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2.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Users/eikichiono/Dropbox/My Mac (EikichiのMacBook Pro)/Documents/04_Association/SHASE/ECP/21_ガイドライン制定委員会/02_サブシステムテスト/冷却水/"/>
    </mc:Choice>
  </mc:AlternateContent>
  <xr:revisionPtr revIDLastSave="0" documentId="13_ncr:1_{863FB264-E1E5-A84B-9309-B44329720383}" xr6:coauthVersionLast="47" xr6:coauthVersionMax="47" xr10:uidLastSave="{00000000-0000-0000-0000-000000000000}"/>
  <bookViews>
    <workbookView xWindow="-18500" yWindow="-2280" windowWidth="18500" windowHeight="21100" firstSheet="1" activeTab="1" xr2:uid="{00000000-000D-0000-FFFF-FFFF00000000}"/>
  </bookViews>
  <sheets>
    <sheet name="はじめに" sheetId="25" r:id="rId1"/>
    <sheet name="入力シート" sheetId="26" r:id="rId2"/>
    <sheet name="グラフシート" sheetId="27" r:id="rId3"/>
    <sheet name="YourData" sheetId="22" r:id="rId4"/>
    <sheet name="Aggregate Results" sheetId="19" r:id="rId5"/>
    <sheet name="Delta Results" sheetId="20" r:id="rId6"/>
    <sheet name="QAS" sheetId="21" r:id="rId7"/>
    <sheet name="BEST_二宮new" sheetId="23" r:id="rId8"/>
    <sheet name="LCEM_矢島" sheetId="13" r:id="rId9"/>
    <sheet name="ENe-ST_小野" sheetId="2" r:id="rId10"/>
    <sheet name="Popolo_富樫" sheetId="17" r:id="rId11"/>
    <sheet name="ACSESCX_吉田" sheetId="18" r:id="rId12"/>
  </sheets>
  <externalReferences>
    <externalReference r:id="rId13"/>
    <externalReference r:id="rId14"/>
    <externalReference r:id="rId15"/>
  </externalReferences>
  <definedNames>
    <definedName name="_Fill" localSheetId="4" hidden="1">#REF!</definedName>
    <definedName name="_Fill" localSheetId="7" hidden="1">#REF!</definedName>
    <definedName name="_Fill" localSheetId="5" hidden="1">#REF!</definedName>
    <definedName name="_Fill" localSheetId="6" hidden="1">QAS!#REF!</definedName>
    <definedName name="_Fill" hidden="1">#REF!</definedName>
    <definedName name="B">[1]Analytical!$B$84</definedName>
    <definedName name="g">[1]Analytical!$G$84</definedName>
    <definedName name="k">[1]Analytical!$E$80</definedName>
    <definedName name="L">[1]Analytical!$L$84</definedName>
    <definedName name="_xlnm.Print_Area" localSheetId="6">QAS!#REF!</definedName>
    <definedName name="TI">[1]Analytical!$C$80</definedName>
    <definedName name="to">[1]Analytical!$D$80</definedName>
    <definedName name="W">[1]Analytical!$W$84</definedName>
  </definedNames>
  <calcPr calcId="191029" iterate="1" iterateCount="10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17" i="26" l="1"/>
  <c r="AN18" i="26"/>
  <c r="AN19" i="26"/>
  <c r="AN20" i="26"/>
  <c r="AN21" i="26"/>
  <c r="AN22" i="26"/>
  <c r="AN23" i="26"/>
  <c r="AN24" i="26"/>
  <c r="AN25" i="26"/>
  <c r="AN26" i="26"/>
  <c r="AN27" i="26"/>
  <c r="AN28" i="26"/>
  <c r="AN29" i="26"/>
  <c r="AN30" i="26"/>
  <c r="AN31" i="26"/>
  <c r="AN32" i="26"/>
  <c r="AN33" i="26"/>
  <c r="AN16" i="26"/>
  <c r="AH78" i="22" l="1"/>
  <c r="AF78" i="22" s="1"/>
  <c r="AK78" i="22"/>
  <c r="AM78" i="22"/>
  <c r="AN78" i="22" s="1"/>
  <c r="AO78" i="22"/>
  <c r="AD60" i="22"/>
  <c r="AE60" i="22"/>
  <c r="AD61" i="22"/>
  <c r="AE61" i="22"/>
  <c r="AD62" i="22"/>
  <c r="AE62" i="22"/>
  <c r="AD63" i="22"/>
  <c r="AE63" i="22"/>
  <c r="AD64" i="22"/>
  <c r="AE64" i="22"/>
  <c r="AD65" i="22"/>
  <c r="AE65" i="22"/>
  <c r="AD66" i="22"/>
  <c r="AE66" i="22"/>
  <c r="AD67" i="22"/>
  <c r="AE67" i="22"/>
  <c r="AD68" i="22"/>
  <c r="AE68" i="22"/>
  <c r="AD69" i="22"/>
  <c r="AE69" i="22"/>
  <c r="AD70" i="22"/>
  <c r="AE70" i="22"/>
  <c r="AD71" i="22"/>
  <c r="AE71" i="22"/>
  <c r="AD72" i="22"/>
  <c r="AE72" i="22"/>
  <c r="AD73" i="22"/>
  <c r="AE73" i="22"/>
  <c r="AD74" i="22"/>
  <c r="AE74" i="22"/>
  <c r="AD75" i="22"/>
  <c r="AE75" i="22"/>
  <c r="AD76" i="22"/>
  <c r="AE76" i="22"/>
  <c r="AD77" i="22"/>
  <c r="AE77" i="22"/>
  <c r="AD78" i="22"/>
  <c r="AE78" i="22"/>
  <c r="AI61" i="22"/>
  <c r="AJ61" i="22"/>
  <c r="AM61" i="22"/>
  <c r="AN61" i="22"/>
  <c r="AO61" i="22"/>
  <c r="AQ61" i="22"/>
  <c r="AI62" i="22"/>
  <c r="AJ62" i="22"/>
  <c r="AM62" i="22"/>
  <c r="AN62" i="22"/>
  <c r="AO62" i="22"/>
  <c r="AQ62" i="22"/>
  <c r="AI63" i="22"/>
  <c r="AJ63" i="22"/>
  <c r="AM63" i="22"/>
  <c r="AN63" i="22"/>
  <c r="AO63" i="22"/>
  <c r="AQ63" i="22"/>
  <c r="AI64" i="22"/>
  <c r="AJ64" i="22"/>
  <c r="AM64" i="22"/>
  <c r="AN64" i="22"/>
  <c r="AO64" i="22"/>
  <c r="AQ64" i="22"/>
  <c r="AI65" i="22"/>
  <c r="AJ65" i="22"/>
  <c r="AM65" i="22"/>
  <c r="AN65" i="22"/>
  <c r="AO65" i="22"/>
  <c r="AQ65" i="22"/>
  <c r="AI66" i="22"/>
  <c r="AJ66" i="22"/>
  <c r="AM66" i="22"/>
  <c r="AN66" i="22"/>
  <c r="AO66" i="22"/>
  <c r="AQ66" i="22"/>
  <c r="AI67" i="22"/>
  <c r="AJ67" i="22"/>
  <c r="AM67" i="22"/>
  <c r="AN67" i="22"/>
  <c r="AO67" i="22"/>
  <c r="AQ67" i="22"/>
  <c r="AI68" i="22"/>
  <c r="AJ68" i="22"/>
  <c r="AM68" i="22"/>
  <c r="AN68" i="22"/>
  <c r="AO68" i="22"/>
  <c r="AQ68" i="22"/>
  <c r="AI69" i="22"/>
  <c r="AJ69" i="22"/>
  <c r="AM69" i="22"/>
  <c r="AN69" i="22"/>
  <c r="AO69" i="22"/>
  <c r="AQ69" i="22"/>
  <c r="AI70" i="22"/>
  <c r="AJ70" i="22"/>
  <c r="AM70" i="22"/>
  <c r="AN70" i="22"/>
  <c r="AO70" i="22"/>
  <c r="AQ70" i="22"/>
  <c r="AI71" i="22"/>
  <c r="AJ71" i="22"/>
  <c r="AM71" i="22"/>
  <c r="AN71" i="22"/>
  <c r="AO71" i="22"/>
  <c r="AQ71" i="22"/>
  <c r="AI72" i="22"/>
  <c r="AJ72" i="22"/>
  <c r="AM72" i="22"/>
  <c r="AN72" i="22"/>
  <c r="AO72" i="22"/>
  <c r="AQ72" i="22"/>
  <c r="AR72" i="22"/>
  <c r="AI73" i="22"/>
  <c r="AJ73" i="22"/>
  <c r="AM73" i="22"/>
  <c r="AN73" i="22"/>
  <c r="AO73" i="22"/>
  <c r="AQ73" i="22"/>
  <c r="AI74" i="22"/>
  <c r="AJ74" i="22"/>
  <c r="AM74" i="22"/>
  <c r="AN74" i="22"/>
  <c r="AO74" i="22"/>
  <c r="AQ74" i="22"/>
  <c r="AI75" i="22"/>
  <c r="AJ75" i="22"/>
  <c r="AM75" i="22"/>
  <c r="AN75" i="22"/>
  <c r="AO75" i="22"/>
  <c r="AQ75" i="22"/>
  <c r="AI76" i="22"/>
  <c r="AJ76" i="22"/>
  <c r="AM76" i="22"/>
  <c r="AN76" i="22"/>
  <c r="AO76" i="22"/>
  <c r="AQ76" i="22"/>
  <c r="AI77" i="22"/>
  <c r="AJ77" i="22"/>
  <c r="AM77" i="22"/>
  <c r="AN77" i="22"/>
  <c r="AO77" i="22"/>
  <c r="AQ77" i="22"/>
  <c r="AI60" i="22"/>
  <c r="AJ60" i="22"/>
  <c r="AM60" i="22"/>
  <c r="AN60" i="22"/>
  <c r="AO60" i="22"/>
  <c r="AQ60" i="22"/>
  <c r="AQ34" i="26"/>
  <c r="AQ33" i="26"/>
  <c r="AR77" i="22" s="1"/>
  <c r="AQ32" i="26"/>
  <c r="AR76" i="22" s="1"/>
  <c r="AQ31" i="26"/>
  <c r="AR75" i="22" s="1"/>
  <c r="AQ30" i="26"/>
  <c r="AR74" i="22" s="1"/>
  <c r="AQ29" i="26"/>
  <c r="AR73" i="22" s="1"/>
  <c r="AQ28" i="26"/>
  <c r="AQ27" i="26"/>
  <c r="AR71" i="22" s="1"/>
  <c r="AQ26" i="26"/>
  <c r="AR70" i="22" s="1"/>
  <c r="AQ25" i="26"/>
  <c r="AR69" i="22" s="1"/>
  <c r="AQ24" i="26"/>
  <c r="AR68" i="22" s="1"/>
  <c r="AQ23" i="26"/>
  <c r="AR67" i="22" s="1"/>
  <c r="AQ22" i="26"/>
  <c r="AR66" i="22" s="1"/>
  <c r="AQ21" i="26"/>
  <c r="AR65" i="22" s="1"/>
  <c r="AQ20" i="26"/>
  <c r="AR64" i="22" s="1"/>
  <c r="AQ19" i="26"/>
  <c r="AR63" i="22" s="1"/>
  <c r="AQ18" i="26"/>
  <c r="AR62" i="22" s="1"/>
  <c r="AQ17" i="26"/>
  <c r="AR61" i="22" s="1"/>
  <c r="AQ16" i="26"/>
  <c r="AR60" i="22" s="1"/>
  <c r="AR16" i="26"/>
  <c r="AS60" i="22" s="1"/>
  <c r="AP78" i="22" l="1"/>
  <c r="AG78" i="22"/>
  <c r="AE79" i="21" l="1"/>
  <c r="AD79" i="21"/>
  <c r="AC79" i="21"/>
  <c r="AB79" i="21"/>
  <c r="AA79" i="21"/>
  <c r="Z79" i="21"/>
  <c r="Y79" i="21"/>
  <c r="X79" i="21"/>
  <c r="W79" i="21"/>
  <c r="V79" i="21"/>
  <c r="U79" i="21"/>
  <c r="T79" i="21"/>
  <c r="S79" i="21"/>
  <c r="R79" i="21"/>
  <c r="Q79" i="21"/>
  <c r="P79" i="21"/>
  <c r="O79" i="21"/>
  <c r="N79" i="21"/>
  <c r="M79" i="21"/>
  <c r="L79" i="21"/>
  <c r="R78" i="21"/>
  <c r="Q78" i="21"/>
  <c r="P78" i="21"/>
  <c r="O78" i="21"/>
  <c r="N78" i="21"/>
  <c r="R77" i="21"/>
  <c r="Q77" i="21"/>
  <c r="P77" i="21"/>
  <c r="O77" i="21"/>
  <c r="N77" i="21"/>
  <c r="R76" i="21"/>
  <c r="Q76" i="21"/>
  <c r="P76" i="21"/>
  <c r="O76" i="21"/>
  <c r="N76" i="21"/>
  <c r="R75" i="21"/>
  <c r="Q75" i="21"/>
  <c r="P75" i="21"/>
  <c r="O75" i="21"/>
  <c r="N75" i="21"/>
  <c r="R74" i="21"/>
  <c r="Q74" i="21"/>
  <c r="P74" i="21"/>
  <c r="O74" i="21"/>
  <c r="N74" i="21"/>
  <c r="R73" i="21"/>
  <c r="Q73" i="21"/>
  <c r="P73" i="21"/>
  <c r="O73" i="21"/>
  <c r="N73" i="21"/>
  <c r="R72" i="21"/>
  <c r="Q72" i="21"/>
  <c r="P72" i="21"/>
  <c r="O72" i="21"/>
  <c r="N72" i="21"/>
  <c r="R71" i="21"/>
  <c r="Q71" i="21"/>
  <c r="P71" i="21"/>
  <c r="O71" i="21"/>
  <c r="N71" i="21"/>
  <c r="R70" i="21"/>
  <c r="Q70" i="21"/>
  <c r="P70" i="21"/>
  <c r="O70" i="21"/>
  <c r="N70" i="21"/>
  <c r="R69" i="21"/>
  <c r="Q69" i="21"/>
  <c r="P69" i="21"/>
  <c r="O69" i="21"/>
  <c r="N69" i="21"/>
  <c r="R68" i="21"/>
  <c r="Q68" i="21"/>
  <c r="P68" i="21"/>
  <c r="O68" i="21"/>
  <c r="N68" i="21"/>
  <c r="R67" i="21"/>
  <c r="Q67" i="21"/>
  <c r="P67" i="21"/>
  <c r="O67" i="21"/>
  <c r="N67" i="21"/>
  <c r="R66" i="21"/>
  <c r="Q66" i="21"/>
  <c r="P66" i="21"/>
  <c r="O66" i="21"/>
  <c r="N66" i="21"/>
  <c r="R65" i="21"/>
  <c r="Q65" i="21"/>
  <c r="P65" i="21"/>
  <c r="O65" i="21"/>
  <c r="N65" i="21"/>
  <c r="R64" i="21"/>
  <c r="Q64" i="21"/>
  <c r="P64" i="21"/>
  <c r="O64" i="21"/>
  <c r="N64" i="21"/>
  <c r="R63" i="21"/>
  <c r="Q63" i="21"/>
  <c r="P63" i="21"/>
  <c r="O63" i="21"/>
  <c r="N63" i="21"/>
  <c r="R62" i="21"/>
  <c r="Q62" i="21"/>
  <c r="P62" i="21"/>
  <c r="O62" i="21"/>
  <c r="N62" i="21"/>
  <c r="R61" i="21"/>
  <c r="Q61" i="21"/>
  <c r="P61" i="21"/>
  <c r="O61" i="21"/>
  <c r="N61" i="21"/>
  <c r="R60" i="21"/>
  <c r="Q60" i="21"/>
  <c r="P60" i="21"/>
  <c r="O60" i="21"/>
  <c r="N60" i="21"/>
  <c r="M50" i="22" l="1"/>
  <c r="M51" i="22"/>
  <c r="M52" i="22"/>
  <c r="I8" i="22" s="1"/>
  <c r="I6" i="22" s="1"/>
  <c r="M49" i="22"/>
  <c r="E5" i="22" s="1"/>
  <c r="I7" i="22" s="1"/>
  <c r="AC78" i="22"/>
  <c r="AB78" i="22"/>
  <c r="AA78" i="22"/>
  <c r="Z78" i="22"/>
  <c r="Y78" i="22"/>
  <c r="X78" i="22"/>
  <c r="W78" i="22"/>
  <c r="V78" i="22"/>
  <c r="U78" i="22"/>
  <c r="T78" i="22"/>
  <c r="S78" i="22"/>
  <c r="R78" i="22"/>
  <c r="Q78" i="22"/>
  <c r="P78" i="22"/>
  <c r="O78" i="22"/>
  <c r="N78" i="22"/>
  <c r="M78" i="22"/>
  <c r="L78" i="22"/>
  <c r="AC77" i="22"/>
  <c r="AB77" i="22"/>
  <c r="AA77" i="22"/>
  <c r="Z77" i="22"/>
  <c r="Y77" i="22"/>
  <c r="X77" i="22"/>
  <c r="W77" i="22"/>
  <c r="V77" i="22"/>
  <c r="U77" i="22"/>
  <c r="T77" i="22"/>
  <c r="S77" i="22"/>
  <c r="R77" i="22"/>
  <c r="Q77" i="22"/>
  <c r="P77" i="22"/>
  <c r="O77" i="22"/>
  <c r="N77" i="22"/>
  <c r="M77" i="22"/>
  <c r="L77" i="22"/>
  <c r="AC76" i="22"/>
  <c r="AB76" i="22"/>
  <c r="AA76" i="22"/>
  <c r="Z76" i="22"/>
  <c r="Y76" i="22"/>
  <c r="X76" i="22"/>
  <c r="W76" i="22"/>
  <c r="V76" i="22"/>
  <c r="U76" i="22"/>
  <c r="T76" i="22"/>
  <c r="S76" i="22"/>
  <c r="R76" i="22"/>
  <c r="Q76" i="22"/>
  <c r="P76" i="22"/>
  <c r="O76" i="22"/>
  <c r="N76" i="22"/>
  <c r="M76" i="22"/>
  <c r="L76" i="22"/>
  <c r="AC75" i="22"/>
  <c r="AB75" i="22"/>
  <c r="AA75" i="22"/>
  <c r="Z75" i="22"/>
  <c r="Y75" i="22"/>
  <c r="X75" i="22"/>
  <c r="W75" i="22"/>
  <c r="V75" i="22"/>
  <c r="U75" i="22"/>
  <c r="T75" i="22"/>
  <c r="S75" i="22"/>
  <c r="R75" i="22"/>
  <c r="Q75" i="22"/>
  <c r="P75" i="22"/>
  <c r="O75" i="22"/>
  <c r="N75" i="22"/>
  <c r="M75" i="22"/>
  <c r="L75" i="22"/>
  <c r="AC74" i="22"/>
  <c r="AB74" i="22"/>
  <c r="AA74" i="22"/>
  <c r="Z74" i="22"/>
  <c r="Y74" i="22"/>
  <c r="X74" i="22"/>
  <c r="W74" i="22"/>
  <c r="V74" i="22"/>
  <c r="U74" i="22"/>
  <c r="T74" i="22"/>
  <c r="S74" i="22"/>
  <c r="R74" i="22"/>
  <c r="Q74" i="22"/>
  <c r="P74" i="22"/>
  <c r="O74" i="22"/>
  <c r="N74" i="22"/>
  <c r="M74" i="22"/>
  <c r="L74" i="22"/>
  <c r="AC73" i="22"/>
  <c r="AB73" i="22"/>
  <c r="AA73" i="22"/>
  <c r="Z73" i="22"/>
  <c r="Y73" i="22"/>
  <c r="X73" i="22"/>
  <c r="W73" i="22"/>
  <c r="V73" i="22"/>
  <c r="U73" i="22"/>
  <c r="T73" i="22"/>
  <c r="S73" i="22"/>
  <c r="R73" i="22"/>
  <c r="Q73" i="22"/>
  <c r="P73" i="22"/>
  <c r="O73" i="22"/>
  <c r="N73" i="22"/>
  <c r="M73" i="22"/>
  <c r="L73" i="22"/>
  <c r="AC72" i="22"/>
  <c r="AB72" i="22"/>
  <c r="AA72" i="22"/>
  <c r="Z72" i="22"/>
  <c r="Y72" i="22"/>
  <c r="X72" i="22"/>
  <c r="W72" i="22"/>
  <c r="V72" i="22"/>
  <c r="U72" i="22"/>
  <c r="T72" i="22"/>
  <c r="S72" i="22"/>
  <c r="R72" i="22"/>
  <c r="Q72" i="22"/>
  <c r="P72" i="22"/>
  <c r="O72" i="22"/>
  <c r="N72" i="22"/>
  <c r="M72" i="22"/>
  <c r="L72" i="22"/>
  <c r="AC71" i="22"/>
  <c r="AB71" i="22"/>
  <c r="AA71" i="22"/>
  <c r="Z71" i="22"/>
  <c r="Y71" i="22"/>
  <c r="X71" i="22"/>
  <c r="W71" i="22"/>
  <c r="V71" i="22"/>
  <c r="U71" i="22"/>
  <c r="T71" i="22"/>
  <c r="S71" i="22"/>
  <c r="R71" i="22"/>
  <c r="Q71" i="22"/>
  <c r="P71" i="22"/>
  <c r="O71" i="22"/>
  <c r="N71" i="22"/>
  <c r="M71" i="22"/>
  <c r="L71" i="22"/>
  <c r="AC70" i="22"/>
  <c r="AB70" i="22"/>
  <c r="AA70" i="22"/>
  <c r="Z70" i="22"/>
  <c r="Y70" i="22"/>
  <c r="X70" i="22"/>
  <c r="W70" i="22"/>
  <c r="V70" i="22"/>
  <c r="U70" i="22"/>
  <c r="T70" i="22"/>
  <c r="S70" i="22"/>
  <c r="R70" i="22"/>
  <c r="Q70" i="22"/>
  <c r="P70" i="22"/>
  <c r="O70" i="22"/>
  <c r="N70" i="22"/>
  <c r="M70" i="22"/>
  <c r="L70" i="22"/>
  <c r="AC69" i="22"/>
  <c r="AB69" i="22"/>
  <c r="AA69" i="22"/>
  <c r="Z69" i="22"/>
  <c r="Y69" i="22"/>
  <c r="X69" i="22"/>
  <c r="W69" i="22"/>
  <c r="V69" i="22"/>
  <c r="U69" i="22"/>
  <c r="T69" i="22"/>
  <c r="S69" i="22"/>
  <c r="R69" i="22"/>
  <c r="Q69" i="22"/>
  <c r="P69" i="22"/>
  <c r="O69" i="22"/>
  <c r="N69" i="22"/>
  <c r="M69" i="22"/>
  <c r="L69" i="22"/>
  <c r="AC68" i="22"/>
  <c r="AB68" i="22"/>
  <c r="AA68" i="22"/>
  <c r="Z68" i="22"/>
  <c r="Y68" i="22"/>
  <c r="X68" i="22"/>
  <c r="W68" i="22"/>
  <c r="V68" i="22"/>
  <c r="U68" i="22"/>
  <c r="T68" i="22"/>
  <c r="S68" i="22"/>
  <c r="R68" i="22"/>
  <c r="Q68" i="22"/>
  <c r="P68" i="22"/>
  <c r="O68" i="22"/>
  <c r="N68" i="22"/>
  <c r="M68" i="22"/>
  <c r="L68" i="22"/>
  <c r="AC67" i="22"/>
  <c r="AB67" i="22"/>
  <c r="AA67" i="22"/>
  <c r="Z67" i="22"/>
  <c r="Y67" i="22"/>
  <c r="X67" i="22"/>
  <c r="W67" i="22"/>
  <c r="V67" i="22"/>
  <c r="U67" i="22"/>
  <c r="T67" i="22"/>
  <c r="S67" i="22"/>
  <c r="R67" i="22"/>
  <c r="Q67" i="22"/>
  <c r="P67" i="22"/>
  <c r="O67" i="22"/>
  <c r="N67" i="22"/>
  <c r="M67" i="22"/>
  <c r="L67" i="22"/>
  <c r="AC66" i="22"/>
  <c r="AB66" i="22"/>
  <c r="AA66" i="22"/>
  <c r="Z66" i="22"/>
  <c r="Y66" i="22"/>
  <c r="X66" i="22"/>
  <c r="W66" i="22"/>
  <c r="V66" i="22"/>
  <c r="U66" i="22"/>
  <c r="T66" i="22"/>
  <c r="S66" i="22"/>
  <c r="R66" i="22"/>
  <c r="Q66" i="22"/>
  <c r="P66" i="22"/>
  <c r="O66" i="22"/>
  <c r="N66" i="22"/>
  <c r="M66" i="22"/>
  <c r="L66" i="22"/>
  <c r="AC65" i="22"/>
  <c r="AB65" i="22"/>
  <c r="AA65" i="22"/>
  <c r="Z65" i="22"/>
  <c r="Y65" i="22"/>
  <c r="X65" i="22"/>
  <c r="W65" i="22"/>
  <c r="V65" i="22"/>
  <c r="U65" i="22"/>
  <c r="T65" i="22"/>
  <c r="S65" i="22"/>
  <c r="R65" i="22"/>
  <c r="Q65" i="22"/>
  <c r="P65" i="22"/>
  <c r="O65" i="22"/>
  <c r="N65" i="22"/>
  <c r="M65" i="22"/>
  <c r="L65" i="22"/>
  <c r="AC64" i="22"/>
  <c r="AB64" i="22"/>
  <c r="AA64" i="22"/>
  <c r="Z64" i="22"/>
  <c r="Y64" i="22"/>
  <c r="X64" i="22"/>
  <c r="W64" i="22"/>
  <c r="V64" i="22"/>
  <c r="U64" i="22"/>
  <c r="T64" i="22"/>
  <c r="S64" i="22"/>
  <c r="R64" i="22"/>
  <c r="Q64" i="22"/>
  <c r="P64" i="22"/>
  <c r="O64" i="22"/>
  <c r="N64" i="22"/>
  <c r="M64" i="22"/>
  <c r="L64" i="22"/>
  <c r="AC63" i="22"/>
  <c r="AB63" i="22"/>
  <c r="AA63" i="22"/>
  <c r="Z63" i="22"/>
  <c r="Y63" i="22"/>
  <c r="X63" i="22"/>
  <c r="W63" i="22"/>
  <c r="V63" i="22"/>
  <c r="U63" i="22"/>
  <c r="T63" i="22"/>
  <c r="S63" i="22"/>
  <c r="R63" i="22"/>
  <c r="Q63" i="22"/>
  <c r="P63" i="22"/>
  <c r="O63" i="22"/>
  <c r="N63" i="22"/>
  <c r="M63" i="22"/>
  <c r="L63" i="22"/>
  <c r="AC62" i="22"/>
  <c r="AB62" i="22"/>
  <c r="AA62" i="22"/>
  <c r="Z62" i="22"/>
  <c r="Y62" i="22"/>
  <c r="X62" i="22"/>
  <c r="W62" i="22"/>
  <c r="V62" i="22"/>
  <c r="U62" i="22"/>
  <c r="T62" i="22"/>
  <c r="S62" i="22"/>
  <c r="R62" i="22"/>
  <c r="Q62" i="22"/>
  <c r="P62" i="22"/>
  <c r="O62" i="22"/>
  <c r="N62" i="22"/>
  <c r="M62" i="22"/>
  <c r="L62" i="22"/>
  <c r="AC61" i="22"/>
  <c r="AB61" i="22"/>
  <c r="AA61" i="22"/>
  <c r="Z61" i="22"/>
  <c r="Y61" i="22"/>
  <c r="X61" i="22"/>
  <c r="W61" i="22"/>
  <c r="V61" i="22"/>
  <c r="U61" i="22"/>
  <c r="T61" i="22"/>
  <c r="S61" i="22"/>
  <c r="R61" i="22"/>
  <c r="Q61" i="22"/>
  <c r="P61" i="22"/>
  <c r="O61" i="22"/>
  <c r="N61" i="22"/>
  <c r="M61" i="22"/>
  <c r="L61" i="22"/>
  <c r="AC60" i="22"/>
  <c r="AB60" i="22"/>
  <c r="AA60" i="22"/>
  <c r="Z60" i="22"/>
  <c r="Y60" i="22"/>
  <c r="X60" i="22"/>
  <c r="W60" i="22"/>
  <c r="V60" i="22"/>
  <c r="U60" i="22"/>
  <c r="T60" i="22"/>
  <c r="S60" i="22"/>
  <c r="R60" i="22"/>
  <c r="Q60" i="22"/>
  <c r="P60" i="22"/>
  <c r="O60" i="22"/>
  <c r="N60" i="22"/>
  <c r="M60" i="22"/>
  <c r="L60" i="22"/>
  <c r="AQ78" i="21"/>
  <c r="AR78" i="21" s="1"/>
  <c r="AO78" i="21"/>
  <c r="AM78" i="21"/>
  <c r="AN78" i="21" s="1"/>
  <c r="AJ78" i="21"/>
  <c r="AI78" i="21"/>
  <c r="AH78" i="21"/>
  <c r="AQ77" i="21"/>
  <c r="AR77" i="21" s="1"/>
  <c r="AO77" i="21"/>
  <c r="AM77" i="21"/>
  <c r="AN77" i="21" s="1"/>
  <c r="AJ77" i="21"/>
  <c r="AI77" i="21"/>
  <c r="AH77" i="21"/>
  <c r="AQ76" i="21"/>
  <c r="AR76" i="21" s="1"/>
  <c r="AO76" i="21"/>
  <c r="AM76" i="21"/>
  <c r="AN76" i="21" s="1"/>
  <c r="AJ76" i="21"/>
  <c r="AI76" i="21"/>
  <c r="AH76" i="21"/>
  <c r="AQ75" i="21"/>
  <c r="AR75" i="21" s="1"/>
  <c r="AO75" i="21"/>
  <c r="AM75" i="21"/>
  <c r="AN75" i="21" s="1"/>
  <c r="AJ75" i="21"/>
  <c r="AI75" i="21"/>
  <c r="AH75" i="21"/>
  <c r="AQ74" i="21"/>
  <c r="AR74" i="21" s="1"/>
  <c r="AO74" i="21"/>
  <c r="AM74" i="21"/>
  <c r="AN74" i="21" s="1"/>
  <c r="AJ74" i="21"/>
  <c r="AI74" i="21"/>
  <c r="AH74" i="21"/>
  <c r="AQ73" i="21"/>
  <c r="AR73" i="21" s="1"/>
  <c r="AO73" i="21"/>
  <c r="AM73" i="21"/>
  <c r="AN73" i="21" s="1"/>
  <c r="AJ73" i="21"/>
  <c r="AI73" i="21"/>
  <c r="AH73" i="21"/>
  <c r="AQ72" i="21"/>
  <c r="AR72" i="21" s="1"/>
  <c r="AO72" i="21"/>
  <c r="AM72" i="21"/>
  <c r="AN72" i="21" s="1"/>
  <c r="AJ72" i="21"/>
  <c r="AI72" i="21"/>
  <c r="AH72" i="21"/>
  <c r="AQ71" i="21"/>
  <c r="AR71" i="21" s="1"/>
  <c r="AO71" i="21"/>
  <c r="AM71" i="21"/>
  <c r="AN71" i="21" s="1"/>
  <c r="AJ71" i="21"/>
  <c r="AI71" i="21"/>
  <c r="AH71" i="21"/>
  <c r="AQ70" i="21"/>
  <c r="AR70" i="21" s="1"/>
  <c r="AO70" i="21"/>
  <c r="AM70" i="21"/>
  <c r="AN70" i="21" s="1"/>
  <c r="AJ70" i="21"/>
  <c r="AI70" i="21"/>
  <c r="AH70" i="21"/>
  <c r="AQ69" i="21"/>
  <c r="AR69" i="21" s="1"/>
  <c r="AO69" i="21"/>
  <c r="AM69" i="21"/>
  <c r="AN69" i="21" s="1"/>
  <c r="AJ69" i="21"/>
  <c r="AI69" i="21"/>
  <c r="AH69" i="21"/>
  <c r="AQ68" i="21"/>
  <c r="AR68" i="21" s="1"/>
  <c r="AO68" i="21"/>
  <c r="AM68" i="21"/>
  <c r="AN68" i="21" s="1"/>
  <c r="AJ68" i="21"/>
  <c r="AI68" i="21"/>
  <c r="AH68" i="21"/>
  <c r="AQ67" i="21"/>
  <c r="AR67" i="21" s="1"/>
  <c r="AO67" i="21"/>
  <c r="AM67" i="21"/>
  <c r="AN67" i="21" s="1"/>
  <c r="AJ67" i="21"/>
  <c r="AI67" i="21"/>
  <c r="AH67" i="21"/>
  <c r="AQ66" i="21"/>
  <c r="AR66" i="21" s="1"/>
  <c r="AO66" i="21"/>
  <c r="AM66" i="21"/>
  <c r="AN66" i="21" s="1"/>
  <c r="AJ66" i="21"/>
  <c r="AI66" i="21"/>
  <c r="AH66" i="21"/>
  <c r="AQ65" i="21"/>
  <c r="AR65" i="21" s="1"/>
  <c r="AO65" i="21"/>
  <c r="AM65" i="21"/>
  <c r="AN65" i="21" s="1"/>
  <c r="AJ65" i="21"/>
  <c r="AI65" i="21"/>
  <c r="AH65" i="21"/>
  <c r="AQ64" i="21"/>
  <c r="AR64" i="21" s="1"/>
  <c r="AO64" i="21"/>
  <c r="AM64" i="21"/>
  <c r="AN64" i="21" s="1"/>
  <c r="AJ64" i="21"/>
  <c r="AI64" i="21"/>
  <c r="AH64" i="21"/>
  <c r="AQ63" i="21"/>
  <c r="AR63" i="21" s="1"/>
  <c r="AO63" i="21"/>
  <c r="AM63" i="21"/>
  <c r="AN63" i="21" s="1"/>
  <c r="AJ63" i="21"/>
  <c r="AI63" i="21"/>
  <c r="AH63" i="21"/>
  <c r="AQ62" i="21"/>
  <c r="AR62" i="21" s="1"/>
  <c r="AO62" i="21"/>
  <c r="AM62" i="21"/>
  <c r="AN62" i="21" s="1"/>
  <c r="AJ62" i="21"/>
  <c r="AI62" i="21"/>
  <c r="AH62" i="21"/>
  <c r="AQ61" i="21"/>
  <c r="AR61" i="21" s="1"/>
  <c r="AO61" i="21"/>
  <c r="AM61" i="21"/>
  <c r="AN61" i="21" s="1"/>
  <c r="AJ61" i="21"/>
  <c r="AI61" i="21"/>
  <c r="AH61" i="21"/>
  <c r="AQ60" i="21"/>
  <c r="AR60" i="21" s="1"/>
  <c r="AO60" i="21"/>
  <c r="AM60" i="21"/>
  <c r="AN60" i="21" s="1"/>
  <c r="AJ60" i="21"/>
  <c r="AI60" i="21"/>
  <c r="AH60" i="21"/>
  <c r="G800" i="19"/>
  <c r="F800" i="19"/>
  <c r="D800" i="19"/>
  <c r="G776" i="19"/>
  <c r="F776" i="19"/>
  <c r="D776" i="19"/>
  <c r="G752" i="19"/>
  <c r="F752" i="19"/>
  <c r="D752" i="19"/>
  <c r="G728" i="19"/>
  <c r="F728" i="19"/>
  <c r="D728" i="19"/>
  <c r="G704" i="19"/>
  <c r="F704" i="19"/>
  <c r="D704" i="19"/>
  <c r="G680" i="19"/>
  <c r="F680" i="19"/>
  <c r="D680" i="19"/>
  <c r="G656" i="19"/>
  <c r="F656" i="19"/>
  <c r="D656" i="19"/>
  <c r="G632" i="19"/>
  <c r="F632" i="19"/>
  <c r="D632" i="19"/>
  <c r="G608" i="19"/>
  <c r="F608" i="19"/>
  <c r="D608" i="19"/>
  <c r="N128" i="18"/>
  <c r="N127" i="18"/>
  <c r="N126" i="18"/>
  <c r="N125" i="18"/>
  <c r="N124" i="18"/>
  <c r="N123" i="18"/>
  <c r="AQ78" i="18"/>
  <c r="AR78" i="18" s="1"/>
  <c r="AO78" i="18"/>
  <c r="AN78" i="18"/>
  <c r="AP78" i="18" s="1"/>
  <c r="AM78" i="18"/>
  <c r="AL78" i="18"/>
  <c r="AK78" i="18"/>
  <c r="AJ78" i="18"/>
  <c r="AI78" i="18"/>
  <c r="AH78" i="18"/>
  <c r="AG78" i="18"/>
  <c r="AF78" i="18"/>
  <c r="AR77" i="18"/>
  <c r="AQ77" i="18"/>
  <c r="AO77" i="18"/>
  <c r="AM77" i="18"/>
  <c r="AN77" i="18" s="1"/>
  <c r="AP77" i="18" s="1"/>
  <c r="AK77" i="18"/>
  <c r="AJ77" i="18"/>
  <c r="AL77" i="18" s="1"/>
  <c r="AI77" i="18"/>
  <c r="AH77" i="18"/>
  <c r="AF77" i="18" s="1"/>
  <c r="AG77" i="18"/>
  <c r="AR76" i="18"/>
  <c r="AQ76" i="18"/>
  <c r="AO76" i="18"/>
  <c r="AM76" i="18"/>
  <c r="AN76" i="18" s="1"/>
  <c r="AP76" i="18" s="1"/>
  <c r="AK76" i="18"/>
  <c r="AJ76" i="18"/>
  <c r="AS76" i="18" s="1"/>
  <c r="AI76" i="18"/>
  <c r="AH76" i="18"/>
  <c r="AL76" i="18" s="1"/>
  <c r="AQ75" i="18"/>
  <c r="AR75" i="18" s="1"/>
  <c r="AO75" i="18"/>
  <c r="AN75" i="18"/>
  <c r="AS75" i="18" s="1"/>
  <c r="AM75" i="18"/>
  <c r="AK75" i="18"/>
  <c r="AJ75" i="18"/>
  <c r="AI75" i="18"/>
  <c r="AH75" i="18"/>
  <c r="AG75" i="18" s="1"/>
  <c r="AF75" i="18"/>
  <c r="AQ74" i="18"/>
  <c r="AR74" i="18" s="1"/>
  <c r="AO74" i="18"/>
  <c r="AN74" i="18"/>
  <c r="AP74" i="18" s="1"/>
  <c r="AM74" i="18"/>
  <c r="AL74" i="18"/>
  <c r="AK74" i="18"/>
  <c r="AJ74" i="18"/>
  <c r="AI74" i="18"/>
  <c r="AH74" i="18"/>
  <c r="AG74" i="18"/>
  <c r="AF74" i="18"/>
  <c r="AR73" i="18"/>
  <c r="AQ73" i="18"/>
  <c r="AO73" i="18"/>
  <c r="AM73" i="18"/>
  <c r="AN73" i="18" s="1"/>
  <c r="AP73" i="18" s="1"/>
  <c r="AK73" i="18"/>
  <c r="AJ73" i="18"/>
  <c r="AL73" i="18" s="1"/>
  <c r="AI73" i="18"/>
  <c r="AH73" i="18"/>
  <c r="AF73" i="18" s="1"/>
  <c r="AG73" i="18"/>
  <c r="AR72" i="18"/>
  <c r="AQ72" i="18"/>
  <c r="AO72" i="18"/>
  <c r="AM72" i="18"/>
  <c r="AN72" i="18" s="1"/>
  <c r="AP72" i="18" s="1"/>
  <c r="AK72" i="18"/>
  <c r="AJ72" i="18"/>
  <c r="AS72" i="18" s="1"/>
  <c r="AI72" i="18"/>
  <c r="AH72" i="18"/>
  <c r="AL72" i="18" s="1"/>
  <c r="AQ71" i="18"/>
  <c r="AR71" i="18" s="1"/>
  <c r="AO71" i="18"/>
  <c r="AN71" i="18"/>
  <c r="AM71" i="18"/>
  <c r="AK71" i="18"/>
  <c r="AJ71" i="18"/>
  <c r="AI71" i="18"/>
  <c r="AH71" i="18"/>
  <c r="AG71" i="18" s="1"/>
  <c r="AF71" i="18"/>
  <c r="AQ70" i="18"/>
  <c r="AR70" i="18" s="1"/>
  <c r="AO70" i="18"/>
  <c r="AN70" i="18"/>
  <c r="AP70" i="18" s="1"/>
  <c r="AM70" i="18"/>
  <c r="AL70" i="18"/>
  <c r="AK70" i="18"/>
  <c r="AJ70" i="18"/>
  <c r="AI70" i="18"/>
  <c r="AH70" i="18"/>
  <c r="AG70" i="18"/>
  <c r="AF70" i="18"/>
  <c r="AR69" i="18"/>
  <c r="AQ69" i="18"/>
  <c r="AO69" i="18"/>
  <c r="AM69" i="18"/>
  <c r="AN69" i="18" s="1"/>
  <c r="AP69" i="18" s="1"/>
  <c r="AK69" i="18"/>
  <c r="AJ69" i="18"/>
  <c r="AL69" i="18" s="1"/>
  <c r="AI69" i="18"/>
  <c r="AH69" i="18"/>
  <c r="AF69" i="18" s="1"/>
  <c r="AG69" i="18"/>
  <c r="AR68" i="18"/>
  <c r="AQ68" i="18"/>
  <c r="AO68" i="18"/>
  <c r="AM68" i="18"/>
  <c r="AN68" i="18" s="1"/>
  <c r="AP68" i="18" s="1"/>
  <c r="AK68" i="18"/>
  <c r="AJ68" i="18"/>
  <c r="AI68" i="18"/>
  <c r="AH68" i="18"/>
  <c r="AL68" i="18" s="1"/>
  <c r="AQ67" i="18"/>
  <c r="AR67" i="18" s="1"/>
  <c r="AO67" i="18"/>
  <c r="AN67" i="18"/>
  <c r="AS67" i="18" s="1"/>
  <c r="AM67" i="18"/>
  <c r="AK67" i="18"/>
  <c r="AJ67" i="18"/>
  <c r="AI67" i="18"/>
  <c r="AH67" i="18"/>
  <c r="AG67" i="18" s="1"/>
  <c r="AF67" i="18"/>
  <c r="AQ66" i="18"/>
  <c r="AR66" i="18" s="1"/>
  <c r="AO66" i="18"/>
  <c r="AN66" i="18"/>
  <c r="AP66" i="18" s="1"/>
  <c r="AM66" i="18"/>
  <c r="AL66" i="18"/>
  <c r="AK66" i="18"/>
  <c r="AJ66" i="18"/>
  <c r="AI66" i="18"/>
  <c r="AH66" i="18"/>
  <c r="AG66" i="18"/>
  <c r="AF66" i="18"/>
  <c r="AR65" i="18"/>
  <c r="AQ65" i="18"/>
  <c r="AO65" i="18"/>
  <c r="AM65" i="18"/>
  <c r="AN65" i="18" s="1"/>
  <c r="AP65" i="18" s="1"/>
  <c r="AK65" i="18"/>
  <c r="AJ65" i="18"/>
  <c r="AL65" i="18" s="1"/>
  <c r="AI65" i="18"/>
  <c r="AH65" i="18"/>
  <c r="AG65" i="18"/>
  <c r="AF65" i="18"/>
  <c r="AR64" i="18"/>
  <c r="AQ64" i="18"/>
  <c r="AO64" i="18"/>
  <c r="AM64" i="18"/>
  <c r="AN64" i="18" s="1"/>
  <c r="AP64" i="18" s="1"/>
  <c r="AK64" i="18"/>
  <c r="AJ64" i="18"/>
  <c r="AS64" i="18" s="1"/>
  <c r="AI64" i="18"/>
  <c r="AH64" i="18"/>
  <c r="AL64" i="18" s="1"/>
  <c r="AQ63" i="18"/>
  <c r="AR63" i="18" s="1"/>
  <c r="AO63" i="18"/>
  <c r="AN63" i="18"/>
  <c r="AM63" i="18"/>
  <c r="AK63" i="18"/>
  <c r="AJ63" i="18"/>
  <c r="AI63" i="18"/>
  <c r="AH63" i="18"/>
  <c r="AG63" i="18" s="1"/>
  <c r="AF63" i="18"/>
  <c r="AQ62" i="18"/>
  <c r="AR62" i="18" s="1"/>
  <c r="AO62" i="18"/>
  <c r="AN62" i="18"/>
  <c r="AP62" i="18" s="1"/>
  <c r="AM62" i="18"/>
  <c r="AL62" i="18"/>
  <c r="AK62" i="18"/>
  <c r="AJ62" i="18"/>
  <c r="AI62" i="18"/>
  <c r="AH62" i="18"/>
  <c r="AG62" i="18"/>
  <c r="AF62" i="18"/>
  <c r="AR61" i="18"/>
  <c r="AQ61" i="18"/>
  <c r="AO61" i="18"/>
  <c r="AM61" i="18"/>
  <c r="AN61" i="18" s="1"/>
  <c r="AP61" i="18" s="1"/>
  <c r="AK61" i="18"/>
  <c r="AJ61" i="18"/>
  <c r="AL61" i="18" s="1"/>
  <c r="AI61" i="18"/>
  <c r="AH61" i="18"/>
  <c r="AG61" i="18"/>
  <c r="AF61" i="18"/>
  <c r="AR60" i="18"/>
  <c r="AQ60" i="18"/>
  <c r="AO60" i="18"/>
  <c r="AM60" i="18"/>
  <c r="AN60" i="18" s="1"/>
  <c r="AP60" i="18" s="1"/>
  <c r="AK60" i="18"/>
  <c r="AJ60" i="18"/>
  <c r="AI60" i="18"/>
  <c r="AH60" i="18"/>
  <c r="AL60" i="18" s="1"/>
  <c r="C52" i="18"/>
  <c r="C51" i="18"/>
  <c r="C50" i="18"/>
  <c r="I8" i="18"/>
  <c r="I6" i="18" s="1"/>
  <c r="I7" i="18"/>
  <c r="K5" i="18"/>
  <c r="O6" i="18" s="1"/>
  <c r="E5" i="18"/>
  <c r="N128" i="17"/>
  <c r="N127" i="17"/>
  <c r="N126" i="17"/>
  <c r="N125" i="17"/>
  <c r="N124" i="17"/>
  <c r="N123" i="17"/>
  <c r="AQ78" i="17"/>
  <c r="AR78" i="17" s="1"/>
  <c r="AO78" i="17"/>
  <c r="AN78" i="17"/>
  <c r="AP78" i="17" s="1"/>
  <c r="AM78" i="17"/>
  <c r="AK78" i="17"/>
  <c r="AJ78" i="17"/>
  <c r="AI78" i="17"/>
  <c r="AH78" i="17"/>
  <c r="AG78" i="17" s="1"/>
  <c r="AF78" i="17"/>
  <c r="AR77" i="17"/>
  <c r="AQ77" i="17"/>
  <c r="AO77" i="17"/>
  <c r="AP77" i="17" s="1"/>
  <c r="AN77" i="17"/>
  <c r="AM77" i="17"/>
  <c r="AL77" i="17"/>
  <c r="AK77" i="17"/>
  <c r="AJ77" i="17"/>
  <c r="AS77" i="17" s="1"/>
  <c r="AI77" i="17"/>
  <c r="AH77" i="17"/>
  <c r="AF77" i="17" s="1"/>
  <c r="AG77" i="17"/>
  <c r="AR76" i="17"/>
  <c r="AQ76" i="17"/>
  <c r="AO76" i="17"/>
  <c r="AM76" i="17"/>
  <c r="AN76" i="17" s="1"/>
  <c r="AP76" i="17" s="1"/>
  <c r="AK76" i="17"/>
  <c r="AJ76" i="17"/>
  <c r="AI76" i="17"/>
  <c r="AH76" i="17"/>
  <c r="AL76" i="17" s="1"/>
  <c r="AF76" i="17"/>
  <c r="AS75" i="17"/>
  <c r="AR75" i="17"/>
  <c r="AQ75" i="17"/>
  <c r="AP75" i="17"/>
  <c r="AO75" i="17"/>
  <c r="AN75" i="17"/>
  <c r="AM75" i="17"/>
  <c r="AK75" i="17"/>
  <c r="AJ75" i="17"/>
  <c r="AI75" i="17"/>
  <c r="AH75" i="17"/>
  <c r="AG75" i="17" s="1"/>
  <c r="AQ74" i="17"/>
  <c r="AR74" i="17" s="1"/>
  <c r="AO74" i="17"/>
  <c r="AN74" i="17"/>
  <c r="AP74" i="17" s="1"/>
  <c r="AM74" i="17"/>
  <c r="AK74" i="17"/>
  <c r="AJ74" i="17"/>
  <c r="AI74" i="17"/>
  <c r="AH74" i="17"/>
  <c r="AG74" i="17" s="1"/>
  <c r="AF74" i="17"/>
  <c r="AR73" i="17"/>
  <c r="AQ73" i="17"/>
  <c r="AO73" i="17"/>
  <c r="AP73" i="17" s="1"/>
  <c r="AN73" i="17"/>
  <c r="AM73" i="17"/>
  <c r="AL73" i="17"/>
  <c r="AK73" i="17"/>
  <c r="AJ73" i="17"/>
  <c r="AS73" i="17" s="1"/>
  <c r="AI73" i="17"/>
  <c r="AH73" i="17"/>
  <c r="AF73" i="17" s="1"/>
  <c r="AG73" i="17"/>
  <c r="AR72" i="17"/>
  <c r="AQ72" i="17"/>
  <c r="AO72" i="17"/>
  <c r="AM72" i="17"/>
  <c r="AN72" i="17" s="1"/>
  <c r="AP72" i="17" s="1"/>
  <c r="AK72" i="17"/>
  <c r="AJ72" i="17"/>
  <c r="AI72" i="17"/>
  <c r="AH72" i="17"/>
  <c r="AL72" i="17" s="1"/>
  <c r="AF72" i="17"/>
  <c r="AS71" i="17"/>
  <c r="AR71" i="17"/>
  <c r="AQ71" i="17"/>
  <c r="AP71" i="17"/>
  <c r="AO71" i="17"/>
  <c r="AN71" i="17"/>
  <c r="AM71" i="17"/>
  <c r="AK71" i="17"/>
  <c r="AJ71" i="17"/>
  <c r="AI71" i="17"/>
  <c r="AH71" i="17"/>
  <c r="AG71" i="17" s="1"/>
  <c r="AQ70" i="17"/>
  <c r="AR70" i="17" s="1"/>
  <c r="AO70" i="17"/>
  <c r="AN70" i="17"/>
  <c r="AP70" i="17" s="1"/>
  <c r="AM70" i="17"/>
  <c r="AK70" i="17"/>
  <c r="AJ70" i="17"/>
  <c r="AI70" i="17"/>
  <c r="AH70" i="17"/>
  <c r="AG70" i="17" s="1"/>
  <c r="AF70" i="17"/>
  <c r="AR69" i="17"/>
  <c r="AQ69" i="17"/>
  <c r="AO69" i="17"/>
  <c r="AP69" i="17" s="1"/>
  <c r="AN69" i="17"/>
  <c r="AM69" i="17"/>
  <c r="AL69" i="17"/>
  <c r="AK69" i="17"/>
  <c r="AJ69" i="17"/>
  <c r="AS69" i="17" s="1"/>
  <c r="AI69" i="17"/>
  <c r="AH69" i="17"/>
  <c r="AF69" i="17" s="1"/>
  <c r="AG69" i="17"/>
  <c r="AR68" i="17"/>
  <c r="AQ68" i="17"/>
  <c r="AO68" i="17"/>
  <c r="AM68" i="17"/>
  <c r="AN68" i="17" s="1"/>
  <c r="AP68" i="17" s="1"/>
  <c r="AK68" i="17"/>
  <c r="AJ68" i="17"/>
  <c r="AI68" i="17"/>
  <c r="AH68" i="17"/>
  <c r="AL68" i="17" s="1"/>
  <c r="AF68" i="17"/>
  <c r="AS67" i="17"/>
  <c r="AR67" i="17"/>
  <c r="AQ67" i="17"/>
  <c r="AP67" i="17"/>
  <c r="AO67" i="17"/>
  <c r="AN67" i="17"/>
  <c r="AM67" i="17"/>
  <c r="AK67" i="17"/>
  <c r="AJ67" i="17"/>
  <c r="AI67" i="17"/>
  <c r="AH67" i="17"/>
  <c r="AG67" i="17" s="1"/>
  <c r="AQ66" i="17"/>
  <c r="AR66" i="17" s="1"/>
  <c r="AO66" i="17"/>
  <c r="AN66" i="17"/>
  <c r="AP66" i="17" s="1"/>
  <c r="AM66" i="17"/>
  <c r="AK66" i="17"/>
  <c r="AJ66" i="17"/>
  <c r="AI66" i="17"/>
  <c r="AH66" i="17"/>
  <c r="AG66" i="17" s="1"/>
  <c r="AF66" i="17"/>
  <c r="AR65" i="17"/>
  <c r="AQ65" i="17"/>
  <c r="AO65" i="17"/>
  <c r="AP65" i="17" s="1"/>
  <c r="AN65" i="17"/>
  <c r="AM65" i="17"/>
  <c r="AL65" i="17"/>
  <c r="AK65" i="17"/>
  <c r="AJ65" i="17"/>
  <c r="AS65" i="17" s="1"/>
  <c r="AI65" i="17"/>
  <c r="AH65" i="17"/>
  <c r="AF65" i="17" s="1"/>
  <c r="AG65" i="17"/>
  <c r="AR64" i="17"/>
  <c r="AQ64" i="17"/>
  <c r="AO64" i="17"/>
  <c r="AM64" i="17"/>
  <c r="AN64" i="17" s="1"/>
  <c r="AP64" i="17" s="1"/>
  <c r="AK64" i="17"/>
  <c r="AJ64" i="17"/>
  <c r="AI64" i="17"/>
  <c r="AH64" i="17"/>
  <c r="AL64" i="17" s="1"/>
  <c r="AF64" i="17"/>
  <c r="AS63" i="17"/>
  <c r="AR63" i="17"/>
  <c r="AQ63" i="17"/>
  <c r="AP63" i="17"/>
  <c r="AO63" i="17"/>
  <c r="AN63" i="17"/>
  <c r="AM63" i="17"/>
  <c r="AK63" i="17"/>
  <c r="AJ63" i="17"/>
  <c r="AI63" i="17"/>
  <c r="AH63" i="17"/>
  <c r="AG63" i="17" s="1"/>
  <c r="AQ62" i="17"/>
  <c r="AR62" i="17" s="1"/>
  <c r="AO62" i="17"/>
  <c r="AN62" i="17"/>
  <c r="AP62" i="17" s="1"/>
  <c r="AM62" i="17"/>
  <c r="AK62" i="17"/>
  <c r="AJ62" i="17"/>
  <c r="AI62" i="17"/>
  <c r="AH62" i="17"/>
  <c r="AG62" i="17" s="1"/>
  <c r="AF62" i="17"/>
  <c r="AR61" i="17"/>
  <c r="AQ61" i="17"/>
  <c r="AO61" i="17"/>
  <c r="AP61" i="17" s="1"/>
  <c r="AN61" i="17"/>
  <c r="AM61" i="17"/>
  <c r="AL61" i="17"/>
  <c r="AK61" i="17"/>
  <c r="AJ61" i="17"/>
  <c r="AS61" i="17" s="1"/>
  <c r="AI61" i="17"/>
  <c r="AH61" i="17"/>
  <c r="AF61" i="17" s="1"/>
  <c r="AG61" i="17"/>
  <c r="AR60" i="17"/>
  <c r="AQ60" i="17"/>
  <c r="AO60" i="17"/>
  <c r="AM60" i="17"/>
  <c r="AN60" i="17" s="1"/>
  <c r="AP60" i="17" s="1"/>
  <c r="AK60" i="17"/>
  <c r="AJ60" i="17"/>
  <c r="AI60" i="17"/>
  <c r="AH60" i="17"/>
  <c r="AL60" i="17" s="1"/>
  <c r="AF60" i="17"/>
  <c r="C52" i="17"/>
  <c r="C51" i="17"/>
  <c r="C50" i="17"/>
  <c r="I8" i="17"/>
  <c r="I6" i="17"/>
  <c r="K5" i="17"/>
  <c r="O6" i="17" s="1"/>
  <c r="E5" i="17"/>
  <c r="I7" i="17" s="1"/>
  <c r="N128" i="2"/>
  <c r="N127" i="2"/>
  <c r="N126" i="2"/>
  <c r="N125" i="2"/>
  <c r="N124" i="2"/>
  <c r="N123" i="2"/>
  <c r="AQ78" i="2"/>
  <c r="AR78" i="2" s="1"/>
  <c r="AO78" i="2"/>
  <c r="AM78" i="2"/>
  <c r="AN78" i="2" s="1"/>
  <c r="AP78" i="2" s="1"/>
  <c r="AL78" i="2"/>
  <c r="AK78" i="2"/>
  <c r="AJ78" i="2"/>
  <c r="AI78" i="2"/>
  <c r="AH78" i="2"/>
  <c r="AG78" i="2" s="1"/>
  <c r="AR77" i="2"/>
  <c r="AQ77" i="2"/>
  <c r="AO77" i="2"/>
  <c r="AM77" i="2"/>
  <c r="AN77" i="2" s="1"/>
  <c r="AP77" i="2" s="1"/>
  <c r="AK77" i="2"/>
  <c r="AL77" i="2" s="1"/>
  <c r="AJ77" i="2"/>
  <c r="AI77" i="2"/>
  <c r="AH77" i="2"/>
  <c r="AG77" i="2" s="1"/>
  <c r="AQ76" i="2"/>
  <c r="AR76" i="2" s="1"/>
  <c r="AO76" i="2"/>
  <c r="AM76" i="2"/>
  <c r="AN76" i="2" s="1"/>
  <c r="AK76" i="2"/>
  <c r="AJ76" i="2"/>
  <c r="AI76" i="2"/>
  <c r="AH76" i="2"/>
  <c r="AQ75" i="2"/>
  <c r="AR75" i="2" s="1"/>
  <c r="AO75" i="2"/>
  <c r="AN75" i="2"/>
  <c r="AM75" i="2"/>
  <c r="AK75" i="2"/>
  <c r="AJ75" i="2"/>
  <c r="AI75" i="2"/>
  <c r="AH75" i="2"/>
  <c r="AG75" i="2"/>
  <c r="AF75" i="2"/>
  <c r="AQ74" i="2"/>
  <c r="AR74" i="2" s="1"/>
  <c r="AO74" i="2"/>
  <c r="AM74" i="2"/>
  <c r="AN74" i="2" s="1"/>
  <c r="AP74" i="2" s="1"/>
  <c r="AK74" i="2"/>
  <c r="AJ74" i="2"/>
  <c r="AI74" i="2"/>
  <c r="AH74" i="2"/>
  <c r="AG74" i="2" s="1"/>
  <c r="AQ73" i="2"/>
  <c r="AR73" i="2" s="1"/>
  <c r="AO73" i="2"/>
  <c r="AM73" i="2"/>
  <c r="AN73" i="2" s="1"/>
  <c r="AP73" i="2" s="1"/>
  <c r="AK73" i="2"/>
  <c r="AJ73" i="2"/>
  <c r="AI73" i="2"/>
  <c r="AH73" i="2"/>
  <c r="AG73" i="2"/>
  <c r="AF73" i="2"/>
  <c r="AQ72" i="2"/>
  <c r="AR72" i="2" s="1"/>
  <c r="AO72" i="2"/>
  <c r="AM72" i="2"/>
  <c r="AN72" i="2" s="1"/>
  <c r="AP72" i="2" s="1"/>
  <c r="AK72" i="2"/>
  <c r="AJ72" i="2"/>
  <c r="AI72" i="2"/>
  <c r="AH72" i="2"/>
  <c r="AQ71" i="2"/>
  <c r="AR71" i="2" s="1"/>
  <c r="AO71" i="2"/>
  <c r="AM71" i="2"/>
  <c r="AN71" i="2" s="1"/>
  <c r="AK71" i="2"/>
  <c r="AJ71" i="2"/>
  <c r="AI71" i="2"/>
  <c r="AH71" i="2"/>
  <c r="AG71" i="2" s="1"/>
  <c r="AQ70" i="2"/>
  <c r="AR70" i="2" s="1"/>
  <c r="AO70" i="2"/>
  <c r="AM70" i="2"/>
  <c r="AN70" i="2" s="1"/>
  <c r="AK70" i="2"/>
  <c r="AJ70" i="2"/>
  <c r="AI70" i="2"/>
  <c r="AH70" i="2"/>
  <c r="AG70" i="2" s="1"/>
  <c r="AF70" i="2"/>
  <c r="AR69" i="2"/>
  <c r="AQ69" i="2"/>
  <c r="AO69" i="2"/>
  <c r="AN69" i="2"/>
  <c r="AP69" i="2" s="1"/>
  <c r="AM69" i="2"/>
  <c r="AK69" i="2"/>
  <c r="AJ69" i="2"/>
  <c r="AI69" i="2"/>
  <c r="AH69" i="2"/>
  <c r="AG69" i="2" s="1"/>
  <c r="AQ68" i="2"/>
  <c r="AR68" i="2" s="1"/>
  <c r="AO68" i="2"/>
  <c r="AM68" i="2"/>
  <c r="AN68" i="2" s="1"/>
  <c r="AK68" i="2"/>
  <c r="AJ68" i="2"/>
  <c r="AI68" i="2"/>
  <c r="AH68" i="2"/>
  <c r="AL68" i="2" s="1"/>
  <c r="AQ67" i="2"/>
  <c r="AR67" i="2" s="1"/>
  <c r="AO67" i="2"/>
  <c r="AM67" i="2"/>
  <c r="AN67" i="2" s="1"/>
  <c r="AK67" i="2"/>
  <c r="AJ67" i="2"/>
  <c r="AI67" i="2"/>
  <c r="AH67" i="2"/>
  <c r="AG67" i="2"/>
  <c r="AF67" i="2"/>
  <c r="AQ66" i="2"/>
  <c r="AR66" i="2" s="1"/>
  <c r="AO66" i="2"/>
  <c r="AM66" i="2"/>
  <c r="AN66" i="2" s="1"/>
  <c r="AP66" i="2" s="1"/>
  <c r="AL66" i="2"/>
  <c r="AK66" i="2"/>
  <c r="AJ66" i="2"/>
  <c r="AI66" i="2"/>
  <c r="AH66" i="2"/>
  <c r="AG66" i="2" s="1"/>
  <c r="AQ65" i="2"/>
  <c r="AR65" i="2" s="1"/>
  <c r="AO65" i="2"/>
  <c r="AN65" i="2"/>
  <c r="AM65" i="2"/>
  <c r="AK65" i="2"/>
  <c r="AL65" i="2" s="1"/>
  <c r="AJ65" i="2"/>
  <c r="AI65" i="2"/>
  <c r="AH65" i="2"/>
  <c r="AG65" i="2"/>
  <c r="AF65" i="2"/>
  <c r="AQ64" i="2"/>
  <c r="AR64" i="2" s="1"/>
  <c r="AO64" i="2"/>
  <c r="AM64" i="2"/>
  <c r="AN64" i="2" s="1"/>
  <c r="AP64" i="2" s="1"/>
  <c r="AK64" i="2"/>
  <c r="AJ64" i="2"/>
  <c r="AI64" i="2"/>
  <c r="AH64" i="2"/>
  <c r="AL64" i="2" s="1"/>
  <c r="AR63" i="2"/>
  <c r="AQ63" i="2"/>
  <c r="AO63" i="2"/>
  <c r="AN63" i="2"/>
  <c r="AM63" i="2"/>
  <c r="AK63" i="2"/>
  <c r="AJ63" i="2"/>
  <c r="AI63" i="2"/>
  <c r="AH63" i="2"/>
  <c r="AL63" i="2" s="1"/>
  <c r="AQ62" i="2"/>
  <c r="AR62" i="2" s="1"/>
  <c r="AO62" i="2"/>
  <c r="AM62" i="2"/>
  <c r="AN62" i="2" s="1"/>
  <c r="AK62" i="2"/>
  <c r="AL62" i="2" s="1"/>
  <c r="AJ62" i="2"/>
  <c r="AI62" i="2"/>
  <c r="AH62" i="2"/>
  <c r="AG62" i="2" s="1"/>
  <c r="AR61" i="2"/>
  <c r="AQ61" i="2"/>
  <c r="AO61" i="2"/>
  <c r="AM61" i="2"/>
  <c r="AN61" i="2" s="1"/>
  <c r="AP61" i="2" s="1"/>
  <c r="AK61" i="2"/>
  <c r="AL61" i="2" s="1"/>
  <c r="AJ61" i="2"/>
  <c r="AI61" i="2"/>
  <c r="AH61" i="2"/>
  <c r="AG61" i="2" s="1"/>
  <c r="AQ60" i="2"/>
  <c r="AR60" i="2" s="1"/>
  <c r="AO60" i="2"/>
  <c r="AM60" i="2"/>
  <c r="AN60" i="2" s="1"/>
  <c r="AP60" i="2" s="1"/>
  <c r="AK60" i="2"/>
  <c r="AJ60" i="2"/>
  <c r="AI60" i="2"/>
  <c r="AH60" i="2"/>
  <c r="C52" i="2"/>
  <c r="C51" i="2"/>
  <c r="C50" i="2"/>
  <c r="I8" i="2"/>
  <c r="I6" i="2" s="1"/>
  <c r="I7" i="2"/>
  <c r="K5" i="2"/>
  <c r="O6" i="2" s="1"/>
  <c r="E5" i="2"/>
  <c r="AQ78" i="13"/>
  <c r="AR78" i="13" s="1"/>
  <c r="AO78" i="13"/>
  <c r="AM78" i="13"/>
  <c r="AN78" i="13" s="1"/>
  <c r="AP78" i="13" s="1"/>
  <c r="AL78" i="13"/>
  <c r="AK78" i="13"/>
  <c r="AJ78" i="13"/>
  <c r="AS78" i="13" s="1"/>
  <c r="AI78" i="13"/>
  <c r="AH78" i="13"/>
  <c r="AG78" i="13"/>
  <c r="AF78" i="13"/>
  <c r="AR77" i="13"/>
  <c r="AQ77" i="13"/>
  <c r="AO77" i="13"/>
  <c r="AM77" i="13"/>
  <c r="AN77" i="13" s="1"/>
  <c r="AP77" i="13" s="1"/>
  <c r="AK77" i="13"/>
  <c r="AJ77" i="13"/>
  <c r="AL77" i="13" s="1"/>
  <c r="AI77" i="13"/>
  <c r="AH77" i="13"/>
  <c r="AF77" i="13" s="1"/>
  <c r="AG77" i="13"/>
  <c r="AR76" i="13"/>
  <c r="AQ76" i="13"/>
  <c r="AO76" i="13"/>
  <c r="AM76" i="13"/>
  <c r="AN76" i="13" s="1"/>
  <c r="AP76" i="13" s="1"/>
  <c r="AK76" i="13"/>
  <c r="AJ76" i="13"/>
  <c r="AI76" i="13"/>
  <c r="AH76" i="13"/>
  <c r="AG76" i="13" s="1"/>
  <c r="AQ75" i="13"/>
  <c r="AR75" i="13" s="1"/>
  <c r="AO75" i="13"/>
  <c r="AN75" i="13"/>
  <c r="AS75" i="13" s="1"/>
  <c r="AM75" i="13"/>
  <c r="AK75" i="13"/>
  <c r="AJ75" i="13"/>
  <c r="AI75" i="13"/>
  <c r="AH75" i="13"/>
  <c r="AL75" i="13" s="1"/>
  <c r="AF75" i="13"/>
  <c r="AQ74" i="13"/>
  <c r="AR74" i="13" s="1"/>
  <c r="AO74" i="13"/>
  <c r="AN74" i="13"/>
  <c r="AP74" i="13" s="1"/>
  <c r="AM74" i="13"/>
  <c r="AL74" i="13"/>
  <c r="AK74" i="13"/>
  <c r="AJ74" i="13"/>
  <c r="AS74" i="13" s="1"/>
  <c r="AI74" i="13"/>
  <c r="AH74" i="13"/>
  <c r="AG74" i="13"/>
  <c r="AF74" i="13"/>
  <c r="AR73" i="13"/>
  <c r="AQ73" i="13"/>
  <c r="AO73" i="13"/>
  <c r="AM73" i="13"/>
  <c r="AN73" i="13" s="1"/>
  <c r="AP73" i="13" s="1"/>
  <c r="AK73" i="13"/>
  <c r="AJ73" i="13"/>
  <c r="AL73" i="13" s="1"/>
  <c r="AI73" i="13"/>
  <c r="AH73" i="13"/>
  <c r="AF73" i="13" s="1"/>
  <c r="AG73" i="13"/>
  <c r="AR72" i="13"/>
  <c r="AQ72" i="13"/>
  <c r="AO72" i="13"/>
  <c r="AM72" i="13"/>
  <c r="AN72" i="13" s="1"/>
  <c r="AP72" i="13" s="1"/>
  <c r="AK72" i="13"/>
  <c r="AJ72" i="13"/>
  <c r="AS72" i="13" s="1"/>
  <c r="AI72" i="13"/>
  <c r="AH72" i="13"/>
  <c r="AG72" i="13" s="1"/>
  <c r="AQ71" i="13"/>
  <c r="AR71" i="13" s="1"/>
  <c r="AO71" i="13"/>
  <c r="AN71" i="13"/>
  <c r="AS71" i="13" s="1"/>
  <c r="AM71" i="13"/>
  <c r="AK71" i="13"/>
  <c r="AJ71" i="13"/>
  <c r="AI71" i="13"/>
  <c r="AH71" i="13"/>
  <c r="AL71" i="13" s="1"/>
  <c r="AF71" i="13"/>
  <c r="AQ70" i="13"/>
  <c r="AR70" i="13" s="1"/>
  <c r="AO70" i="13"/>
  <c r="AN70" i="13"/>
  <c r="AP70" i="13" s="1"/>
  <c r="AM70" i="13"/>
  <c r="AL70" i="13"/>
  <c r="AK70" i="13"/>
  <c r="AJ70" i="13"/>
  <c r="AS70" i="13" s="1"/>
  <c r="AI70" i="13"/>
  <c r="AH70" i="13"/>
  <c r="AG70" i="13"/>
  <c r="AF70" i="13"/>
  <c r="AR69" i="13"/>
  <c r="AQ69" i="13"/>
  <c r="AO69" i="13"/>
  <c r="AM69" i="13"/>
  <c r="AN69" i="13" s="1"/>
  <c r="AP69" i="13" s="1"/>
  <c r="AK69" i="13"/>
  <c r="AJ69" i="13"/>
  <c r="AL69" i="13" s="1"/>
  <c r="AI69" i="13"/>
  <c r="AH69" i="13"/>
  <c r="AG69" i="13"/>
  <c r="AF69" i="13"/>
  <c r="AR68" i="13"/>
  <c r="AQ68" i="13"/>
  <c r="AO68" i="13"/>
  <c r="AM68" i="13"/>
  <c r="AN68" i="13" s="1"/>
  <c r="AP68" i="13" s="1"/>
  <c r="AK68" i="13"/>
  <c r="AJ68" i="13"/>
  <c r="AS68" i="13" s="1"/>
  <c r="AI68" i="13"/>
  <c r="AH68" i="13"/>
  <c r="AG68" i="13" s="1"/>
  <c r="AQ67" i="13"/>
  <c r="AR67" i="13" s="1"/>
  <c r="AO67" i="13"/>
  <c r="AN67" i="13"/>
  <c r="AM67" i="13"/>
  <c r="AK67" i="13"/>
  <c r="AJ67" i="13"/>
  <c r="AI67" i="13"/>
  <c r="AH67" i="13"/>
  <c r="AL67" i="13" s="1"/>
  <c r="AF67" i="13"/>
  <c r="AQ66" i="13"/>
  <c r="AR66" i="13" s="1"/>
  <c r="AO66" i="13"/>
  <c r="AN66" i="13"/>
  <c r="AM66" i="13"/>
  <c r="AK66" i="13"/>
  <c r="AJ66" i="13"/>
  <c r="AI66" i="13"/>
  <c r="AH66" i="13"/>
  <c r="AG66" i="13" s="1"/>
  <c r="AR65" i="13"/>
  <c r="AQ65" i="13"/>
  <c r="AO65" i="13"/>
  <c r="AN65" i="13"/>
  <c r="AP65" i="13" s="1"/>
  <c r="AM65" i="13"/>
  <c r="AK65" i="13"/>
  <c r="AJ65" i="13"/>
  <c r="AL65" i="13" s="1"/>
  <c r="AI65" i="13"/>
  <c r="AH65" i="13"/>
  <c r="AG65" i="13"/>
  <c r="AF65" i="13"/>
  <c r="AR64" i="13"/>
  <c r="AQ64" i="13"/>
  <c r="AO64" i="13"/>
  <c r="AM64" i="13"/>
  <c r="AN64" i="13" s="1"/>
  <c r="AP64" i="13" s="1"/>
  <c r="AK64" i="13"/>
  <c r="AJ64" i="13"/>
  <c r="AS64" i="13" s="1"/>
  <c r="AI64" i="13"/>
  <c r="AH64" i="13"/>
  <c r="AG64" i="13" s="1"/>
  <c r="AR63" i="13"/>
  <c r="AQ63" i="13"/>
  <c r="AO63" i="13"/>
  <c r="AN63" i="13"/>
  <c r="AP63" i="13" s="1"/>
  <c r="AM63" i="13"/>
  <c r="AK63" i="13"/>
  <c r="AJ63" i="13"/>
  <c r="AS63" i="13" s="1"/>
  <c r="AI63" i="13"/>
  <c r="AH63" i="13"/>
  <c r="AL63" i="13" s="1"/>
  <c r="AF63" i="13"/>
  <c r="AQ62" i="13"/>
  <c r="AR62" i="13" s="1"/>
  <c r="AP62" i="13"/>
  <c r="AO62" i="13"/>
  <c r="AN62" i="13"/>
  <c r="AS62" i="13" s="1"/>
  <c r="AM62" i="13"/>
  <c r="AL62" i="13"/>
  <c r="AK62" i="13"/>
  <c r="AJ62" i="13"/>
  <c r="AI62" i="13"/>
  <c r="AH62" i="13"/>
  <c r="AG62" i="13" s="1"/>
  <c r="AR61" i="13"/>
  <c r="AQ61" i="13"/>
  <c r="AO61" i="13"/>
  <c r="AN61" i="13"/>
  <c r="AP61" i="13" s="1"/>
  <c r="AM61" i="13"/>
  <c r="AK61" i="13"/>
  <c r="AJ61" i="13"/>
  <c r="AL61" i="13" s="1"/>
  <c r="AI61" i="13"/>
  <c r="AH61" i="13"/>
  <c r="AG61" i="13"/>
  <c r="AF61" i="13"/>
  <c r="AR60" i="13"/>
  <c r="AQ60" i="13"/>
  <c r="AO60" i="13"/>
  <c r="AM60" i="13"/>
  <c r="AN60" i="13" s="1"/>
  <c r="AP60" i="13" s="1"/>
  <c r="AK60" i="13"/>
  <c r="AJ60" i="13"/>
  <c r="AI60" i="13"/>
  <c r="AH60" i="13"/>
  <c r="AG60" i="13" s="1"/>
  <c r="AN34" i="26"/>
  <c r="AM34" i="26"/>
  <c r="AO34" i="26" s="1"/>
  <c r="AL34" i="26"/>
  <c r="AJ34" i="26"/>
  <c r="AI34" i="26"/>
  <c r="AH34" i="26"/>
  <c r="AG34" i="26"/>
  <c r="AF34" i="26"/>
  <c r="AE34" i="26"/>
  <c r="AO33" i="26"/>
  <c r="AP77" i="22" s="1"/>
  <c r="AJ33" i="26"/>
  <c r="AK77" i="22" s="1"/>
  <c r="AG33" i="26"/>
  <c r="AJ32" i="26"/>
  <c r="AK76" i="22" s="1"/>
  <c r="AG32" i="26"/>
  <c r="AJ31" i="26"/>
  <c r="AK75" i="22" s="1"/>
  <c r="AG31" i="26"/>
  <c r="AJ30" i="26"/>
  <c r="AK74" i="22" s="1"/>
  <c r="AG30" i="26"/>
  <c r="AJ29" i="26"/>
  <c r="AK73" i="22" s="1"/>
  <c r="AG29" i="26"/>
  <c r="AJ28" i="26"/>
  <c r="AK72" i="22" s="1"/>
  <c r="AG28" i="26"/>
  <c r="AH72" i="22" s="1"/>
  <c r="AJ27" i="26"/>
  <c r="AK71" i="22" s="1"/>
  <c r="AG27" i="26"/>
  <c r="AJ26" i="26"/>
  <c r="AK70" i="22" s="1"/>
  <c r="AG26" i="26"/>
  <c r="AO25" i="26"/>
  <c r="AP69" i="22" s="1"/>
  <c r="AJ25" i="26"/>
  <c r="AK69" i="22" s="1"/>
  <c r="AG25" i="26"/>
  <c r="AO24" i="26"/>
  <c r="AP68" i="22" s="1"/>
  <c r="AJ24" i="26"/>
  <c r="AK68" i="22" s="1"/>
  <c r="AG24" i="26"/>
  <c r="AH68" i="22" s="1"/>
  <c r="AJ23" i="26"/>
  <c r="AK67" i="22" s="1"/>
  <c r="AG23" i="26"/>
  <c r="AO22" i="26"/>
  <c r="AP66" i="22" s="1"/>
  <c r="AJ22" i="26"/>
  <c r="AK66" i="22" s="1"/>
  <c r="AG22" i="26"/>
  <c r="AO21" i="26"/>
  <c r="AP65" i="22" s="1"/>
  <c r="AJ21" i="26"/>
  <c r="AK65" i="22" s="1"/>
  <c r="AG21" i="26"/>
  <c r="AO20" i="26"/>
  <c r="AP64" i="22" s="1"/>
  <c r="AJ20" i="26"/>
  <c r="AK64" i="22" s="1"/>
  <c r="AR20" i="26"/>
  <c r="AS64" i="22" s="1"/>
  <c r="AG20" i="26"/>
  <c r="AJ19" i="26"/>
  <c r="AK63" i="22" s="1"/>
  <c r="AG19" i="26"/>
  <c r="AJ18" i="26"/>
  <c r="AK62" i="22" s="1"/>
  <c r="AG18" i="26"/>
  <c r="AE18" i="26" s="1"/>
  <c r="AF62" i="22" s="1"/>
  <c r="AJ17" i="26"/>
  <c r="AK61" i="22" s="1"/>
  <c r="AG17" i="26"/>
  <c r="AJ16" i="26"/>
  <c r="AK60" i="22" s="1"/>
  <c r="AG16" i="26"/>
  <c r="D584" i="19"/>
  <c r="D560" i="19"/>
  <c r="D536" i="19"/>
  <c r="D512" i="19"/>
  <c r="D488" i="19"/>
  <c r="D464" i="19"/>
  <c r="D440" i="19"/>
  <c r="D416" i="19"/>
  <c r="D392" i="19"/>
  <c r="D368" i="19"/>
  <c r="D344" i="19"/>
  <c r="D320" i="19"/>
  <c r="D296" i="19"/>
  <c r="D272" i="19"/>
  <c r="D248" i="19"/>
  <c r="D224" i="19"/>
  <c r="D200" i="19"/>
  <c r="D176" i="19"/>
  <c r="D152" i="19"/>
  <c r="D128" i="19"/>
  <c r="D104" i="19"/>
  <c r="D80" i="19"/>
  <c r="D56" i="19"/>
  <c r="D32" i="19"/>
  <c r="D6" i="19"/>
  <c r="AO61" i="23"/>
  <c r="AP61" i="23" s="1"/>
  <c r="AO62" i="23"/>
  <c r="AO63" i="23"/>
  <c r="AO64" i="23"/>
  <c r="AO65" i="23"/>
  <c r="AO66" i="23"/>
  <c r="AO67" i="23"/>
  <c r="AO68" i="23"/>
  <c r="AO69" i="23"/>
  <c r="AP69" i="23" s="1"/>
  <c r="AO70" i="23"/>
  <c r="AO71" i="23"/>
  <c r="AO72" i="23"/>
  <c r="AO73" i="23"/>
  <c r="AO74" i="23"/>
  <c r="AO75" i="23"/>
  <c r="AO76" i="23"/>
  <c r="AO77" i="23"/>
  <c r="AP77" i="23" s="1"/>
  <c r="AO78" i="23"/>
  <c r="AO60" i="23"/>
  <c r="AQ60" i="23"/>
  <c r="AR60" i="23"/>
  <c r="AM78" i="23"/>
  <c r="AN78" i="23" s="1"/>
  <c r="AM77" i="23"/>
  <c r="AN77" i="23" s="1"/>
  <c r="AM76" i="23"/>
  <c r="AN76" i="23" s="1"/>
  <c r="AM75" i="23"/>
  <c r="AN75" i="23" s="1"/>
  <c r="AM74" i="23"/>
  <c r="AN74" i="23" s="1"/>
  <c r="AP74" i="23" s="1"/>
  <c r="AM73" i="23"/>
  <c r="AN73" i="23" s="1"/>
  <c r="AM72" i="23"/>
  <c r="AN72" i="23" s="1"/>
  <c r="AP72" i="23" s="1"/>
  <c r="AM71" i="23"/>
  <c r="AN71" i="23" s="1"/>
  <c r="AM70" i="23"/>
  <c r="AN70" i="23" s="1"/>
  <c r="AM69" i="23"/>
  <c r="AN69" i="23" s="1"/>
  <c r="AM68" i="23"/>
  <c r="AN68" i="23" s="1"/>
  <c r="AM67" i="23"/>
  <c r="AN67" i="23" s="1"/>
  <c r="AM66" i="23"/>
  <c r="AN66" i="23" s="1"/>
  <c r="AP66" i="23" s="1"/>
  <c r="AM65" i="23"/>
  <c r="AN65" i="23" s="1"/>
  <c r="AM64" i="23"/>
  <c r="AN64" i="23" s="1"/>
  <c r="AM63" i="23"/>
  <c r="AN63" i="23" s="1"/>
  <c r="AM62" i="23"/>
  <c r="AN62" i="23" s="1"/>
  <c r="AM61" i="23"/>
  <c r="AN61" i="23" s="1"/>
  <c r="AQ78" i="23"/>
  <c r="AR78" i="23" s="1"/>
  <c r="AQ77" i="23"/>
  <c r="AR77" i="23" s="1"/>
  <c r="AQ76" i="23"/>
  <c r="AR76" i="23" s="1"/>
  <c r="AQ75" i="23"/>
  <c r="AR75" i="23" s="1"/>
  <c r="AQ74" i="23"/>
  <c r="AR74" i="23" s="1"/>
  <c r="AQ73" i="23"/>
  <c r="AR73" i="23" s="1"/>
  <c r="AQ72" i="23"/>
  <c r="AR72" i="23" s="1"/>
  <c r="AQ71" i="23"/>
  <c r="AR71" i="23" s="1"/>
  <c r="AQ70" i="23"/>
  <c r="AR70" i="23" s="1"/>
  <c r="AQ69" i="23"/>
  <c r="AR69" i="23" s="1"/>
  <c r="AR68" i="23"/>
  <c r="AQ68" i="23"/>
  <c r="AQ67" i="23"/>
  <c r="AR67" i="23" s="1"/>
  <c r="AQ66" i="23"/>
  <c r="AR66" i="23" s="1"/>
  <c r="AQ65" i="23"/>
  <c r="AR65" i="23" s="1"/>
  <c r="AQ64" i="23"/>
  <c r="AR64" i="23" s="1"/>
  <c r="AQ63" i="23"/>
  <c r="AR63" i="23" s="1"/>
  <c r="AQ62" i="23"/>
  <c r="AR62" i="23" s="1"/>
  <c r="AQ61" i="23"/>
  <c r="AR61" i="23" s="1"/>
  <c r="AK61" i="23"/>
  <c r="AK62" i="23"/>
  <c r="AK63" i="23"/>
  <c r="AK64" i="23"/>
  <c r="AK65" i="23"/>
  <c r="AK66" i="23"/>
  <c r="AK67" i="23"/>
  <c r="AK68" i="23"/>
  <c r="AK69" i="23"/>
  <c r="AK70" i="23"/>
  <c r="AK71" i="23"/>
  <c r="AK72" i="23"/>
  <c r="AK73" i="23"/>
  <c r="AK74" i="23"/>
  <c r="AK75" i="23"/>
  <c r="AK76" i="23"/>
  <c r="AK77" i="23"/>
  <c r="AK78" i="23"/>
  <c r="AK60" i="23"/>
  <c r="AM60" i="23"/>
  <c r="AN60" i="23" s="1"/>
  <c r="AP60" i="23" s="1"/>
  <c r="G584" i="19"/>
  <c r="F584" i="19"/>
  <c r="AI61" i="23"/>
  <c r="AI62" i="23"/>
  <c r="AI63" i="23"/>
  <c r="AI64" i="23"/>
  <c r="AI65" i="23"/>
  <c r="AI66" i="23"/>
  <c r="AI67" i="23"/>
  <c r="AI68" i="23"/>
  <c r="AI69" i="23"/>
  <c r="AI70" i="23"/>
  <c r="AI71" i="23"/>
  <c r="AI72" i="23"/>
  <c r="AI73" i="23"/>
  <c r="AI74" i="23"/>
  <c r="AI75" i="23"/>
  <c r="AI76" i="23"/>
  <c r="AI77" i="23"/>
  <c r="AI78" i="23"/>
  <c r="AI60" i="23"/>
  <c r="G560" i="19"/>
  <c r="F560" i="19"/>
  <c r="E5" i="23"/>
  <c r="E5" i="13"/>
  <c r="C52" i="23"/>
  <c r="C51" i="23"/>
  <c r="C50" i="23"/>
  <c r="C52" i="13"/>
  <c r="C51" i="13"/>
  <c r="C50" i="13"/>
  <c r="I8" i="21"/>
  <c r="I6" i="21"/>
  <c r="E5" i="21"/>
  <c r="C52" i="21"/>
  <c r="C51" i="21"/>
  <c r="C50" i="21"/>
  <c r="K5" i="22"/>
  <c r="O6" i="22" s="1"/>
  <c r="C51" i="22"/>
  <c r="C50" i="22"/>
  <c r="J808" i="19"/>
  <c r="I815" i="19"/>
  <c r="I818" i="19"/>
  <c r="K813" i="19"/>
  <c r="F806" i="19"/>
  <c r="K818" i="19"/>
  <c r="G803" i="19"/>
  <c r="F810" i="19"/>
  <c r="F814" i="19"/>
  <c r="I806" i="19"/>
  <c r="K805" i="19"/>
  <c r="F805" i="19"/>
  <c r="M810" i="19"/>
  <c r="K821" i="19"/>
  <c r="I819" i="19"/>
  <c r="N820" i="19"/>
  <c r="D819" i="19"/>
  <c r="D814" i="19"/>
  <c r="F804" i="19"/>
  <c r="F819" i="19"/>
  <c r="G817" i="19"/>
  <c r="I814" i="19"/>
  <c r="L811" i="19"/>
  <c r="G815" i="19"/>
  <c r="M811" i="19"/>
  <c r="L806" i="19"/>
  <c r="K816" i="19"/>
  <c r="G819" i="19"/>
  <c r="L814" i="19"/>
  <c r="F808" i="19"/>
  <c r="G813" i="19"/>
  <c r="N805" i="19"/>
  <c r="J805" i="19"/>
  <c r="F809" i="19"/>
  <c r="L815" i="19"/>
  <c r="M813" i="19"/>
  <c r="L819" i="19"/>
  <c r="G812" i="19"/>
  <c r="M807" i="19"/>
  <c r="G804" i="19"/>
  <c r="M804" i="19"/>
  <c r="J814" i="19"/>
  <c r="M809" i="19"/>
  <c r="M815" i="19"/>
  <c r="M803" i="19"/>
  <c r="N804" i="19"/>
  <c r="M821" i="19"/>
  <c r="I812" i="19"/>
  <c r="M819" i="19"/>
  <c r="F812" i="19"/>
  <c r="M806" i="19"/>
  <c r="L820" i="19"/>
  <c r="F820" i="19"/>
  <c r="D806" i="19"/>
  <c r="I809" i="19"/>
  <c r="F817" i="19"/>
  <c r="N816" i="19"/>
  <c r="M808" i="19"/>
  <c r="J819" i="19"/>
  <c r="G805" i="19"/>
  <c r="N817" i="19"/>
  <c r="M814" i="19"/>
  <c r="M817" i="19"/>
  <c r="D813" i="19"/>
  <c r="I808" i="19"/>
  <c r="J820" i="19"/>
  <c r="K817" i="19"/>
  <c r="N803" i="19"/>
  <c r="I817" i="19"/>
  <c r="G807" i="19"/>
  <c r="K804" i="19"/>
  <c r="L816" i="19"/>
  <c r="D811" i="19"/>
  <c r="I803" i="19"/>
  <c r="G806" i="19"/>
  <c r="D807" i="19"/>
  <c r="J803" i="19"/>
  <c r="M805" i="19"/>
  <c r="L808" i="19"/>
  <c r="I820" i="19"/>
  <c r="L807" i="19"/>
  <c r="D804" i="19"/>
  <c r="G814" i="19"/>
  <c r="K811" i="19"/>
  <c r="F807" i="19"/>
  <c r="F815" i="19"/>
  <c r="G820" i="19"/>
  <c r="L818" i="19"/>
  <c r="F821" i="19"/>
  <c r="I816" i="19"/>
  <c r="M816" i="19"/>
  <c r="D809" i="19"/>
  <c r="G809" i="19"/>
  <c r="J810" i="19"/>
  <c r="G811" i="19"/>
  <c r="K810" i="19"/>
  <c r="J809" i="19"/>
  <c r="D805" i="19"/>
  <c r="N818" i="19"/>
  <c r="K808" i="19"/>
  <c r="I811" i="19"/>
  <c r="G816" i="19"/>
  <c r="F816" i="19"/>
  <c r="G808" i="19"/>
  <c r="L804" i="19"/>
  <c r="I805" i="19"/>
  <c r="J812" i="19"/>
  <c r="I810" i="19"/>
  <c r="K820" i="19"/>
  <c r="G821" i="19"/>
  <c r="L803" i="19"/>
  <c r="D817" i="19"/>
  <c r="M812" i="19"/>
  <c r="F813" i="19"/>
  <c r="K806" i="19"/>
  <c r="M820" i="19"/>
  <c r="N811" i="19"/>
  <c r="K819" i="19"/>
  <c r="M818" i="19"/>
  <c r="J804" i="19"/>
  <c r="L810" i="19"/>
  <c r="D818" i="19"/>
  <c r="D815" i="19"/>
  <c r="G810" i="19"/>
  <c r="L821" i="19"/>
  <c r="D821" i="19"/>
  <c r="J806" i="19"/>
  <c r="J817" i="19"/>
  <c r="N812" i="19"/>
  <c r="I807" i="19"/>
  <c r="L809" i="19"/>
  <c r="D816" i="19"/>
  <c r="J816" i="19"/>
  <c r="G818" i="19"/>
  <c r="K807" i="19"/>
  <c r="D820" i="19"/>
  <c r="K803" i="19"/>
  <c r="K815" i="19"/>
  <c r="L805" i="19"/>
  <c r="K812" i="19"/>
  <c r="J811" i="19"/>
  <c r="N809" i="19"/>
  <c r="D810" i="19"/>
  <c r="N819" i="19"/>
  <c r="J807" i="19"/>
  <c r="N815" i="19"/>
  <c r="D803" i="19"/>
  <c r="L817" i="19"/>
  <c r="N813" i="19"/>
  <c r="F811" i="19"/>
  <c r="N810" i="19"/>
  <c r="I813" i="19"/>
  <c r="N821" i="19"/>
  <c r="N808" i="19"/>
  <c r="J813" i="19"/>
  <c r="D808" i="19"/>
  <c r="F803" i="19"/>
  <c r="J815" i="19"/>
  <c r="I804" i="19"/>
  <c r="J818" i="19"/>
  <c r="N807" i="19"/>
  <c r="N806" i="19"/>
  <c r="K809" i="19"/>
  <c r="K814" i="19"/>
  <c r="L812" i="19"/>
  <c r="F818" i="19"/>
  <c r="L813" i="19"/>
  <c r="J821" i="19"/>
  <c r="D812" i="19"/>
  <c r="I821" i="19"/>
  <c r="N814" i="19"/>
  <c r="AQ78" i="22" l="1"/>
  <c r="AR78" i="22" s="1"/>
  <c r="AJ78" i="22"/>
  <c r="AI78" i="22"/>
  <c r="AK34" i="26"/>
  <c r="AE21" i="26"/>
  <c r="AF65" i="22" s="1"/>
  <c r="AH65" i="22"/>
  <c r="AF23" i="26"/>
  <c r="AG67" i="22" s="1"/>
  <c r="AH67" i="22"/>
  <c r="AF26" i="26"/>
  <c r="AG70" i="22" s="1"/>
  <c r="AH70" i="22"/>
  <c r="AE30" i="26"/>
  <c r="AF74" i="22" s="1"/>
  <c r="AH74" i="22"/>
  <c r="AF31" i="26"/>
  <c r="AG75" i="22" s="1"/>
  <c r="AH75" i="22"/>
  <c r="AF18" i="26"/>
  <c r="AG62" i="22" s="1"/>
  <c r="AH62" i="22"/>
  <c r="AF27" i="26"/>
  <c r="AG71" i="22" s="1"/>
  <c r="AH71" i="22"/>
  <c r="AF32" i="26"/>
  <c r="AG76" i="22" s="1"/>
  <c r="AH76" i="22"/>
  <c r="AH60" i="22"/>
  <c r="AK16" i="26"/>
  <c r="AL60" i="22" s="1"/>
  <c r="AE22" i="26"/>
  <c r="AF66" i="22" s="1"/>
  <c r="AH66" i="22"/>
  <c r="AE25" i="26"/>
  <c r="AF69" i="22" s="1"/>
  <c r="AH69" i="22"/>
  <c r="AF20" i="26"/>
  <c r="AG64" i="22" s="1"/>
  <c r="AH64" i="22"/>
  <c r="AE29" i="26"/>
  <c r="AF73" i="22" s="1"/>
  <c r="AH73" i="22"/>
  <c r="AF33" i="26"/>
  <c r="AG77" i="22" s="1"/>
  <c r="AH77" i="22"/>
  <c r="AF19" i="26"/>
  <c r="AG63" i="22" s="1"/>
  <c r="AH63" i="22"/>
  <c r="AE17" i="26"/>
  <c r="AF61" i="22" s="1"/>
  <c r="AH61" i="22"/>
  <c r="C52" i="22"/>
  <c r="AE16" i="26"/>
  <c r="AF60" i="22" s="1"/>
  <c r="AF22" i="26"/>
  <c r="AG66" i="22" s="1"/>
  <c r="AK24" i="26"/>
  <c r="AL68" i="22" s="1"/>
  <c r="AO28" i="26"/>
  <c r="AP72" i="22" s="1"/>
  <c r="AF16" i="26"/>
  <c r="AG60" i="22" s="1"/>
  <c r="AF17" i="26"/>
  <c r="AG61" i="22" s="1"/>
  <c r="AO26" i="26"/>
  <c r="AP70" i="22" s="1"/>
  <c r="AK19" i="26"/>
  <c r="AL63" i="22" s="1"/>
  <c r="AO18" i="26"/>
  <c r="AP62" i="22" s="1"/>
  <c r="AF24" i="26"/>
  <c r="AG68" i="22" s="1"/>
  <c r="AO16" i="26"/>
  <c r="AP60" i="22" s="1"/>
  <c r="AO17" i="26"/>
  <c r="AP61" i="22" s="1"/>
  <c r="AK18" i="26"/>
  <c r="AL62" i="22" s="1"/>
  <c r="AE23" i="26"/>
  <c r="AF67" i="22" s="1"/>
  <c r="AE24" i="26"/>
  <c r="AF68" i="22" s="1"/>
  <c r="AK23" i="26"/>
  <c r="AL67" i="22" s="1"/>
  <c r="AE19" i="26"/>
  <c r="AF63" i="22" s="1"/>
  <c r="AE20" i="26"/>
  <c r="AF64" i="22" s="1"/>
  <c r="AK22" i="26"/>
  <c r="AL66" i="22" s="1"/>
  <c r="AF21" i="26"/>
  <c r="AG65" i="22" s="1"/>
  <c r="AK28" i="26"/>
  <c r="AL72" i="22" s="1"/>
  <c r="AK20" i="26"/>
  <c r="AL64" i="22" s="1"/>
  <c r="AR17" i="26"/>
  <c r="AS61" i="22" s="1"/>
  <c r="AR34" i="26"/>
  <c r="AF25" i="26"/>
  <c r="AG69" i="22" s="1"/>
  <c r="AF30" i="26"/>
  <c r="AG74" i="22" s="1"/>
  <c r="AE31" i="26"/>
  <c r="AF75" i="22" s="1"/>
  <c r="AE32" i="26"/>
  <c r="AF76" i="22" s="1"/>
  <c r="AK31" i="26"/>
  <c r="AL75" i="22" s="1"/>
  <c r="AO30" i="26"/>
  <c r="AP74" i="22" s="1"/>
  <c r="AO32" i="26"/>
  <c r="AP76" i="22" s="1"/>
  <c r="AE27" i="26"/>
  <c r="AF71" i="22" s="1"/>
  <c r="AE28" i="26"/>
  <c r="AF72" i="22" s="1"/>
  <c r="AF29" i="26"/>
  <c r="AG73" i="22" s="1"/>
  <c r="AR25" i="26"/>
  <c r="AS69" i="22" s="1"/>
  <c r="AF28" i="26"/>
  <c r="AG72" i="22" s="1"/>
  <c r="AK26" i="26"/>
  <c r="AL70" i="22" s="1"/>
  <c r="AK27" i="26"/>
  <c r="AL71" i="22" s="1"/>
  <c r="AR28" i="26"/>
  <c r="AS72" i="22" s="1"/>
  <c r="AE26" i="26"/>
  <c r="AF70" i="22" s="1"/>
  <c r="AK32" i="26"/>
  <c r="AL76" i="22" s="1"/>
  <c r="AO29" i="26"/>
  <c r="AP73" i="22" s="1"/>
  <c r="AK30" i="26"/>
  <c r="AL74" i="22" s="1"/>
  <c r="AP75" i="21"/>
  <c r="AP65" i="21"/>
  <c r="AP69" i="21"/>
  <c r="AP73" i="21"/>
  <c r="AS71" i="2"/>
  <c r="AS67" i="2"/>
  <c r="AS68" i="2"/>
  <c r="AL73" i="2"/>
  <c r="AS69" i="2"/>
  <c r="AF71" i="2"/>
  <c r="AS74" i="2"/>
  <c r="AL75" i="2"/>
  <c r="AF77" i="2"/>
  <c r="AF61" i="2"/>
  <c r="AP62" i="2"/>
  <c r="AF66" i="2"/>
  <c r="AP68" i="2"/>
  <c r="AL69" i="2"/>
  <c r="AL76" i="2"/>
  <c r="AS73" i="2"/>
  <c r="AL60" i="2"/>
  <c r="AS65" i="2"/>
  <c r="AL71" i="2"/>
  <c r="AL74" i="2"/>
  <c r="AS63" i="2"/>
  <c r="AL72" i="2"/>
  <c r="AF63" i="2"/>
  <c r="AL67" i="2"/>
  <c r="AF69" i="2"/>
  <c r="AL70" i="2"/>
  <c r="AS61" i="2"/>
  <c r="AG63" i="2"/>
  <c r="AP65" i="2"/>
  <c r="AP70" i="2"/>
  <c r="AF74" i="2"/>
  <c r="AS75" i="2"/>
  <c r="AP76" i="2"/>
  <c r="AP73" i="23"/>
  <c r="AP61" i="21"/>
  <c r="AP71" i="21"/>
  <c r="AP77" i="21"/>
  <c r="AP63" i="21"/>
  <c r="AP67" i="21"/>
  <c r="AS63" i="21"/>
  <c r="AS71" i="21"/>
  <c r="AS65" i="21"/>
  <c r="AS73" i="21"/>
  <c r="AS67" i="21"/>
  <c r="AS75" i="21"/>
  <c r="AS61" i="21"/>
  <c r="AS69" i="21"/>
  <c r="AS77" i="21"/>
  <c r="AP65" i="23"/>
  <c r="AP64" i="23"/>
  <c r="AP71" i="23"/>
  <c r="AP63" i="23"/>
  <c r="AP78" i="23"/>
  <c r="AP70" i="23"/>
  <c r="AP62" i="23"/>
  <c r="AP76" i="23"/>
  <c r="AP68" i="23"/>
  <c r="AP75" i="23"/>
  <c r="AP67" i="23"/>
  <c r="AS68" i="21"/>
  <c r="AP68" i="21"/>
  <c r="AS74" i="21"/>
  <c r="AP74" i="21"/>
  <c r="AS62" i="21"/>
  <c r="AP62" i="21"/>
  <c r="AS76" i="21"/>
  <c r="AP76" i="21"/>
  <c r="AS64" i="21"/>
  <c r="AP64" i="21"/>
  <c r="AS70" i="21"/>
  <c r="AP70" i="21"/>
  <c r="AS72" i="21"/>
  <c r="AP72" i="21"/>
  <c r="AS78" i="21"/>
  <c r="AP78" i="21"/>
  <c r="AS60" i="21"/>
  <c r="AP60" i="21"/>
  <c r="AS66" i="21"/>
  <c r="AP66" i="21"/>
  <c r="AS60" i="18"/>
  <c r="O8" i="18"/>
  <c r="AS63" i="18"/>
  <c r="AS78" i="18"/>
  <c r="AS68" i="18"/>
  <c r="AS71" i="18"/>
  <c r="AF60" i="18"/>
  <c r="AL63" i="18"/>
  <c r="AF64" i="18"/>
  <c r="AL67" i="18"/>
  <c r="AF68" i="18"/>
  <c r="AL71" i="18"/>
  <c r="AF72" i="18"/>
  <c r="AL75" i="18"/>
  <c r="AF76" i="18"/>
  <c r="AG60" i="18"/>
  <c r="AS62" i="18"/>
  <c r="AG64" i="18"/>
  <c r="AS66" i="18"/>
  <c r="AG68" i="18"/>
  <c r="AS70" i="18"/>
  <c r="AG72" i="18"/>
  <c r="AS74" i="18"/>
  <c r="AG76" i="18"/>
  <c r="AS61" i="18"/>
  <c r="AS65" i="18"/>
  <c r="AS69" i="18"/>
  <c r="AS73" i="18"/>
  <c r="AS77" i="18"/>
  <c r="AP63" i="18"/>
  <c r="AP67" i="18"/>
  <c r="AP71" i="18"/>
  <c r="AP75" i="18"/>
  <c r="AS60" i="17"/>
  <c r="AS64" i="17"/>
  <c r="AS68" i="17"/>
  <c r="AS72" i="17"/>
  <c r="AS76" i="17"/>
  <c r="AS62" i="17"/>
  <c r="AS66" i="17"/>
  <c r="AS70" i="17"/>
  <c r="AS74" i="17"/>
  <c r="AS78" i="17"/>
  <c r="O8" i="17"/>
  <c r="AL67" i="17"/>
  <c r="AL71" i="17"/>
  <c r="AL75" i="17"/>
  <c r="AG60" i="17"/>
  <c r="AG64" i="17"/>
  <c r="AG68" i="17"/>
  <c r="AG72" i="17"/>
  <c r="AG76" i="17"/>
  <c r="AL62" i="17"/>
  <c r="AF63" i="17"/>
  <c r="AL66" i="17"/>
  <c r="AF67" i="17"/>
  <c r="AL70" i="17"/>
  <c r="AF71" i="17"/>
  <c r="AL74" i="17"/>
  <c r="AF75" i="17"/>
  <c r="AL78" i="17"/>
  <c r="AL63" i="17"/>
  <c r="AS64" i="2"/>
  <c r="AS70" i="2"/>
  <c r="AS76" i="2"/>
  <c r="AS60" i="2"/>
  <c r="AS66" i="2"/>
  <c r="AS77" i="2"/>
  <c r="AS78" i="2"/>
  <c r="O8" i="2"/>
  <c r="AS72" i="2"/>
  <c r="AS62" i="2"/>
  <c r="AF60" i="2"/>
  <c r="AF64" i="2"/>
  <c r="AF68" i="2"/>
  <c r="AF72" i="2"/>
  <c r="AF76" i="2"/>
  <c r="AG60" i="2"/>
  <c r="AG64" i="2"/>
  <c r="AG68" i="2"/>
  <c r="AG72" i="2"/>
  <c r="AG76" i="2"/>
  <c r="AF62" i="2"/>
  <c r="AP63" i="2"/>
  <c r="AP67" i="2"/>
  <c r="AP71" i="2"/>
  <c r="AP75" i="2"/>
  <c r="AF78" i="2"/>
  <c r="AS60" i="13"/>
  <c r="AS66" i="13"/>
  <c r="AS67" i="13"/>
  <c r="AS76" i="13"/>
  <c r="AS61" i="13"/>
  <c r="AG63" i="13"/>
  <c r="AS65" i="13"/>
  <c r="AG67" i="13"/>
  <c r="AS69" i="13"/>
  <c r="AG71" i="13"/>
  <c r="AS73" i="13"/>
  <c r="AG75" i="13"/>
  <c r="AS77" i="13"/>
  <c r="AL66" i="13"/>
  <c r="AF62" i="13"/>
  <c r="AF66" i="13"/>
  <c r="AP67" i="13"/>
  <c r="AP71" i="13"/>
  <c r="AP75" i="13"/>
  <c r="AP66" i="13"/>
  <c r="AL68" i="13"/>
  <c r="AL72" i="13"/>
  <c r="AL76" i="13"/>
  <c r="AL64" i="13"/>
  <c r="AF60" i="13"/>
  <c r="AF64" i="13"/>
  <c r="AF68" i="13"/>
  <c r="AF72" i="13"/>
  <c r="AF76" i="13"/>
  <c r="AL60" i="13"/>
  <c r="AR24" i="26"/>
  <c r="AS68" i="22" s="1"/>
  <c r="AR32" i="26"/>
  <c r="AS76" i="22" s="1"/>
  <c r="AR33" i="26"/>
  <c r="AS77" i="22" s="1"/>
  <c r="AO23" i="26"/>
  <c r="AP67" i="22" s="1"/>
  <c r="AR23" i="26"/>
  <c r="AS67" i="22" s="1"/>
  <c r="AR31" i="26"/>
  <c r="AS75" i="22" s="1"/>
  <c r="AO31" i="26"/>
  <c r="AP75" i="22" s="1"/>
  <c r="AR18" i="26"/>
  <c r="AS62" i="22" s="1"/>
  <c r="AR26" i="26"/>
  <c r="AS70" i="22" s="1"/>
  <c r="AR19" i="26"/>
  <c r="AS63" i="22" s="1"/>
  <c r="AO19" i="26"/>
  <c r="AP63" i="22" s="1"/>
  <c r="AR21" i="26"/>
  <c r="AS65" i="22" s="1"/>
  <c r="AR27" i="26"/>
  <c r="AS71" i="22" s="1"/>
  <c r="AO27" i="26"/>
  <c r="AP71" i="22" s="1"/>
  <c r="AR29" i="26"/>
  <c r="AS73" i="22" s="1"/>
  <c r="AR22" i="26"/>
  <c r="AS66" i="22" s="1"/>
  <c r="AR30" i="26"/>
  <c r="AS74" i="22" s="1"/>
  <c r="AK17" i="26"/>
  <c r="AL61" i="22" s="1"/>
  <c r="AK21" i="26"/>
  <c r="AL65" i="22" s="1"/>
  <c r="AK25" i="26"/>
  <c r="AL69" i="22" s="1"/>
  <c r="AK33" i="26"/>
  <c r="AL77" i="22" s="1"/>
  <c r="AK29" i="26"/>
  <c r="AL73" i="22" s="1"/>
  <c r="AE33" i="26"/>
  <c r="AF77" i="22" s="1"/>
  <c r="N9" i="20"/>
  <c r="M9" i="20"/>
  <c r="L9" i="20"/>
  <c r="K9" i="20"/>
  <c r="J9" i="20"/>
  <c r="I9" i="20"/>
  <c r="H9" i="20"/>
  <c r="G9" i="20"/>
  <c r="F9" i="20"/>
  <c r="E9" i="20"/>
  <c r="D9" i="20"/>
  <c r="C9" i="20"/>
  <c r="B9" i="20"/>
  <c r="A197" i="19"/>
  <c r="A725" i="19" s="1"/>
  <c r="A196" i="19"/>
  <c r="A724" i="19" s="1"/>
  <c r="A195" i="19"/>
  <c r="A723" i="19" s="1"/>
  <c r="A194" i="19"/>
  <c r="A722" i="19" s="1"/>
  <c r="A193" i="19"/>
  <c r="A721" i="19" s="1"/>
  <c r="A192" i="19"/>
  <c r="A720" i="19" s="1"/>
  <c r="A191" i="19"/>
  <c r="A719" i="19" s="1"/>
  <c r="A190" i="19"/>
  <c r="A718" i="19" s="1"/>
  <c r="A189" i="19"/>
  <c r="A717" i="19" s="1"/>
  <c r="A188" i="19"/>
  <c r="A716" i="19" s="1"/>
  <c r="A187" i="19"/>
  <c r="A715" i="19" s="1"/>
  <c r="A186" i="19"/>
  <c r="A714" i="19" s="1"/>
  <c r="A185" i="19"/>
  <c r="A713" i="19" s="1"/>
  <c r="A184" i="19"/>
  <c r="A712" i="19" s="1"/>
  <c r="A183" i="19"/>
  <c r="A711" i="19" s="1"/>
  <c r="A182" i="19"/>
  <c r="A710" i="19" s="1"/>
  <c r="A181" i="19"/>
  <c r="A709" i="19" s="1"/>
  <c r="A180" i="19"/>
  <c r="A708" i="19" s="1"/>
  <c r="A179" i="19"/>
  <c r="A707" i="19" s="1"/>
  <c r="A125" i="19"/>
  <c r="A653" i="19" s="1"/>
  <c r="A124" i="19"/>
  <c r="A652" i="19" s="1"/>
  <c r="A123" i="19"/>
  <c r="A651" i="19" s="1"/>
  <c r="A122" i="19"/>
  <c r="A650" i="19" s="1"/>
  <c r="A121" i="19"/>
  <c r="A649" i="19" s="1"/>
  <c r="A120" i="19"/>
  <c r="A648" i="19" s="1"/>
  <c r="A119" i="19"/>
  <c r="A647" i="19" s="1"/>
  <c r="A118" i="19"/>
  <c r="A646" i="19" s="1"/>
  <c r="A117" i="19"/>
  <c r="A645" i="19" s="1"/>
  <c r="A116" i="19"/>
  <c r="A644" i="19" s="1"/>
  <c r="A115" i="19"/>
  <c r="A643" i="19" s="1"/>
  <c r="A114" i="19"/>
  <c r="A642" i="19" s="1"/>
  <c r="A113" i="19"/>
  <c r="A641" i="19" s="1"/>
  <c r="A112" i="19"/>
  <c r="A640" i="19" s="1"/>
  <c r="A111" i="19"/>
  <c r="A639" i="19" s="1"/>
  <c r="A110" i="19"/>
  <c r="A638" i="19" s="1"/>
  <c r="A109" i="19"/>
  <c r="A637" i="19" s="1"/>
  <c r="A108" i="19"/>
  <c r="A636" i="19" s="1"/>
  <c r="A107" i="19"/>
  <c r="A635" i="19" s="1"/>
  <c r="A557" i="19"/>
  <c r="A556" i="19"/>
  <c r="A555" i="19"/>
  <c r="A554" i="19"/>
  <c r="A553" i="19"/>
  <c r="A552" i="19"/>
  <c r="A551" i="19"/>
  <c r="A550" i="19"/>
  <c r="A549" i="19"/>
  <c r="A548" i="19"/>
  <c r="A547" i="19"/>
  <c r="A546" i="19"/>
  <c r="A545" i="19"/>
  <c r="A544" i="19"/>
  <c r="A543" i="19"/>
  <c r="A542" i="19"/>
  <c r="A541" i="19"/>
  <c r="A540" i="19"/>
  <c r="A539" i="19"/>
  <c r="A533" i="19"/>
  <c r="A532" i="19"/>
  <c r="A531" i="19"/>
  <c r="A530" i="19"/>
  <c r="A529" i="19"/>
  <c r="A528" i="19"/>
  <c r="A527" i="19"/>
  <c r="A526" i="19"/>
  <c r="A525" i="19"/>
  <c r="A524" i="19"/>
  <c r="A523" i="19"/>
  <c r="A522" i="19"/>
  <c r="A521" i="19"/>
  <c r="A520" i="19"/>
  <c r="A519" i="19"/>
  <c r="A518" i="19"/>
  <c r="A517" i="19"/>
  <c r="A516" i="19"/>
  <c r="A515" i="19"/>
  <c r="A509" i="19"/>
  <c r="A508" i="19"/>
  <c r="A507" i="19"/>
  <c r="A506" i="19"/>
  <c r="A505" i="19"/>
  <c r="A504" i="19"/>
  <c r="A503" i="19"/>
  <c r="A502" i="19"/>
  <c r="A501" i="19"/>
  <c r="A500" i="19"/>
  <c r="A499" i="19"/>
  <c r="A498" i="19"/>
  <c r="A497" i="19"/>
  <c r="A496" i="19"/>
  <c r="A495" i="19"/>
  <c r="A494" i="19"/>
  <c r="A493" i="19"/>
  <c r="A492" i="19"/>
  <c r="A491" i="19"/>
  <c r="A485" i="19"/>
  <c r="A484" i="19"/>
  <c r="A483" i="19"/>
  <c r="A482" i="19"/>
  <c r="A481" i="19"/>
  <c r="A480" i="19"/>
  <c r="A479" i="19"/>
  <c r="A478" i="19"/>
  <c r="A477" i="19"/>
  <c r="A476" i="19"/>
  <c r="A475" i="19"/>
  <c r="A474" i="19"/>
  <c r="A473" i="19"/>
  <c r="A472" i="19"/>
  <c r="A471" i="19"/>
  <c r="A470" i="19"/>
  <c r="A469" i="19"/>
  <c r="A468" i="19"/>
  <c r="A467" i="19"/>
  <c r="A461" i="19"/>
  <c r="A460" i="19"/>
  <c r="A459" i="19"/>
  <c r="A458" i="19"/>
  <c r="A457" i="19"/>
  <c r="A456" i="19"/>
  <c r="A455" i="19"/>
  <c r="A454" i="19"/>
  <c r="A453" i="19"/>
  <c r="A452" i="19"/>
  <c r="A451" i="19"/>
  <c r="A450" i="19"/>
  <c r="A449" i="19"/>
  <c r="A448" i="19"/>
  <c r="A447" i="19"/>
  <c r="A446" i="19"/>
  <c r="A445" i="19"/>
  <c r="A444" i="19"/>
  <c r="A443" i="19"/>
  <c r="A437" i="19"/>
  <c r="A436" i="19"/>
  <c r="A435" i="19"/>
  <c r="A434" i="19"/>
  <c r="A433" i="19"/>
  <c r="A432" i="19"/>
  <c r="A431" i="19"/>
  <c r="A430" i="19"/>
  <c r="A429" i="19"/>
  <c r="A428" i="19"/>
  <c r="A427" i="19"/>
  <c r="A426" i="19"/>
  <c r="A425" i="19"/>
  <c r="A424" i="19"/>
  <c r="A423" i="19"/>
  <c r="A422" i="19"/>
  <c r="A421" i="19"/>
  <c r="A420" i="19"/>
  <c r="A419" i="19"/>
  <c r="A413" i="19"/>
  <c r="A412" i="19"/>
  <c r="A411" i="19"/>
  <c r="A410" i="19"/>
  <c r="A409" i="19"/>
  <c r="A408" i="19"/>
  <c r="A407" i="19"/>
  <c r="A406" i="19"/>
  <c r="A405" i="19"/>
  <c r="A404" i="19"/>
  <c r="A403" i="19"/>
  <c r="A402" i="19"/>
  <c r="A401" i="19"/>
  <c r="A400" i="19"/>
  <c r="A399" i="19"/>
  <c r="A398" i="19"/>
  <c r="A397" i="19"/>
  <c r="A396" i="19"/>
  <c r="A395" i="19"/>
  <c r="A389" i="19"/>
  <c r="A388" i="19"/>
  <c r="A387" i="19"/>
  <c r="A386" i="19"/>
  <c r="A385" i="19"/>
  <c r="A384" i="19"/>
  <c r="A383" i="19"/>
  <c r="A382" i="19"/>
  <c r="A381" i="19"/>
  <c r="A380" i="19"/>
  <c r="A379" i="19"/>
  <c r="A378" i="19"/>
  <c r="A377" i="19"/>
  <c r="A376" i="19"/>
  <c r="A375" i="19"/>
  <c r="A374" i="19"/>
  <c r="A373" i="19"/>
  <c r="A372" i="19"/>
  <c r="A371" i="19"/>
  <c r="A365" i="19"/>
  <c r="A364" i="19"/>
  <c r="A363" i="19"/>
  <c r="A362" i="19"/>
  <c r="A361" i="19"/>
  <c r="A360" i="19"/>
  <c r="A359" i="19"/>
  <c r="A358" i="19"/>
  <c r="A357" i="19"/>
  <c r="A356" i="19"/>
  <c r="A355" i="19"/>
  <c r="A354" i="19"/>
  <c r="A353" i="19"/>
  <c r="A352" i="19"/>
  <c r="A351" i="19"/>
  <c r="A350" i="19"/>
  <c r="A349" i="19"/>
  <c r="A348" i="19"/>
  <c r="A347" i="19"/>
  <c r="A341" i="19"/>
  <c r="A340" i="19"/>
  <c r="A339" i="19"/>
  <c r="A338" i="19"/>
  <c r="A337" i="19"/>
  <c r="A336" i="19"/>
  <c r="A335" i="19"/>
  <c r="A334" i="19"/>
  <c r="A333" i="19"/>
  <c r="A332" i="19"/>
  <c r="A331" i="19"/>
  <c r="A330" i="19"/>
  <c r="A329" i="19"/>
  <c r="A328" i="19"/>
  <c r="A327" i="19"/>
  <c r="A326" i="19"/>
  <c r="A325" i="19"/>
  <c r="A324" i="19"/>
  <c r="A323" i="19"/>
  <c r="A317" i="19"/>
  <c r="A316" i="19"/>
  <c r="A315" i="19"/>
  <c r="A314" i="19"/>
  <c r="A313" i="19"/>
  <c r="A312" i="19"/>
  <c r="A311" i="19"/>
  <c r="A310" i="19"/>
  <c r="A309" i="19"/>
  <c r="A308" i="19"/>
  <c r="A307" i="19"/>
  <c r="A306" i="19"/>
  <c r="A305" i="19"/>
  <c r="A304" i="19"/>
  <c r="A303" i="19"/>
  <c r="A302" i="19"/>
  <c r="A301" i="19"/>
  <c r="A300" i="19"/>
  <c r="A299" i="19"/>
  <c r="A293" i="19"/>
  <c r="A821" i="19" s="1"/>
  <c r="A292" i="19"/>
  <c r="A820" i="19" s="1"/>
  <c r="A291" i="19"/>
  <c r="A819" i="19" s="1"/>
  <c r="A290" i="19"/>
  <c r="A818" i="19" s="1"/>
  <c r="A289" i="19"/>
  <c r="A817" i="19" s="1"/>
  <c r="A288" i="19"/>
  <c r="A816" i="19" s="1"/>
  <c r="A287" i="19"/>
  <c r="A815" i="19" s="1"/>
  <c r="A286" i="19"/>
  <c r="A814" i="19" s="1"/>
  <c r="A285" i="19"/>
  <c r="A813" i="19" s="1"/>
  <c r="A284" i="19"/>
  <c r="A812" i="19" s="1"/>
  <c r="A283" i="19"/>
  <c r="A811" i="19" s="1"/>
  <c r="A282" i="19"/>
  <c r="A810" i="19" s="1"/>
  <c r="A281" i="19"/>
  <c r="A809" i="19" s="1"/>
  <c r="A280" i="19"/>
  <c r="A808" i="19" s="1"/>
  <c r="A279" i="19"/>
  <c r="A807" i="19" s="1"/>
  <c r="A278" i="19"/>
  <c r="A806" i="19" s="1"/>
  <c r="A277" i="19"/>
  <c r="A805" i="19" s="1"/>
  <c r="A276" i="19"/>
  <c r="A804" i="19" s="1"/>
  <c r="A275" i="19"/>
  <c r="A803" i="19" s="1"/>
  <c r="A269" i="19"/>
  <c r="A797" i="19" s="1"/>
  <c r="A268" i="19"/>
  <c r="A796" i="19" s="1"/>
  <c r="A267" i="19"/>
  <c r="A795" i="19" s="1"/>
  <c r="A266" i="19"/>
  <c r="A794" i="19" s="1"/>
  <c r="A265" i="19"/>
  <c r="A793" i="19" s="1"/>
  <c r="A264" i="19"/>
  <c r="A792" i="19" s="1"/>
  <c r="A263" i="19"/>
  <c r="A791" i="19" s="1"/>
  <c r="A262" i="19"/>
  <c r="A790" i="19" s="1"/>
  <c r="A261" i="19"/>
  <c r="A789" i="19" s="1"/>
  <c r="A260" i="19"/>
  <c r="A788" i="19" s="1"/>
  <c r="A259" i="19"/>
  <c r="A787" i="19" s="1"/>
  <c r="A258" i="19"/>
  <c r="A786" i="19" s="1"/>
  <c r="A257" i="19"/>
  <c r="A785" i="19" s="1"/>
  <c r="A256" i="19"/>
  <c r="A784" i="19" s="1"/>
  <c r="A255" i="19"/>
  <c r="A783" i="19" s="1"/>
  <c r="A254" i="19"/>
  <c r="A782" i="19" s="1"/>
  <c r="A253" i="19"/>
  <c r="A781" i="19" s="1"/>
  <c r="A252" i="19"/>
  <c r="A780" i="19" s="1"/>
  <c r="A251" i="19"/>
  <c r="A779" i="19" s="1"/>
  <c r="A245" i="19"/>
  <c r="A773" i="19" s="1"/>
  <c r="A244" i="19"/>
  <c r="A772" i="19" s="1"/>
  <c r="A243" i="19"/>
  <c r="A771" i="19" s="1"/>
  <c r="A242" i="19"/>
  <c r="A770" i="19" s="1"/>
  <c r="A241" i="19"/>
  <c r="A769" i="19" s="1"/>
  <c r="A240" i="19"/>
  <c r="A768" i="19" s="1"/>
  <c r="A239" i="19"/>
  <c r="A767" i="19" s="1"/>
  <c r="A238" i="19"/>
  <c r="A766" i="19" s="1"/>
  <c r="A237" i="19"/>
  <c r="A765" i="19" s="1"/>
  <c r="A236" i="19"/>
  <c r="A764" i="19" s="1"/>
  <c r="A235" i="19"/>
  <c r="A763" i="19" s="1"/>
  <c r="A234" i="19"/>
  <c r="A762" i="19" s="1"/>
  <c r="A233" i="19"/>
  <c r="A761" i="19" s="1"/>
  <c r="A232" i="19"/>
  <c r="A760" i="19" s="1"/>
  <c r="A231" i="19"/>
  <c r="A759" i="19" s="1"/>
  <c r="A230" i="19"/>
  <c r="A758" i="19" s="1"/>
  <c r="A229" i="19"/>
  <c r="A757" i="19" s="1"/>
  <c r="A228" i="19"/>
  <c r="A756" i="19" s="1"/>
  <c r="A227" i="19"/>
  <c r="A755" i="19" s="1"/>
  <c r="A221" i="19"/>
  <c r="A749" i="19" s="1"/>
  <c r="A220" i="19"/>
  <c r="A748" i="19" s="1"/>
  <c r="A219" i="19"/>
  <c r="A747" i="19" s="1"/>
  <c r="A218" i="19"/>
  <c r="A746" i="19" s="1"/>
  <c r="A217" i="19"/>
  <c r="A745" i="19" s="1"/>
  <c r="A216" i="19"/>
  <c r="A744" i="19" s="1"/>
  <c r="A215" i="19"/>
  <c r="A743" i="19" s="1"/>
  <c r="A214" i="19"/>
  <c r="A742" i="19" s="1"/>
  <c r="A213" i="19"/>
  <c r="A741" i="19" s="1"/>
  <c r="A212" i="19"/>
  <c r="A740" i="19" s="1"/>
  <c r="A211" i="19"/>
  <c r="A739" i="19" s="1"/>
  <c r="A210" i="19"/>
  <c r="A738" i="19" s="1"/>
  <c r="A209" i="19"/>
  <c r="A737" i="19" s="1"/>
  <c r="A208" i="19"/>
  <c r="A736" i="19" s="1"/>
  <c r="A207" i="19"/>
  <c r="A735" i="19" s="1"/>
  <c r="A206" i="19"/>
  <c r="A734" i="19" s="1"/>
  <c r="A205" i="19"/>
  <c r="A733" i="19" s="1"/>
  <c r="A204" i="19"/>
  <c r="A732" i="19" s="1"/>
  <c r="A203" i="19"/>
  <c r="A731" i="19" s="1"/>
  <c r="A173" i="19"/>
  <c r="A701" i="19" s="1"/>
  <c r="A172" i="19"/>
  <c r="A700" i="19" s="1"/>
  <c r="A171" i="19"/>
  <c r="A699" i="19" s="1"/>
  <c r="A170" i="19"/>
  <c r="A698" i="19" s="1"/>
  <c r="A169" i="19"/>
  <c r="A697" i="19" s="1"/>
  <c r="A168" i="19"/>
  <c r="A696" i="19" s="1"/>
  <c r="A167" i="19"/>
  <c r="A695" i="19" s="1"/>
  <c r="A166" i="19"/>
  <c r="A694" i="19" s="1"/>
  <c r="A165" i="19"/>
  <c r="A693" i="19" s="1"/>
  <c r="A164" i="19"/>
  <c r="A692" i="19" s="1"/>
  <c r="A163" i="19"/>
  <c r="A691" i="19" s="1"/>
  <c r="A162" i="19"/>
  <c r="A690" i="19" s="1"/>
  <c r="A161" i="19"/>
  <c r="A689" i="19" s="1"/>
  <c r="A160" i="19"/>
  <c r="A688" i="19" s="1"/>
  <c r="A159" i="19"/>
  <c r="A687" i="19" s="1"/>
  <c r="A158" i="19"/>
  <c r="A686" i="19" s="1"/>
  <c r="A157" i="19"/>
  <c r="A685" i="19" s="1"/>
  <c r="A156" i="19"/>
  <c r="A684" i="19" s="1"/>
  <c r="A155" i="19"/>
  <c r="A683" i="19" s="1"/>
  <c r="A149" i="19"/>
  <c r="A677" i="19" s="1"/>
  <c r="A148" i="19"/>
  <c r="A676" i="19" s="1"/>
  <c r="A147" i="19"/>
  <c r="A675" i="19" s="1"/>
  <c r="A146" i="19"/>
  <c r="A674" i="19" s="1"/>
  <c r="A145" i="19"/>
  <c r="A673" i="19" s="1"/>
  <c r="A144" i="19"/>
  <c r="A672" i="19" s="1"/>
  <c r="A143" i="19"/>
  <c r="A671" i="19" s="1"/>
  <c r="A142" i="19"/>
  <c r="A670" i="19" s="1"/>
  <c r="A141" i="19"/>
  <c r="A669" i="19" s="1"/>
  <c r="A140" i="19"/>
  <c r="A668" i="19" s="1"/>
  <c r="A139" i="19"/>
  <c r="A667" i="19" s="1"/>
  <c r="A138" i="19"/>
  <c r="A666" i="19" s="1"/>
  <c r="A137" i="19"/>
  <c r="A665" i="19" s="1"/>
  <c r="A136" i="19"/>
  <c r="A664" i="19" s="1"/>
  <c r="A135" i="19"/>
  <c r="A663" i="19" s="1"/>
  <c r="A134" i="19"/>
  <c r="A662" i="19" s="1"/>
  <c r="A133" i="19"/>
  <c r="A661" i="19" s="1"/>
  <c r="A132" i="19"/>
  <c r="A660" i="19" s="1"/>
  <c r="A131" i="19"/>
  <c r="A659" i="19" s="1"/>
  <c r="A101" i="19"/>
  <c r="A629" i="19" s="1"/>
  <c r="A100" i="19"/>
  <c r="A628" i="19" s="1"/>
  <c r="A99" i="19"/>
  <c r="A627" i="19" s="1"/>
  <c r="A98" i="19"/>
  <c r="A626" i="19" s="1"/>
  <c r="A97" i="19"/>
  <c r="A625" i="19" s="1"/>
  <c r="A96" i="19"/>
  <c r="A624" i="19" s="1"/>
  <c r="A95" i="19"/>
  <c r="A623" i="19" s="1"/>
  <c r="A94" i="19"/>
  <c r="A622" i="19" s="1"/>
  <c r="A93" i="19"/>
  <c r="A621" i="19" s="1"/>
  <c r="A92" i="19"/>
  <c r="A620" i="19" s="1"/>
  <c r="A91" i="19"/>
  <c r="A619" i="19" s="1"/>
  <c r="A90" i="19"/>
  <c r="A618" i="19" s="1"/>
  <c r="A89" i="19"/>
  <c r="A617" i="19" s="1"/>
  <c r="A88" i="19"/>
  <c r="A616" i="19" s="1"/>
  <c r="A87" i="19"/>
  <c r="A615" i="19" s="1"/>
  <c r="A86" i="19"/>
  <c r="A614" i="19" s="1"/>
  <c r="A85" i="19"/>
  <c r="A613" i="19" s="1"/>
  <c r="A84" i="19"/>
  <c r="A612" i="19" s="1"/>
  <c r="A83" i="19"/>
  <c r="A611" i="19" s="1"/>
  <c r="A77" i="19"/>
  <c r="A605" i="19" s="1"/>
  <c r="A76" i="19"/>
  <c r="A604" i="19" s="1"/>
  <c r="A75" i="19"/>
  <c r="A603" i="19" s="1"/>
  <c r="A74" i="19"/>
  <c r="A602" i="19" s="1"/>
  <c r="A73" i="19"/>
  <c r="A601" i="19" s="1"/>
  <c r="A72" i="19"/>
  <c r="A600" i="19" s="1"/>
  <c r="A71" i="19"/>
  <c r="A599" i="19" s="1"/>
  <c r="A70" i="19"/>
  <c r="A598" i="19" s="1"/>
  <c r="A69" i="19"/>
  <c r="A597" i="19" s="1"/>
  <c r="A68" i="19"/>
  <c r="A596" i="19" s="1"/>
  <c r="A67" i="19"/>
  <c r="A595" i="19" s="1"/>
  <c r="A66" i="19"/>
  <c r="A594" i="19" s="1"/>
  <c r="A65" i="19"/>
  <c r="A593" i="19" s="1"/>
  <c r="A64" i="19"/>
  <c r="A592" i="19" s="1"/>
  <c r="A63" i="19"/>
  <c r="A591" i="19" s="1"/>
  <c r="A62" i="19"/>
  <c r="A590" i="19" s="1"/>
  <c r="A61" i="19"/>
  <c r="A589" i="19" s="1"/>
  <c r="A60" i="19"/>
  <c r="A588" i="19" s="1"/>
  <c r="A59" i="19"/>
  <c r="A587" i="19" s="1"/>
  <c r="A53" i="19"/>
  <c r="A581" i="19" s="1"/>
  <c r="A52" i="19"/>
  <c r="A580" i="19" s="1"/>
  <c r="A51" i="19"/>
  <c r="A579" i="19" s="1"/>
  <c r="A50" i="19"/>
  <c r="A578" i="19" s="1"/>
  <c r="A49" i="19"/>
  <c r="A577" i="19" s="1"/>
  <c r="A48" i="19"/>
  <c r="A576" i="19" s="1"/>
  <c r="A47" i="19"/>
  <c r="A575" i="19" s="1"/>
  <c r="A46" i="19"/>
  <c r="A574" i="19" s="1"/>
  <c r="A45" i="19"/>
  <c r="A573" i="19" s="1"/>
  <c r="A44" i="19"/>
  <c r="A572" i="19" s="1"/>
  <c r="A43" i="19"/>
  <c r="A571" i="19" s="1"/>
  <c r="A42" i="19"/>
  <c r="A570" i="19" s="1"/>
  <c r="A41" i="19"/>
  <c r="A569" i="19" s="1"/>
  <c r="A40" i="19"/>
  <c r="A568" i="19" s="1"/>
  <c r="A39" i="19"/>
  <c r="A567" i="19" s="1"/>
  <c r="A38" i="19"/>
  <c r="A566" i="19" s="1"/>
  <c r="A37" i="19"/>
  <c r="A565" i="19" s="1"/>
  <c r="A36" i="19"/>
  <c r="A564" i="19" s="1"/>
  <c r="A35" i="19"/>
  <c r="A563" i="19" s="1"/>
  <c r="G536" i="19"/>
  <c r="F536" i="19"/>
  <c r="G512" i="19"/>
  <c r="F512" i="19"/>
  <c r="G488" i="19"/>
  <c r="F488" i="19"/>
  <c r="G464" i="19"/>
  <c r="F464" i="19"/>
  <c r="G440" i="19"/>
  <c r="F440" i="19"/>
  <c r="G416" i="19"/>
  <c r="F416" i="19"/>
  <c r="G392" i="19"/>
  <c r="F392" i="19"/>
  <c r="G368" i="19"/>
  <c r="F368" i="19"/>
  <c r="G344" i="19"/>
  <c r="F344" i="19"/>
  <c r="G320" i="19"/>
  <c r="F320" i="19"/>
  <c r="G296" i="19"/>
  <c r="F296" i="19"/>
  <c r="G272" i="19"/>
  <c r="F272" i="19"/>
  <c r="G248" i="19"/>
  <c r="F248" i="19"/>
  <c r="G224" i="19"/>
  <c r="F224" i="19"/>
  <c r="G200" i="19"/>
  <c r="F200" i="19"/>
  <c r="G176" i="19"/>
  <c r="F176" i="19"/>
  <c r="G152" i="19"/>
  <c r="F152" i="19"/>
  <c r="G128" i="19"/>
  <c r="F128" i="19"/>
  <c r="G104" i="19"/>
  <c r="F104" i="19"/>
  <c r="G80" i="19"/>
  <c r="F80" i="19"/>
  <c r="G56" i="19"/>
  <c r="F56" i="19"/>
  <c r="G32" i="19"/>
  <c r="F32" i="19"/>
  <c r="G6" i="19"/>
  <c r="F6" i="19"/>
  <c r="I8" i="13"/>
  <c r="I6" i="13" s="1"/>
  <c r="N128" i="13"/>
  <c r="N127" i="13"/>
  <c r="N126" i="13"/>
  <c r="N125" i="13"/>
  <c r="N124" i="13"/>
  <c r="N123" i="13"/>
  <c r="O8" i="13"/>
  <c r="O8" i="23"/>
  <c r="Q29" i="19"/>
  <c r="Q28" i="19"/>
  <c r="Q27" i="19"/>
  <c r="Q26" i="19"/>
  <c r="Q25" i="19"/>
  <c r="Q24" i="19"/>
  <c r="Q23" i="19"/>
  <c r="Q22" i="19"/>
  <c r="Q21" i="19"/>
  <c r="AJ78" i="23"/>
  <c r="AS78" i="23" s="1"/>
  <c r="AH78" i="23"/>
  <c r="AJ77" i="23"/>
  <c r="AS77" i="23" s="1"/>
  <c r="AH77" i="23"/>
  <c r="AL77" i="23" s="1"/>
  <c r="AJ76" i="23"/>
  <c r="AS76" i="23" s="1"/>
  <c r="AH76" i="23"/>
  <c r="AJ75" i="23"/>
  <c r="AS75" i="23" s="1"/>
  <c r="AH75" i="23"/>
  <c r="AJ74" i="23"/>
  <c r="AS74" i="23" s="1"/>
  <c r="AH74" i="23"/>
  <c r="AJ73" i="23"/>
  <c r="AS73" i="23" s="1"/>
  <c r="AH73" i="23"/>
  <c r="AJ72" i="23"/>
  <c r="AS72" i="23" s="1"/>
  <c r="AH72" i="23"/>
  <c r="AJ71" i="23"/>
  <c r="AS71" i="23" s="1"/>
  <c r="AH71" i="23"/>
  <c r="AJ70" i="23"/>
  <c r="AS70" i="23" s="1"/>
  <c r="AH70" i="23"/>
  <c r="AJ69" i="23"/>
  <c r="AS69" i="23" s="1"/>
  <c r="AH69" i="23"/>
  <c r="AJ68" i="23"/>
  <c r="AS68" i="23" s="1"/>
  <c r="AH68" i="23"/>
  <c r="AJ67" i="23"/>
  <c r="AS67" i="23" s="1"/>
  <c r="AH67" i="23"/>
  <c r="AJ66" i="23"/>
  <c r="AS66" i="23" s="1"/>
  <c r="AH66" i="23"/>
  <c r="AJ65" i="23"/>
  <c r="AS65" i="23" s="1"/>
  <c r="AH65" i="23"/>
  <c r="AJ64" i="23"/>
  <c r="AS64" i="23" s="1"/>
  <c r="AH64" i="23"/>
  <c r="AJ63" i="23"/>
  <c r="AS63" i="23" s="1"/>
  <c r="AH63" i="23"/>
  <c r="AJ62" i="23"/>
  <c r="AS62" i="23" s="1"/>
  <c r="AH62" i="23"/>
  <c r="AJ61" i="23"/>
  <c r="AS61" i="23" s="1"/>
  <c r="AH61" i="23"/>
  <c r="AJ60" i="23"/>
  <c r="AS60" i="23" s="1"/>
  <c r="AH60" i="23"/>
  <c r="AL78" i="22" l="1"/>
  <c r="AS78" i="22"/>
  <c r="AT66" i="23"/>
  <c r="AL78" i="23"/>
  <c r="AT78" i="23"/>
  <c r="AG61" i="23"/>
  <c r="AL61" i="23"/>
  <c r="AG65" i="23"/>
  <c r="AL65" i="23"/>
  <c r="AG69" i="23"/>
  <c r="AL69" i="23"/>
  <c r="AG73" i="23"/>
  <c r="AL73" i="23"/>
  <c r="AT73" i="23"/>
  <c r="AT63" i="23"/>
  <c r="AT69" i="23"/>
  <c r="AG70" i="23"/>
  <c r="AL70" i="23"/>
  <c r="AT61" i="23"/>
  <c r="AG66" i="23"/>
  <c r="AL66" i="23"/>
  <c r="AT70" i="23"/>
  <c r="AT65" i="23"/>
  <c r="AG63" i="23"/>
  <c r="AL63" i="23"/>
  <c r="AG67" i="23"/>
  <c r="AL67" i="23"/>
  <c r="AG71" i="23"/>
  <c r="AL71" i="23"/>
  <c r="AG75" i="23"/>
  <c r="AL75" i="23"/>
  <c r="AT75" i="23"/>
  <c r="AT72" i="23"/>
  <c r="AT62" i="23"/>
  <c r="AT64" i="23"/>
  <c r="AG62" i="23"/>
  <c r="AL62" i="23"/>
  <c r="AT60" i="23"/>
  <c r="AT76" i="23"/>
  <c r="AG74" i="23"/>
  <c r="AL74" i="23"/>
  <c r="AG60" i="23"/>
  <c r="AF60" i="23"/>
  <c r="AL60" i="23"/>
  <c r="AG64" i="23"/>
  <c r="AL64" i="23"/>
  <c r="AG68" i="23"/>
  <c r="AL68" i="23"/>
  <c r="AG72" i="23"/>
  <c r="AL72" i="23"/>
  <c r="AL76" i="23"/>
  <c r="AT68" i="23"/>
  <c r="AT74" i="23"/>
  <c r="AT71" i="23"/>
  <c r="AT77" i="23"/>
  <c r="AT67" i="23"/>
  <c r="AG76" i="23"/>
  <c r="AF76" i="23"/>
  <c r="AG78" i="23"/>
  <c r="AF78" i="23"/>
  <c r="AG77" i="23"/>
  <c r="AF77" i="23"/>
  <c r="AF61" i="23"/>
  <c r="AF62" i="23"/>
  <c r="AF63" i="23"/>
  <c r="AF64" i="23"/>
  <c r="AF65" i="23"/>
  <c r="AF66" i="23"/>
  <c r="AF67" i="23"/>
  <c r="AF68" i="23"/>
  <c r="AF69" i="23"/>
  <c r="AF70" i="23"/>
  <c r="AF71" i="23"/>
  <c r="AF72" i="23"/>
  <c r="AF73" i="23"/>
  <c r="AF74" i="23"/>
  <c r="AF75" i="23"/>
  <c r="N123" i="23" l="1"/>
  <c r="N124" i="23"/>
  <c r="N125" i="23"/>
  <c r="N126" i="23"/>
  <c r="N127" i="23"/>
  <c r="N128" i="23"/>
  <c r="N128" i="21" l="1"/>
  <c r="N127" i="21"/>
  <c r="N126" i="21"/>
  <c r="N125" i="21"/>
  <c r="N124" i="21"/>
  <c r="N123" i="21"/>
  <c r="N128" i="22"/>
  <c r="N127" i="22"/>
  <c r="N126" i="22"/>
  <c r="N125" i="22"/>
  <c r="N124" i="22"/>
  <c r="N123" i="22"/>
  <c r="Q12" i="19" l="1"/>
  <c r="Q13" i="19"/>
  <c r="Q14" i="19"/>
  <c r="Q15" i="19"/>
  <c r="Q16" i="19"/>
  <c r="Q17" i="19"/>
  <c r="Q18" i="19"/>
  <c r="Q19" i="19"/>
  <c r="Q20" i="19"/>
  <c r="Q11" i="19"/>
  <c r="D649" i="19"/>
  <c r="K768" i="19"/>
  <c r="I720" i="19"/>
  <c r="J627" i="19"/>
  <c r="J770" i="19"/>
  <c r="H770" i="19"/>
  <c r="B723" i="19"/>
  <c r="K699" i="19"/>
  <c r="H624" i="19"/>
  <c r="M651" i="19"/>
  <c r="G766" i="19"/>
  <c r="L768" i="19"/>
  <c r="L717" i="19"/>
  <c r="I721" i="19"/>
  <c r="C653" i="19"/>
  <c r="B744" i="19"/>
  <c r="I651" i="19"/>
  <c r="C576" i="19"/>
  <c r="F796" i="19"/>
  <c r="G748" i="19"/>
  <c r="H645" i="19"/>
  <c r="E807" i="19"/>
  <c r="B747" i="19"/>
  <c r="C743" i="19"/>
  <c r="C647" i="19"/>
  <c r="B765" i="19"/>
  <c r="G653" i="19"/>
  <c r="E575" i="19"/>
  <c r="I646" i="19"/>
  <c r="M599" i="19"/>
  <c r="N626" i="19"/>
  <c r="B821" i="19"/>
  <c r="H694" i="19"/>
  <c r="D675" i="19"/>
  <c r="F624" i="19"/>
  <c r="K677" i="19"/>
  <c r="M625" i="19"/>
  <c r="M603" i="19"/>
  <c r="G742" i="19"/>
  <c r="I652" i="19"/>
  <c r="C669" i="19"/>
  <c r="D722" i="19"/>
  <c r="I603" i="19"/>
  <c r="N791" i="19"/>
  <c r="C575" i="19"/>
  <c r="N746" i="19"/>
  <c r="L600" i="19"/>
  <c r="N599" i="19"/>
  <c r="B23" i="19"/>
  <c r="C805" i="19"/>
  <c r="M597" i="19"/>
  <c r="F621" i="19"/>
  <c r="F772" i="19"/>
  <c r="N771" i="19"/>
  <c r="H628" i="19"/>
  <c r="H699" i="19"/>
  <c r="G574" i="19"/>
  <c r="D699" i="19"/>
  <c r="K645" i="19"/>
  <c r="C796" i="19"/>
  <c r="E747" i="19"/>
  <c r="F791" i="19"/>
  <c r="H745" i="19"/>
  <c r="D627" i="19"/>
  <c r="G621" i="19"/>
  <c r="K674" i="19"/>
  <c r="I621" i="19"/>
  <c r="E792" i="19"/>
  <c r="B598" i="19"/>
  <c r="I648" i="19"/>
  <c r="J724" i="19"/>
  <c r="J672" i="19"/>
  <c r="I650" i="19"/>
  <c r="I741" i="19"/>
  <c r="G717" i="19"/>
  <c r="D674" i="19"/>
  <c r="E699" i="19"/>
  <c r="L645" i="19"/>
  <c r="I722" i="19"/>
  <c r="D671" i="19"/>
  <c r="D797" i="19"/>
  <c r="M748" i="19"/>
  <c r="L670" i="19"/>
  <c r="B24" i="19"/>
  <c r="B795" i="19"/>
  <c r="M724" i="19"/>
  <c r="J674" i="19"/>
  <c r="C749" i="19"/>
  <c r="M696" i="19"/>
  <c r="B699" i="19"/>
  <c r="C766" i="19"/>
  <c r="H797" i="19"/>
  <c r="E22" i="19"/>
  <c r="C809" i="19"/>
  <c r="H675" i="19"/>
  <c r="E674" i="19"/>
  <c r="C581" i="19"/>
  <c r="H806" i="19"/>
  <c r="K765" i="19"/>
  <c r="E797" i="19"/>
  <c r="G646" i="19"/>
  <c r="G645" i="19"/>
  <c r="N602" i="19"/>
  <c r="E602" i="19"/>
  <c r="I698" i="19"/>
  <c r="L791" i="19"/>
  <c r="G772" i="19"/>
  <c r="L746" i="19"/>
  <c r="F598" i="19"/>
  <c r="L24" i="19"/>
  <c r="H813" i="19"/>
  <c r="M793" i="19"/>
  <c r="E597" i="19"/>
  <c r="L602" i="19"/>
  <c r="E646" i="19"/>
  <c r="E603" i="19"/>
  <c r="L21" i="19"/>
  <c r="G581" i="19"/>
  <c r="J603" i="19"/>
  <c r="D741" i="19"/>
  <c r="M574" i="19"/>
  <c r="E651" i="19"/>
  <c r="B768" i="19"/>
  <c r="H29" i="19"/>
  <c r="L578" i="19"/>
  <c r="G725" i="19"/>
  <c r="C808" i="19"/>
  <c r="G21" i="19"/>
  <c r="H820" i="19"/>
  <c r="C746" i="19"/>
  <c r="L27" i="19"/>
  <c r="N580" i="19"/>
  <c r="L597" i="19"/>
  <c r="H767" i="19"/>
  <c r="L794" i="19"/>
  <c r="C793" i="19"/>
  <c r="C807" i="19"/>
  <c r="C748" i="19"/>
  <c r="F698" i="19"/>
  <c r="B790" i="19"/>
  <c r="B721" i="19"/>
  <c r="E815" i="19"/>
  <c r="J793" i="19"/>
  <c r="B812" i="19"/>
  <c r="J628" i="19"/>
  <c r="J696" i="19"/>
  <c r="C21" i="19"/>
  <c r="G793" i="19"/>
  <c r="C24" i="19"/>
  <c r="C806" i="19"/>
  <c r="G701" i="19"/>
  <c r="B749" i="19"/>
  <c r="G669" i="19"/>
  <c r="J694" i="19"/>
  <c r="I672" i="19"/>
  <c r="M773" i="19"/>
  <c r="I770" i="19"/>
  <c r="D673" i="19"/>
  <c r="E671" i="19"/>
  <c r="M695" i="19"/>
  <c r="B580" i="19"/>
  <c r="N605" i="19"/>
  <c r="C817" i="19"/>
  <c r="C815" i="19"/>
  <c r="E789" i="19"/>
  <c r="C645" i="19"/>
  <c r="I745" i="19"/>
  <c r="G676" i="19"/>
  <c r="D769" i="19"/>
  <c r="M770" i="19"/>
  <c r="F26" i="19"/>
  <c r="L576" i="19"/>
  <c r="G749" i="19"/>
  <c r="M749" i="19"/>
  <c r="D670" i="19"/>
  <c r="N627" i="19"/>
  <c r="H671" i="19"/>
  <c r="K628" i="19"/>
  <c r="E770" i="19"/>
  <c r="K695" i="19"/>
  <c r="F793" i="19"/>
  <c r="F650" i="19"/>
  <c r="K749" i="19"/>
  <c r="E697" i="19"/>
  <c r="M622" i="19"/>
  <c r="I793" i="19"/>
  <c r="F790" i="19"/>
  <c r="C742" i="19"/>
  <c r="H693" i="19"/>
  <c r="L625" i="19"/>
  <c r="M670" i="19"/>
  <c r="D676" i="19"/>
  <c r="M628" i="19"/>
  <c r="H749" i="19"/>
  <c r="C699" i="19"/>
  <c r="H721" i="19"/>
  <c r="F670" i="19"/>
  <c r="J744" i="19"/>
  <c r="G24" i="19"/>
  <c r="E695" i="19"/>
  <c r="G26" i="19"/>
  <c r="C695" i="19"/>
  <c r="J745" i="19"/>
  <c r="B817" i="19"/>
  <c r="C745" i="19"/>
  <c r="C648" i="19"/>
  <c r="J794" i="19"/>
  <c r="C747" i="19"/>
  <c r="N693" i="19"/>
  <c r="N773" i="19"/>
  <c r="I624" i="19"/>
  <c r="D672" i="19"/>
  <c r="B724" i="19"/>
  <c r="N673" i="19"/>
  <c r="D792" i="19"/>
  <c r="D700" i="19"/>
  <c r="C624" i="19"/>
  <c r="B796" i="19"/>
  <c r="G652" i="19"/>
  <c r="I26" i="19"/>
  <c r="K795" i="19"/>
  <c r="L719" i="19"/>
  <c r="F768" i="19"/>
  <c r="L629" i="19"/>
  <c r="K718" i="19"/>
  <c r="M653" i="19"/>
  <c r="J653" i="19"/>
  <c r="K647" i="19"/>
  <c r="I773" i="19"/>
  <c r="N623" i="19"/>
  <c r="D21" i="19"/>
  <c r="F647" i="19"/>
  <c r="F721" i="19"/>
  <c r="J604" i="19"/>
  <c r="F28" i="19"/>
  <c r="E645" i="19"/>
  <c r="B813" i="19"/>
  <c r="L623" i="19"/>
  <c r="B669" i="19"/>
  <c r="E811" i="19"/>
  <c r="H748" i="19"/>
  <c r="J693" i="19"/>
  <c r="F676" i="19"/>
  <c r="E601" i="19"/>
  <c r="M741" i="19"/>
  <c r="D696" i="19"/>
  <c r="E719" i="19"/>
  <c r="J722" i="19"/>
  <c r="N747" i="19"/>
  <c r="C741" i="19"/>
  <c r="D724" i="19"/>
  <c r="F789" i="19"/>
  <c r="C579" i="19"/>
  <c r="C27" i="19"/>
  <c r="D581" i="19"/>
  <c r="D723" i="19"/>
  <c r="G672" i="19"/>
  <c r="F672" i="19"/>
  <c r="I627" i="19"/>
  <c r="M794" i="19"/>
  <c r="M605" i="19"/>
  <c r="M627" i="19"/>
  <c r="H803" i="19"/>
  <c r="E629" i="19"/>
  <c r="H742" i="19"/>
  <c r="L574" i="19"/>
  <c r="I602" i="19"/>
  <c r="F22" i="19"/>
  <c r="F648" i="19"/>
  <c r="H719" i="19"/>
  <c r="B693" i="19"/>
  <c r="D626" i="19"/>
  <c r="L765" i="19"/>
  <c r="K722" i="19"/>
  <c r="D770" i="19"/>
  <c r="N723" i="19"/>
  <c r="C721" i="19"/>
  <c r="B718" i="19"/>
  <c r="C773" i="19"/>
  <c r="M745" i="19"/>
  <c r="E600" i="19"/>
  <c r="H604" i="19"/>
  <c r="N598" i="19"/>
  <c r="F574" i="19"/>
  <c r="L577" i="19"/>
  <c r="D693" i="19"/>
  <c r="N24" i="19"/>
  <c r="E580" i="19"/>
  <c r="C820" i="19"/>
  <c r="L769" i="19"/>
  <c r="G720" i="19"/>
  <c r="I676" i="19"/>
  <c r="J790" i="19"/>
  <c r="N797" i="19"/>
  <c r="D701" i="19"/>
  <c r="J575" i="19"/>
  <c r="I21" i="19"/>
  <c r="I626" i="19"/>
  <c r="I790" i="19"/>
  <c r="I623" i="19"/>
  <c r="L693" i="19"/>
  <c r="B748" i="19"/>
  <c r="H804" i="19"/>
  <c r="F697" i="19"/>
  <c r="C811" i="19"/>
  <c r="H720" i="19"/>
  <c r="H676" i="19"/>
  <c r="N718" i="19"/>
  <c r="F674" i="19"/>
  <c r="D791" i="19"/>
  <c r="B743" i="19"/>
  <c r="I725" i="19"/>
  <c r="K723" i="19"/>
  <c r="F694" i="19"/>
  <c r="K773" i="19"/>
  <c r="J701" i="19"/>
  <c r="C626" i="19"/>
  <c r="L699" i="19"/>
  <c r="D645" i="19"/>
  <c r="H24" i="19"/>
  <c r="K603" i="19"/>
  <c r="C573" i="19"/>
  <c r="I575" i="19"/>
  <c r="M646" i="19"/>
  <c r="C771" i="19"/>
  <c r="C724" i="19"/>
  <c r="H576" i="19"/>
  <c r="M771" i="19"/>
  <c r="B597" i="19"/>
  <c r="N597" i="19"/>
  <c r="C804" i="19"/>
  <c r="I669" i="19"/>
  <c r="E675" i="19"/>
  <c r="E796" i="19"/>
  <c r="B672" i="19"/>
  <c r="C674" i="19"/>
  <c r="L718" i="19"/>
  <c r="J601" i="19"/>
  <c r="N669" i="19"/>
  <c r="N699" i="19"/>
  <c r="J623" i="19"/>
  <c r="L676" i="19"/>
  <c r="J602" i="19"/>
  <c r="G599" i="19"/>
  <c r="B575" i="19"/>
  <c r="K769" i="19"/>
  <c r="N772" i="19"/>
  <c r="C797" i="19"/>
  <c r="G626" i="19"/>
  <c r="J648" i="19"/>
  <c r="N651" i="19"/>
  <c r="J599" i="19"/>
  <c r="J629" i="19"/>
  <c r="E743" i="19"/>
  <c r="N603" i="19"/>
  <c r="F21" i="19"/>
  <c r="N796" i="19"/>
  <c r="H648" i="19"/>
  <c r="L722" i="19"/>
  <c r="E670" i="19"/>
  <c r="G673" i="19"/>
  <c r="N671" i="19"/>
  <c r="E723" i="19"/>
  <c r="G625" i="19"/>
  <c r="H724" i="19"/>
  <c r="F646" i="19"/>
  <c r="D742" i="19"/>
  <c r="C646" i="19"/>
  <c r="K625" i="19"/>
  <c r="F628" i="19"/>
  <c r="M742" i="19"/>
  <c r="G695" i="19"/>
  <c r="L773" i="19"/>
  <c r="N700" i="19"/>
  <c r="J723" i="19"/>
  <c r="M671" i="19"/>
  <c r="J669" i="19"/>
  <c r="J673" i="19"/>
  <c r="N653" i="19"/>
  <c r="G693" i="19"/>
  <c r="G600" i="19"/>
  <c r="F746" i="19"/>
  <c r="N722" i="19"/>
  <c r="H718" i="19"/>
  <c r="B696" i="19"/>
  <c r="B741" i="19"/>
  <c r="E652" i="19"/>
  <c r="K748" i="19"/>
  <c r="H717" i="19"/>
  <c r="N629" i="19"/>
  <c r="G578" i="19"/>
  <c r="H821" i="19"/>
  <c r="N765" i="19"/>
  <c r="M623" i="19"/>
  <c r="E769" i="19"/>
  <c r="E768" i="19"/>
  <c r="E744" i="19"/>
  <c r="E790" i="19"/>
  <c r="M723" i="19"/>
  <c r="M701" i="19"/>
  <c r="I748" i="19"/>
  <c r="L695" i="19"/>
  <c r="D789" i="19"/>
  <c r="J741" i="19"/>
  <c r="K651" i="19"/>
  <c r="G576" i="19"/>
  <c r="M717" i="19"/>
  <c r="J29" i="19"/>
  <c r="K576" i="19"/>
  <c r="D767" i="19"/>
  <c r="I699" i="19"/>
  <c r="L651" i="19"/>
  <c r="F771" i="19"/>
  <c r="N672" i="19"/>
  <c r="E621" i="19"/>
  <c r="J791" i="19"/>
  <c r="E746" i="19"/>
  <c r="H669" i="19"/>
  <c r="B694" i="19"/>
  <c r="L790" i="19"/>
  <c r="E806" i="19"/>
  <c r="N795" i="19"/>
  <c r="K719" i="19"/>
  <c r="N575" i="19"/>
  <c r="K724" i="19"/>
  <c r="E605" i="19"/>
  <c r="F797" i="19"/>
  <c r="G768" i="19"/>
  <c r="M720" i="19"/>
  <c r="G651" i="19"/>
  <c r="K790" i="19"/>
  <c r="F653" i="19"/>
  <c r="D795" i="19"/>
  <c r="C696" i="19"/>
  <c r="K796" i="19"/>
  <c r="G699" i="19"/>
  <c r="L725" i="19"/>
  <c r="J605" i="19"/>
  <c r="N792" i="19"/>
  <c r="L747" i="19"/>
  <c r="C600" i="19"/>
  <c r="E771" i="19"/>
  <c r="L771" i="19"/>
  <c r="C723" i="19"/>
  <c r="I647" i="19"/>
  <c r="N600" i="19"/>
  <c r="D646" i="19"/>
  <c r="H795" i="19"/>
  <c r="C599" i="19"/>
  <c r="F675" i="19"/>
  <c r="B742" i="19"/>
  <c r="G648" i="19"/>
  <c r="K600" i="19"/>
  <c r="J23" i="19"/>
  <c r="J581" i="19"/>
  <c r="L742" i="19"/>
  <c r="L605" i="19"/>
  <c r="J795" i="19"/>
  <c r="M693" i="19"/>
  <c r="J675" i="19"/>
  <c r="H812" i="19"/>
  <c r="J746" i="19"/>
  <c r="B677" i="19"/>
  <c r="D624" i="19"/>
  <c r="M669" i="19"/>
  <c r="C672" i="19"/>
  <c r="I604" i="19"/>
  <c r="C818" i="19"/>
  <c r="G790" i="19"/>
  <c r="N725" i="19"/>
  <c r="M674" i="19"/>
  <c r="F742" i="19"/>
  <c r="F27" i="19"/>
  <c r="L701" i="19"/>
  <c r="B797" i="19"/>
  <c r="J649" i="19"/>
  <c r="M765" i="19"/>
  <c r="I697" i="19"/>
  <c r="L653" i="19"/>
  <c r="D698" i="19"/>
  <c r="J652" i="19"/>
  <c r="C23" i="19"/>
  <c r="J598" i="19"/>
  <c r="B811" i="19"/>
  <c r="C794" i="19"/>
  <c r="L744" i="19"/>
  <c r="D718" i="19"/>
  <c r="E694" i="19"/>
  <c r="E628" i="19"/>
  <c r="B792" i="19"/>
  <c r="H626" i="19"/>
  <c r="H789" i="19"/>
  <c r="D600" i="19"/>
  <c r="M694" i="19"/>
  <c r="C26" i="19"/>
  <c r="F765" i="19"/>
  <c r="M579" i="19"/>
  <c r="C770" i="19"/>
  <c r="B698" i="19"/>
  <c r="M652" i="19"/>
  <c r="J574" i="19"/>
  <c r="J573" i="19"/>
  <c r="G696" i="19"/>
  <c r="M766" i="19"/>
  <c r="G718" i="19"/>
  <c r="N742" i="19"/>
  <c r="D747" i="19"/>
  <c r="L626" i="19"/>
  <c r="L622" i="19"/>
  <c r="G697" i="19"/>
  <c r="J580" i="19"/>
  <c r="F717" i="19"/>
  <c r="F577" i="19"/>
  <c r="E698" i="19"/>
  <c r="K598" i="19"/>
  <c r="I789" i="19"/>
  <c r="J717" i="19"/>
  <c r="H805" i="19"/>
  <c r="J719" i="19"/>
  <c r="K766" i="19"/>
  <c r="E604" i="19"/>
  <c r="D771" i="19"/>
  <c r="D790" i="19"/>
  <c r="B717" i="19"/>
  <c r="I742" i="19"/>
  <c r="J792" i="19"/>
  <c r="H647" i="19"/>
  <c r="M790" i="19"/>
  <c r="D719" i="19"/>
  <c r="J676" i="19"/>
  <c r="G795" i="19"/>
  <c r="M796" i="19"/>
  <c r="N675" i="19"/>
  <c r="N741" i="19"/>
  <c r="N652" i="19"/>
  <c r="D768" i="19"/>
  <c r="K648" i="19"/>
  <c r="J766" i="19"/>
  <c r="H575" i="19"/>
  <c r="K741" i="19"/>
  <c r="G650" i="19"/>
  <c r="L628" i="19"/>
  <c r="K573" i="19"/>
  <c r="N573" i="19"/>
  <c r="G575" i="19"/>
  <c r="J26" i="19"/>
  <c r="I580" i="19"/>
  <c r="C816" i="19"/>
  <c r="K745" i="19"/>
  <c r="F649" i="19"/>
  <c r="H673" i="19"/>
  <c r="I749" i="19"/>
  <c r="K698" i="19"/>
  <c r="N721" i="19"/>
  <c r="H577" i="19"/>
  <c r="L581" i="19"/>
  <c r="K700" i="19"/>
  <c r="N790" i="19"/>
  <c r="C789" i="19"/>
  <c r="G675" i="19"/>
  <c r="I700" i="19"/>
  <c r="H698" i="19"/>
  <c r="L652" i="19"/>
  <c r="B766" i="19"/>
  <c r="H695" i="19"/>
  <c r="F24" i="19"/>
  <c r="F795" i="19"/>
  <c r="E717" i="19"/>
  <c r="F745" i="19"/>
  <c r="E10" i="19"/>
  <c r="B804" i="19"/>
  <c r="K629" i="19"/>
  <c r="I795" i="19"/>
  <c r="I653" i="19"/>
  <c r="B791" i="19"/>
  <c r="M718" i="19"/>
  <c r="N674" i="19"/>
  <c r="F696" i="19"/>
  <c r="M650" i="19"/>
  <c r="D746" i="19"/>
  <c r="N677" i="19"/>
  <c r="G723" i="19"/>
  <c r="G770" i="19"/>
  <c r="I723" i="19"/>
  <c r="F626" i="19"/>
  <c r="K789" i="19"/>
  <c r="J577" i="19"/>
  <c r="J769" i="19"/>
  <c r="H772" i="19"/>
  <c r="L601" i="19"/>
  <c r="H23" i="19"/>
  <c r="C675" i="19"/>
  <c r="L700" i="19"/>
  <c r="N650" i="19"/>
  <c r="L797" i="19"/>
  <c r="F748" i="19"/>
  <c r="H807" i="19"/>
  <c r="I746" i="19"/>
  <c r="D625" i="19"/>
  <c r="M573" i="19"/>
  <c r="H674" i="19"/>
  <c r="E795" i="19"/>
  <c r="N766" i="19"/>
  <c r="N628" i="19"/>
  <c r="C772" i="19"/>
  <c r="L674" i="19"/>
  <c r="D598" i="19"/>
  <c r="G628" i="19"/>
  <c r="L795" i="19"/>
  <c r="G674" i="19"/>
  <c r="D652" i="19"/>
  <c r="J773" i="19"/>
  <c r="E700" i="19"/>
  <c r="N625" i="19"/>
  <c r="L772" i="19"/>
  <c r="K22" i="19"/>
  <c r="J622" i="19"/>
  <c r="K747" i="19"/>
  <c r="I717" i="19"/>
  <c r="F693" i="19"/>
  <c r="F625" i="19"/>
  <c r="N624" i="19"/>
  <c r="I675" i="19"/>
  <c r="D28" i="19"/>
  <c r="N695" i="19"/>
  <c r="M675" i="19"/>
  <c r="J24" i="19"/>
  <c r="J768" i="19"/>
  <c r="M24" i="19"/>
  <c r="K693" i="19"/>
  <c r="I771" i="19"/>
  <c r="F749" i="19"/>
  <c r="M697" i="19"/>
  <c r="L793" i="19"/>
  <c r="I769" i="19"/>
  <c r="H747" i="19"/>
  <c r="H794" i="19"/>
  <c r="L669" i="19"/>
  <c r="L671" i="19"/>
  <c r="J677" i="19"/>
  <c r="F792" i="19"/>
  <c r="D605" i="19"/>
  <c r="L698" i="19"/>
  <c r="K605" i="19"/>
  <c r="J27" i="19"/>
  <c r="F741" i="19"/>
  <c r="H741" i="19"/>
  <c r="N694" i="19"/>
  <c r="N743" i="19"/>
  <c r="B697" i="19"/>
  <c r="B577" i="19"/>
  <c r="C768" i="19"/>
  <c r="K770" i="19"/>
  <c r="I768" i="19"/>
  <c r="I792" i="19"/>
  <c r="L650" i="19"/>
  <c r="I598" i="19"/>
  <c r="B725" i="19"/>
  <c r="H816" i="19"/>
  <c r="N581" i="19"/>
  <c r="J720" i="19"/>
  <c r="E598" i="19"/>
  <c r="L28" i="19"/>
  <c r="C814" i="19"/>
  <c r="H28" i="19"/>
  <c r="D748" i="19"/>
  <c r="I695" i="19"/>
  <c r="E765" i="19"/>
  <c r="K653" i="19"/>
  <c r="G722" i="19"/>
  <c r="I27" i="19"/>
  <c r="C821" i="19"/>
  <c r="C803" i="19"/>
  <c r="I601" i="19"/>
  <c r="G767" i="19"/>
  <c r="M577" i="19"/>
  <c r="H768" i="19"/>
  <c r="K772" i="19"/>
  <c r="E813" i="19"/>
  <c r="H651" i="19"/>
  <c r="J749" i="19"/>
  <c r="E696" i="19"/>
  <c r="L627" i="19"/>
  <c r="L796" i="19"/>
  <c r="E625" i="19"/>
  <c r="J797" i="19"/>
  <c r="D695" i="19"/>
  <c r="E766" i="19"/>
  <c r="E725" i="19"/>
  <c r="E804" i="19"/>
  <c r="D623" i="19"/>
  <c r="M769" i="19"/>
  <c r="K599" i="19"/>
  <c r="C676" i="19"/>
  <c r="K720" i="19"/>
  <c r="K673" i="19"/>
  <c r="G649" i="19"/>
  <c r="F695" i="19"/>
  <c r="N793" i="19"/>
  <c r="L749" i="19"/>
  <c r="H814" i="19"/>
  <c r="G765" i="19"/>
  <c r="L672" i="19"/>
  <c r="H810" i="19"/>
  <c r="E576" i="19"/>
  <c r="B701" i="19"/>
  <c r="M797" i="19"/>
  <c r="C813" i="19"/>
  <c r="C601" i="19"/>
  <c r="F645" i="19"/>
  <c r="J670" i="19"/>
  <c r="G623" i="19"/>
  <c r="E767" i="19"/>
  <c r="N745" i="19"/>
  <c r="D601" i="19"/>
  <c r="H578" i="19"/>
  <c r="B29" i="19"/>
  <c r="M744" i="19"/>
  <c r="E573" i="19"/>
  <c r="I765" i="19"/>
  <c r="D669" i="19"/>
  <c r="C602" i="19"/>
  <c r="G719" i="19"/>
  <c r="C651" i="19"/>
  <c r="F580" i="19"/>
  <c r="D597" i="19"/>
  <c r="N579" i="19"/>
  <c r="K575" i="19"/>
  <c r="F629" i="19"/>
  <c r="I24" i="19"/>
  <c r="D773" i="19"/>
  <c r="D796" i="19"/>
  <c r="B745" i="19"/>
  <c r="B676" i="19"/>
  <c r="C597" i="19"/>
  <c r="N621" i="19"/>
  <c r="N578" i="19"/>
  <c r="D29" i="19"/>
  <c r="J647" i="19"/>
  <c r="F600" i="19"/>
  <c r="G743" i="19"/>
  <c r="F699" i="19"/>
  <c r="G27" i="19"/>
  <c r="E677" i="19"/>
  <c r="H597" i="19"/>
  <c r="H672" i="19"/>
  <c r="D22" i="19"/>
  <c r="J22" i="19"/>
  <c r="F669" i="19"/>
  <c r="C574" i="19"/>
  <c r="K742" i="19"/>
  <c r="H21" i="19"/>
  <c r="C603" i="19"/>
  <c r="L23" i="19"/>
  <c r="I719" i="19"/>
  <c r="I597" i="19"/>
  <c r="G647" i="19"/>
  <c r="K597" i="19"/>
  <c r="H746" i="19"/>
  <c r="C629" i="19"/>
  <c r="M743" i="19"/>
  <c r="G745" i="19"/>
  <c r="F602" i="19"/>
  <c r="K791" i="19"/>
  <c r="I744" i="19"/>
  <c r="G28" i="19"/>
  <c r="K701" i="19"/>
  <c r="B773" i="19"/>
  <c r="H725" i="19"/>
  <c r="I791" i="19"/>
  <c r="N27" i="19"/>
  <c r="D647" i="19"/>
  <c r="F651" i="19"/>
  <c r="H25" i="19"/>
  <c r="B794" i="19"/>
  <c r="N789" i="19"/>
  <c r="G794" i="19"/>
  <c r="K792" i="19"/>
  <c r="C701" i="19"/>
  <c r="K602" i="19"/>
  <c r="B722" i="19"/>
  <c r="J721" i="19"/>
  <c r="F747" i="19"/>
  <c r="E579" i="19"/>
  <c r="D575" i="19"/>
  <c r="H600" i="19"/>
  <c r="G746" i="19"/>
  <c r="M626" i="19"/>
  <c r="D629" i="19"/>
  <c r="C795" i="19"/>
  <c r="B675" i="19"/>
  <c r="M767" i="19"/>
  <c r="G792" i="19"/>
  <c r="E742" i="19"/>
  <c r="G747" i="19"/>
  <c r="B771" i="19"/>
  <c r="L648" i="19"/>
  <c r="M581" i="19"/>
  <c r="B579" i="19"/>
  <c r="L603" i="19"/>
  <c r="K671" i="19"/>
  <c r="B26" i="19"/>
  <c r="E745" i="19"/>
  <c r="E693" i="19"/>
  <c r="M28" i="19"/>
  <c r="B700" i="19"/>
  <c r="B814" i="19"/>
  <c r="F700" i="19"/>
  <c r="G627" i="19"/>
  <c r="J646" i="19"/>
  <c r="E701" i="19"/>
  <c r="E21" i="19"/>
  <c r="B818" i="19"/>
  <c r="D653" i="19"/>
  <c r="E749" i="19"/>
  <c r="G602" i="19"/>
  <c r="C649" i="19"/>
  <c r="M772" i="19"/>
  <c r="H773" i="19"/>
  <c r="F576" i="19"/>
  <c r="H598" i="19"/>
  <c r="J28" i="19"/>
  <c r="H580" i="19"/>
  <c r="D576" i="19"/>
  <c r="J765" i="19"/>
  <c r="D648" i="19"/>
  <c r="M575" i="19"/>
  <c r="E817" i="19"/>
  <c r="F29" i="19"/>
  <c r="B27" i="19"/>
  <c r="E648" i="19"/>
  <c r="L624" i="19"/>
  <c r="H646" i="19"/>
  <c r="C697" i="19"/>
  <c r="C670" i="19"/>
  <c r="G601" i="19"/>
  <c r="D622" i="19"/>
  <c r="J624" i="19"/>
  <c r="M602" i="19"/>
  <c r="G573" i="19"/>
  <c r="N604" i="19"/>
  <c r="C604" i="19"/>
  <c r="H623" i="19"/>
  <c r="G771" i="19"/>
  <c r="I622" i="19"/>
  <c r="H603" i="19"/>
  <c r="K797" i="19"/>
  <c r="E669" i="19"/>
  <c r="H722" i="19"/>
  <c r="J697" i="19"/>
  <c r="G741" i="19"/>
  <c r="H765" i="19"/>
  <c r="I694" i="19"/>
  <c r="J21" i="19"/>
  <c r="N26" i="19"/>
  <c r="J700" i="19"/>
  <c r="I600" i="19"/>
  <c r="C622" i="19"/>
  <c r="K26" i="19"/>
  <c r="L723" i="19"/>
  <c r="C628" i="19"/>
  <c r="B810" i="19"/>
  <c r="F599" i="19"/>
  <c r="F743" i="19"/>
  <c r="E29" i="19"/>
  <c r="B807" i="19"/>
  <c r="K794" i="19"/>
  <c r="L604" i="19"/>
  <c r="I28" i="19"/>
  <c r="F23" i="19"/>
  <c r="H701" i="19"/>
  <c r="J725" i="19"/>
  <c r="L767" i="19"/>
  <c r="N717" i="19"/>
  <c r="B574" i="19"/>
  <c r="M578" i="19"/>
  <c r="C580" i="19"/>
  <c r="H771" i="19"/>
  <c r="G598" i="19"/>
  <c r="N697" i="19"/>
  <c r="C792" i="19"/>
  <c r="C652" i="19"/>
  <c r="B25" i="19"/>
  <c r="H817" i="19"/>
  <c r="C698" i="19"/>
  <c r="C25" i="19"/>
  <c r="N646" i="19"/>
  <c r="I677" i="19"/>
  <c r="B809" i="19"/>
  <c r="D717" i="19"/>
  <c r="E673" i="19"/>
  <c r="K626" i="19"/>
  <c r="F597" i="19"/>
  <c r="F627" i="19"/>
  <c r="I628" i="19"/>
  <c r="G579" i="19"/>
  <c r="B573" i="19"/>
  <c r="E821" i="19"/>
  <c r="F744" i="19"/>
  <c r="B772" i="19"/>
  <c r="H811" i="19"/>
  <c r="E810" i="19"/>
  <c r="M721" i="19"/>
  <c r="G789" i="19"/>
  <c r="E650" i="19"/>
  <c r="F605" i="19"/>
  <c r="K579" i="19"/>
  <c r="M624" i="19"/>
  <c r="J650" i="19"/>
  <c r="G769" i="19"/>
  <c r="M719" i="19"/>
  <c r="M747" i="19"/>
  <c r="F623" i="19"/>
  <c r="M647" i="19"/>
  <c r="D580" i="19"/>
  <c r="F603" i="19"/>
  <c r="D725" i="19"/>
  <c r="M699" i="19"/>
  <c r="E793" i="19"/>
  <c r="F671" i="19"/>
  <c r="K580" i="19"/>
  <c r="H696" i="19"/>
  <c r="E627" i="19"/>
  <c r="N698" i="19"/>
  <c r="E722" i="19"/>
  <c r="N25" i="19"/>
  <c r="M649" i="19"/>
  <c r="B815" i="19"/>
  <c r="B599" i="19"/>
  <c r="E599" i="19"/>
  <c r="N769" i="19"/>
  <c r="K601" i="19"/>
  <c r="J625" i="19"/>
  <c r="I797" i="19"/>
  <c r="H766" i="19"/>
  <c r="J579" i="19"/>
  <c r="I625" i="19"/>
  <c r="I22" i="19"/>
  <c r="D766" i="19"/>
  <c r="K577" i="19"/>
  <c r="J796" i="19"/>
  <c r="N574" i="19"/>
  <c r="H700" i="19"/>
  <c r="D749" i="19"/>
  <c r="H622" i="19"/>
  <c r="D721" i="19"/>
  <c r="H793" i="19"/>
  <c r="E23" i="19"/>
  <c r="G700" i="19"/>
  <c r="J671" i="19"/>
  <c r="K627" i="19"/>
  <c r="C700" i="19"/>
  <c r="M698" i="19"/>
  <c r="D578" i="19"/>
  <c r="H599" i="19"/>
  <c r="H723" i="19"/>
  <c r="M604" i="19"/>
  <c r="M677" i="19"/>
  <c r="H605" i="19"/>
  <c r="D651" i="19"/>
  <c r="M768" i="19"/>
  <c r="K652" i="19"/>
  <c r="M25" i="19"/>
  <c r="E720" i="19"/>
  <c r="B28" i="19"/>
  <c r="G577" i="19"/>
  <c r="D23" i="19"/>
  <c r="N748" i="19"/>
  <c r="K697" i="19"/>
  <c r="C767" i="19"/>
  <c r="N744" i="19"/>
  <c r="B670" i="19"/>
  <c r="C722" i="19"/>
  <c r="M795" i="19"/>
  <c r="E741" i="19"/>
  <c r="M645" i="19"/>
  <c r="C650" i="19"/>
  <c r="B719" i="19"/>
  <c r="E626" i="19"/>
  <c r="M792" i="19"/>
  <c r="M580" i="19"/>
  <c r="J747" i="19"/>
  <c r="J576" i="19"/>
  <c r="K670" i="19"/>
  <c r="E808" i="19"/>
  <c r="K578" i="19"/>
  <c r="E805" i="19"/>
  <c r="C718" i="19"/>
  <c r="K624" i="19"/>
  <c r="G744" i="19"/>
  <c r="J718" i="19"/>
  <c r="H650" i="19"/>
  <c r="L694" i="19"/>
  <c r="N22" i="19"/>
  <c r="C810" i="19"/>
  <c r="G629" i="19"/>
  <c r="M21" i="19"/>
  <c r="N21" i="19"/>
  <c r="N645" i="19"/>
  <c r="B805" i="19"/>
  <c r="H809" i="19"/>
  <c r="G773" i="19"/>
  <c r="E819" i="19"/>
  <c r="H791" i="19"/>
  <c r="B581" i="19"/>
  <c r="D628" i="19"/>
  <c r="H26" i="19"/>
  <c r="M673" i="19"/>
  <c r="E672" i="19"/>
  <c r="I629" i="19"/>
  <c r="I25" i="19"/>
  <c r="M27" i="19"/>
  <c r="J600" i="19"/>
  <c r="K717" i="19"/>
  <c r="D599" i="19"/>
  <c r="K649" i="19"/>
  <c r="J578" i="19"/>
  <c r="H649" i="19"/>
  <c r="J771" i="19"/>
  <c r="E803" i="19"/>
  <c r="E27" i="19"/>
  <c r="D26" i="19"/>
  <c r="D694" i="19"/>
  <c r="H581" i="19"/>
  <c r="C693" i="19"/>
  <c r="B819" i="19"/>
  <c r="L26" i="19"/>
  <c r="I645" i="19"/>
  <c r="F581" i="19"/>
  <c r="G791" i="19"/>
  <c r="G721" i="19"/>
  <c r="N670" i="19"/>
  <c r="G724" i="19"/>
  <c r="H602" i="19"/>
  <c r="N28" i="19"/>
  <c r="E581" i="19"/>
  <c r="J767" i="19"/>
  <c r="E25" i="19"/>
  <c r="I747" i="19"/>
  <c r="H792" i="19"/>
  <c r="H670" i="19"/>
  <c r="G603" i="19"/>
  <c r="K24" i="19"/>
  <c r="B789" i="19"/>
  <c r="G580" i="19"/>
  <c r="J695" i="19"/>
  <c r="N768" i="19"/>
  <c r="N676" i="19"/>
  <c r="I574" i="19"/>
  <c r="F773" i="19"/>
  <c r="E578" i="19"/>
  <c r="L724" i="19"/>
  <c r="I29" i="19"/>
  <c r="J699" i="19"/>
  <c r="F766" i="19"/>
  <c r="H796" i="19"/>
  <c r="D602" i="19"/>
  <c r="N622" i="19"/>
  <c r="H627" i="19"/>
  <c r="I701" i="19"/>
  <c r="B808" i="19"/>
  <c r="K694" i="19"/>
  <c r="E26" i="19"/>
  <c r="H27" i="19"/>
  <c r="D743" i="19"/>
  <c r="C791" i="19"/>
  <c r="K27" i="19"/>
  <c r="J597" i="19"/>
  <c r="I696" i="19"/>
  <c r="L748" i="19"/>
  <c r="C605" i="19"/>
  <c r="N767" i="19"/>
  <c r="D793" i="19"/>
  <c r="B769" i="19"/>
  <c r="N794" i="19"/>
  <c r="C673" i="19"/>
  <c r="L649" i="19"/>
  <c r="B576" i="19"/>
  <c r="I577" i="19"/>
  <c r="I724" i="19"/>
  <c r="B816" i="19"/>
  <c r="D650" i="19"/>
  <c r="H815" i="19"/>
  <c r="C720" i="19"/>
  <c r="M23" i="19"/>
  <c r="I693" i="19"/>
  <c r="L621" i="19"/>
  <c r="I673" i="19"/>
  <c r="K623" i="19"/>
  <c r="N577" i="19"/>
  <c r="N701" i="19"/>
  <c r="D24" i="19"/>
  <c r="F719" i="19"/>
  <c r="H808" i="19"/>
  <c r="I23" i="19"/>
  <c r="N647" i="19"/>
  <c r="C22" i="19"/>
  <c r="B806" i="19"/>
  <c r="E818" i="19"/>
  <c r="F604" i="19"/>
  <c r="I718" i="19"/>
  <c r="K28" i="19"/>
  <c r="D677" i="19"/>
  <c r="B22" i="19"/>
  <c r="M22" i="19"/>
  <c r="J698" i="19"/>
  <c r="I649" i="19"/>
  <c r="K574" i="19"/>
  <c r="F723" i="19"/>
  <c r="C623" i="19"/>
  <c r="L25" i="19"/>
  <c r="N648" i="19"/>
  <c r="I599" i="19"/>
  <c r="N23" i="19"/>
  <c r="J651" i="19"/>
  <c r="K746" i="19"/>
  <c r="K744" i="19"/>
  <c r="E649" i="19"/>
  <c r="B602" i="19"/>
  <c r="K21" i="19"/>
  <c r="M676" i="19"/>
  <c r="G622" i="19"/>
  <c r="H579" i="19"/>
  <c r="C769" i="19"/>
  <c r="G597" i="19"/>
  <c r="L792" i="19"/>
  <c r="L743" i="19"/>
  <c r="H790" i="19"/>
  <c r="M789" i="19"/>
  <c r="K725" i="19"/>
  <c r="F767" i="19"/>
  <c r="L789" i="19"/>
  <c r="I796" i="19"/>
  <c r="E816" i="19"/>
  <c r="H22" i="19"/>
  <c r="L770" i="19"/>
  <c r="B674" i="19"/>
  <c r="B673" i="19"/>
  <c r="H621" i="19"/>
  <c r="H744" i="19"/>
  <c r="H819" i="19"/>
  <c r="B578" i="19"/>
  <c r="I743" i="19"/>
  <c r="L579" i="19"/>
  <c r="E574" i="19"/>
  <c r="D772" i="19"/>
  <c r="F25" i="19"/>
  <c r="F673" i="19"/>
  <c r="M600" i="19"/>
  <c r="B603" i="19"/>
  <c r="L745" i="19"/>
  <c r="K646" i="19"/>
  <c r="G671" i="19"/>
  <c r="G670" i="19"/>
  <c r="D603" i="19"/>
  <c r="E24" i="19"/>
  <c r="F718" i="19"/>
  <c r="F652" i="19"/>
  <c r="F769" i="19"/>
  <c r="E28" i="19"/>
  <c r="L29" i="19"/>
  <c r="N770" i="19"/>
  <c r="M598" i="19"/>
  <c r="J742" i="19"/>
  <c r="E653" i="19"/>
  <c r="G25" i="19"/>
  <c r="G698" i="19"/>
  <c r="K672" i="19"/>
  <c r="K675" i="19"/>
  <c r="J626" i="19"/>
  <c r="B604" i="19"/>
  <c r="B746" i="19"/>
  <c r="K743" i="19"/>
  <c r="I573" i="19"/>
  <c r="L696" i="19"/>
  <c r="H629" i="19"/>
  <c r="E820" i="19"/>
  <c r="E623" i="19"/>
  <c r="M672" i="19"/>
  <c r="N576" i="19"/>
  <c r="D765" i="19"/>
  <c r="C578" i="19"/>
  <c r="E772" i="19"/>
  <c r="D579" i="19"/>
  <c r="M576" i="19"/>
  <c r="E794" i="19"/>
  <c r="D604" i="19"/>
  <c r="M26" i="19"/>
  <c r="C598" i="19"/>
  <c r="G797" i="19"/>
  <c r="K622" i="19"/>
  <c r="E721" i="19"/>
  <c r="H625" i="19"/>
  <c r="C725" i="19"/>
  <c r="C625" i="19"/>
  <c r="I767" i="19"/>
  <c r="J743" i="19"/>
  <c r="N724" i="19"/>
  <c r="C694" i="19"/>
  <c r="F794" i="19"/>
  <c r="M648" i="19"/>
  <c r="E577" i="19"/>
  <c r="E812" i="19"/>
  <c r="F720" i="19"/>
  <c r="B767" i="19"/>
  <c r="G694" i="19"/>
  <c r="C671" i="19"/>
  <c r="K793" i="19"/>
  <c r="F622" i="19"/>
  <c r="K767" i="19"/>
  <c r="D697" i="19"/>
  <c r="N720" i="19"/>
  <c r="D794" i="19"/>
  <c r="B21" i="19"/>
  <c r="K669" i="19"/>
  <c r="F701" i="19"/>
  <c r="K721" i="19"/>
  <c r="I579" i="19"/>
  <c r="M746" i="19"/>
  <c r="J621" i="19"/>
  <c r="K604" i="19"/>
  <c r="D577" i="19"/>
  <c r="B605" i="19"/>
  <c r="N696" i="19"/>
  <c r="J748" i="19"/>
  <c r="G23" i="19"/>
  <c r="I578" i="19"/>
  <c r="E622" i="19"/>
  <c r="C677" i="19"/>
  <c r="C627" i="19"/>
  <c r="H652" i="19"/>
  <c r="C28" i="19"/>
  <c r="C819" i="19"/>
  <c r="F573" i="19"/>
  <c r="L575" i="19"/>
  <c r="C719" i="19"/>
  <c r="K771" i="19"/>
  <c r="N649" i="19"/>
  <c r="C812" i="19"/>
  <c r="E773" i="19"/>
  <c r="D27" i="19"/>
  <c r="L721" i="19"/>
  <c r="F724" i="19"/>
  <c r="M791" i="19"/>
  <c r="N749" i="19"/>
  <c r="D25" i="19"/>
  <c r="H697" i="19"/>
  <c r="L647" i="19"/>
  <c r="C717" i="19"/>
  <c r="J789" i="19"/>
  <c r="B803" i="19"/>
  <c r="I766" i="19"/>
  <c r="L720" i="19"/>
  <c r="L697" i="19"/>
  <c r="I581" i="19"/>
  <c r="L766" i="19"/>
  <c r="J10" i="19"/>
  <c r="M725" i="19"/>
  <c r="H769" i="19"/>
  <c r="E718" i="19"/>
  <c r="E676" i="19"/>
  <c r="M629" i="19"/>
  <c r="I772" i="19"/>
  <c r="N601" i="19"/>
  <c r="D621" i="19"/>
  <c r="M722" i="19"/>
  <c r="F579" i="19"/>
  <c r="F722" i="19"/>
  <c r="G605" i="19"/>
  <c r="I674" i="19"/>
  <c r="K581" i="19"/>
  <c r="K621" i="19"/>
  <c r="G22" i="19"/>
  <c r="L646" i="19"/>
  <c r="H677" i="19"/>
  <c r="M621" i="19"/>
  <c r="M700" i="19"/>
  <c r="F601" i="19"/>
  <c r="K23" i="19"/>
  <c r="E809" i="19"/>
  <c r="B695" i="19"/>
  <c r="B671" i="19"/>
  <c r="N29" i="19"/>
  <c r="B770" i="19"/>
  <c r="K696" i="19"/>
  <c r="I605" i="19"/>
  <c r="E814" i="19"/>
  <c r="K29" i="19"/>
  <c r="F770" i="19"/>
  <c r="D573" i="19"/>
  <c r="L599" i="19"/>
  <c r="H573" i="19"/>
  <c r="H818" i="19"/>
  <c r="G796" i="19"/>
  <c r="E624" i="19"/>
  <c r="J772" i="19"/>
  <c r="F578" i="19"/>
  <c r="C765" i="19"/>
  <c r="C29" i="19"/>
  <c r="D745" i="19"/>
  <c r="H743" i="19"/>
  <c r="K25" i="19"/>
  <c r="H601" i="19"/>
  <c r="L675" i="19"/>
  <c r="I794" i="19"/>
  <c r="L22" i="19"/>
  <c r="G624" i="19"/>
  <c r="L598" i="19"/>
  <c r="L677" i="19"/>
  <c r="G29" i="19"/>
  <c r="L580" i="19"/>
  <c r="L741" i="19"/>
  <c r="L573" i="19"/>
  <c r="D720" i="19"/>
  <c r="B820" i="19"/>
  <c r="H653" i="19"/>
  <c r="C790" i="19"/>
  <c r="E791" i="19"/>
  <c r="B600" i="19"/>
  <c r="F575" i="19"/>
  <c r="J645" i="19"/>
  <c r="I576" i="19"/>
  <c r="J25" i="19"/>
  <c r="D574" i="19"/>
  <c r="N719" i="19"/>
  <c r="C621" i="19"/>
  <c r="E647" i="19"/>
  <c r="F725" i="19"/>
  <c r="B793" i="19"/>
  <c r="K676" i="19"/>
  <c r="E724" i="19"/>
  <c r="C577" i="19"/>
  <c r="M29" i="19"/>
  <c r="G604" i="19"/>
  <c r="E748" i="19"/>
  <c r="D744" i="19"/>
  <c r="I670" i="19"/>
  <c r="H574" i="19"/>
  <c r="F677" i="19"/>
  <c r="I671" i="19"/>
  <c r="B720" i="19"/>
  <c r="B601" i="19"/>
  <c r="L673" i="19"/>
  <c r="K650" i="19"/>
  <c r="C744" i="19"/>
  <c r="G677" i="19"/>
  <c r="M601" i="19"/>
  <c r="J634" i="19" l="1"/>
  <c r="J658" i="19"/>
  <c r="J682" i="19"/>
  <c r="J778" i="19"/>
  <c r="J586" i="19"/>
  <c r="J562" i="19"/>
  <c r="J730" i="19"/>
  <c r="J610" i="19"/>
  <c r="J10" i="20"/>
  <c r="J802" i="19"/>
  <c r="J754" i="19"/>
  <c r="J706" i="19"/>
  <c r="E658" i="19"/>
  <c r="E562" i="19"/>
  <c r="E706" i="19"/>
  <c r="E730" i="19"/>
  <c r="E10" i="20"/>
  <c r="E778" i="19"/>
  <c r="E682" i="19"/>
  <c r="E610" i="19"/>
  <c r="E802" i="19"/>
  <c r="E586" i="19"/>
  <c r="E634" i="19"/>
  <c r="E754" i="19"/>
  <c r="O8" i="22"/>
  <c r="O8" i="21"/>
  <c r="A47" i="20"/>
  <c r="A46" i="20"/>
  <c r="A45" i="20"/>
  <c r="A44" i="20"/>
  <c r="A43" i="20"/>
  <c r="A42" i="20"/>
  <c r="A41" i="20"/>
  <c r="A40" i="20"/>
  <c r="A39" i="20"/>
  <c r="A38" i="20"/>
  <c r="A1060" i="19"/>
  <c r="A1059" i="19"/>
  <c r="A1058" i="19"/>
  <c r="A1057" i="19"/>
  <c r="A1056" i="19"/>
  <c r="A1055" i="19"/>
  <c r="A1054" i="19"/>
  <c r="A1053" i="19"/>
  <c r="A1052" i="19"/>
  <c r="A1051" i="19"/>
  <c r="A1045" i="19"/>
  <c r="A1044" i="19"/>
  <c r="A1043" i="19"/>
  <c r="A1042" i="19"/>
  <c r="A1041" i="19"/>
  <c r="A1040" i="19"/>
  <c r="A1039" i="19"/>
  <c r="A1038" i="19"/>
  <c r="A1037" i="19"/>
  <c r="A1036" i="19"/>
  <c r="A1030" i="19"/>
  <c r="A1029" i="19"/>
  <c r="A1028" i="19"/>
  <c r="A1027" i="19"/>
  <c r="A1026" i="19"/>
  <c r="A1025" i="19"/>
  <c r="A1024" i="19"/>
  <c r="A1023" i="19"/>
  <c r="A1022" i="19"/>
  <c r="A1021" i="19"/>
  <c r="A1015" i="19"/>
  <c r="A1014" i="19"/>
  <c r="A1013" i="19"/>
  <c r="A1012" i="19"/>
  <c r="A1011" i="19"/>
  <c r="A1010" i="19"/>
  <c r="A1009" i="19"/>
  <c r="N1008" i="19"/>
  <c r="M1008" i="19"/>
  <c r="L1008" i="19"/>
  <c r="K1008" i="19"/>
  <c r="J1008" i="19"/>
  <c r="I1008" i="19"/>
  <c r="H1008" i="19"/>
  <c r="G1008" i="19"/>
  <c r="F1008" i="19"/>
  <c r="E1008" i="19"/>
  <c r="D1008" i="19"/>
  <c r="C1008" i="19"/>
  <c r="B1008" i="19"/>
  <c r="A1008" i="19"/>
  <c r="N1007" i="19"/>
  <c r="M1007" i="19"/>
  <c r="L1007" i="19"/>
  <c r="K1007" i="19"/>
  <c r="J1007" i="19"/>
  <c r="I1007" i="19"/>
  <c r="H1007" i="19"/>
  <c r="G1007" i="19"/>
  <c r="F1007" i="19"/>
  <c r="E1007" i="19"/>
  <c r="D1007" i="19"/>
  <c r="C1007" i="19"/>
  <c r="B1007" i="19"/>
  <c r="A1007" i="19"/>
  <c r="N1006" i="19"/>
  <c r="M1006" i="19"/>
  <c r="L1006" i="19"/>
  <c r="K1006" i="19"/>
  <c r="J1006" i="19"/>
  <c r="I1006" i="19"/>
  <c r="H1006" i="19"/>
  <c r="G1006" i="19"/>
  <c r="F1006" i="19"/>
  <c r="E1006" i="19"/>
  <c r="D1006" i="19"/>
  <c r="C1006" i="19"/>
  <c r="B1006" i="19"/>
  <c r="A1006" i="19"/>
  <c r="A1000" i="19"/>
  <c r="A999" i="19"/>
  <c r="A998" i="19"/>
  <c r="A997" i="19"/>
  <c r="A996" i="19"/>
  <c r="A995" i="19"/>
  <c r="A994" i="19"/>
  <c r="A993" i="19"/>
  <c r="A992" i="19"/>
  <c r="A991" i="19"/>
  <c r="A985" i="19"/>
  <c r="A984" i="19"/>
  <c r="A983" i="19"/>
  <c r="A982" i="19"/>
  <c r="A981" i="19"/>
  <c r="A980" i="19"/>
  <c r="A979" i="19"/>
  <c r="A978" i="19"/>
  <c r="A977" i="19"/>
  <c r="A976" i="19"/>
  <c r="A970" i="19"/>
  <c r="A969" i="19"/>
  <c r="A968" i="19"/>
  <c r="A967" i="19"/>
  <c r="A966" i="19"/>
  <c r="A965" i="19"/>
  <c r="A964" i="19"/>
  <c r="A963" i="19"/>
  <c r="A962" i="19"/>
  <c r="A961" i="19"/>
  <c r="A955" i="19"/>
  <c r="A954" i="19"/>
  <c r="A953" i="19"/>
  <c r="A952" i="19"/>
  <c r="A951" i="19"/>
  <c r="A950" i="19"/>
  <c r="A949" i="19"/>
  <c r="A948" i="19"/>
  <c r="A947" i="19"/>
  <c r="A946" i="19"/>
  <c r="A940" i="19"/>
  <c r="A939" i="19"/>
  <c r="A938" i="19"/>
  <c r="A937" i="19"/>
  <c r="A936" i="19"/>
  <c r="A935" i="19"/>
  <c r="A934" i="19"/>
  <c r="A933" i="19"/>
  <c r="A932" i="19"/>
  <c r="A931" i="19"/>
  <c r="A925" i="19"/>
  <c r="A924" i="19"/>
  <c r="A923" i="19"/>
  <c r="A922" i="19"/>
  <c r="A921" i="19"/>
  <c r="A920" i="19"/>
  <c r="A919" i="19"/>
  <c r="A918" i="19"/>
  <c r="A917" i="19"/>
  <c r="A916" i="19"/>
  <c r="A910" i="19"/>
  <c r="A909" i="19"/>
  <c r="A908" i="19"/>
  <c r="A907" i="19"/>
  <c r="A906" i="19"/>
  <c r="A905" i="19"/>
  <c r="A904" i="19"/>
  <c r="A903" i="19"/>
  <c r="A902" i="19"/>
  <c r="A901" i="19"/>
  <c r="A895" i="19"/>
  <c r="A894" i="19"/>
  <c r="A893" i="19"/>
  <c r="A892" i="19"/>
  <c r="A891" i="19"/>
  <c r="A890" i="19"/>
  <c r="A889" i="19"/>
  <c r="A888" i="19"/>
  <c r="A887" i="19"/>
  <c r="A886" i="19"/>
  <c r="A880" i="19"/>
  <c r="A879" i="19"/>
  <c r="A878" i="19"/>
  <c r="A877" i="19"/>
  <c r="A876" i="19"/>
  <c r="A875" i="19"/>
  <c r="A874" i="19"/>
  <c r="A873" i="19"/>
  <c r="A872" i="19"/>
  <c r="A871" i="19"/>
  <c r="A859" i="19"/>
  <c r="A858" i="19"/>
  <c r="A857" i="19"/>
  <c r="A866" i="19" s="1"/>
  <c r="A856" i="19"/>
  <c r="A865" i="19" s="1"/>
  <c r="A855" i="19"/>
  <c r="A864" i="19" s="1"/>
  <c r="A854" i="19"/>
  <c r="A863" i="19" s="1"/>
  <c r="A853" i="19"/>
  <c r="A862" i="19" s="1"/>
  <c r="A852" i="19"/>
  <c r="A851" i="19"/>
  <c r="A850" i="19"/>
  <c r="A837" i="19"/>
  <c r="A836" i="19"/>
  <c r="A835" i="19"/>
  <c r="A844" i="19" s="1"/>
  <c r="A834" i="19"/>
  <c r="A843" i="19" s="1"/>
  <c r="A833" i="19"/>
  <c r="A842" i="19" s="1"/>
  <c r="A832" i="19"/>
  <c r="A841" i="19" s="1"/>
  <c r="A831" i="19"/>
  <c r="A840" i="19" s="1"/>
  <c r="A830" i="19"/>
  <c r="A829" i="19"/>
  <c r="A828" i="19"/>
  <c r="R20" i="19"/>
  <c r="R19" i="19"/>
  <c r="R18" i="19"/>
  <c r="R17" i="19"/>
  <c r="R16" i="19"/>
  <c r="R15" i="19"/>
  <c r="R14" i="19"/>
  <c r="R13" i="19"/>
  <c r="R12" i="19"/>
  <c r="R11" i="19"/>
  <c r="C3" i="19"/>
  <c r="E538" i="19" l="1"/>
  <c r="E514" i="19"/>
  <c r="E490" i="19"/>
  <c r="E466" i="19"/>
  <c r="E442" i="19"/>
  <c r="E418" i="19"/>
  <c r="E394" i="19"/>
  <c r="E370" i="19"/>
  <c r="E346" i="19"/>
  <c r="E322" i="19"/>
  <c r="E298" i="19"/>
  <c r="E274" i="19"/>
  <c r="E250" i="19"/>
  <c r="E226" i="19"/>
  <c r="E202" i="19"/>
  <c r="E178" i="19"/>
  <c r="E154" i="19"/>
  <c r="E130" i="19"/>
  <c r="J538" i="19" l="1"/>
  <c r="J514" i="19"/>
  <c r="J490" i="19"/>
  <c r="J466" i="19"/>
  <c r="J442" i="19"/>
  <c r="J418" i="19"/>
  <c r="J394" i="19"/>
  <c r="J370" i="19"/>
  <c r="J346" i="19"/>
  <c r="J322" i="19"/>
  <c r="J298" i="19"/>
  <c r="J274" i="19"/>
  <c r="J250" i="19"/>
  <c r="J226" i="19"/>
  <c r="J202" i="19"/>
  <c r="J178" i="19"/>
  <c r="J154" i="19"/>
  <c r="J130" i="19"/>
  <c r="F682" i="19" l="1"/>
  <c r="F370" i="19"/>
  <c r="F586" i="19"/>
  <c r="F298" i="19"/>
  <c r="F802" i="19"/>
  <c r="F322" i="19"/>
  <c r="F706" i="19"/>
  <c r="F250" i="19"/>
  <c r="F346" i="19"/>
  <c r="F610" i="19"/>
  <c r="F274" i="19"/>
  <c r="F634" i="19"/>
  <c r="F202" i="19"/>
  <c r="F394" i="19"/>
  <c r="F730" i="19"/>
  <c r="F226" i="19"/>
  <c r="F538" i="19"/>
  <c r="F154" i="19"/>
  <c r="F658" i="19"/>
  <c r="F418" i="19"/>
  <c r="F10" i="20"/>
  <c r="F178" i="19"/>
  <c r="F490" i="19"/>
  <c r="F754" i="19"/>
  <c r="F514" i="19"/>
  <c r="F130" i="19"/>
  <c r="F442" i="19"/>
  <c r="F562" i="19"/>
  <c r="F466" i="19"/>
  <c r="F778" i="19"/>
  <c r="G802" i="19" l="1"/>
  <c r="G778" i="19"/>
  <c r="G754" i="19"/>
  <c r="G730" i="19"/>
  <c r="G706" i="19"/>
  <c r="G682" i="19"/>
  <c r="G658" i="19"/>
  <c r="G634" i="19"/>
  <c r="G610" i="19"/>
  <c r="G586" i="19"/>
  <c r="G562" i="19"/>
  <c r="G10" i="20"/>
  <c r="G538" i="19"/>
  <c r="G514" i="19"/>
  <c r="G490" i="19"/>
  <c r="G466" i="19"/>
  <c r="G442" i="19"/>
  <c r="G418" i="19"/>
  <c r="G394" i="19"/>
  <c r="G370" i="19"/>
  <c r="G346" i="19"/>
  <c r="G322" i="19"/>
  <c r="G298" i="19"/>
  <c r="G274" i="19"/>
  <c r="G250" i="19"/>
  <c r="G226" i="19"/>
  <c r="G202" i="19"/>
  <c r="G178" i="19"/>
  <c r="G154" i="19"/>
  <c r="G130" i="19"/>
  <c r="G454" i="19"/>
  <c r="F431" i="19"/>
  <c r="C554" i="19"/>
  <c r="N435" i="19"/>
  <c r="N191" i="19"/>
  <c r="G529" i="19"/>
  <c r="I479" i="19"/>
  <c r="N422" i="19"/>
  <c r="M542" i="19"/>
  <c r="G195" i="19"/>
  <c r="N207" i="19"/>
  <c r="B411" i="19"/>
  <c r="K551" i="19"/>
  <c r="E381" i="19"/>
  <c r="M517" i="19"/>
  <c r="H285" i="19"/>
  <c r="K385" i="19"/>
  <c r="N221" i="19"/>
  <c r="N337" i="19"/>
  <c r="M509" i="19"/>
  <c r="H340" i="19"/>
  <c r="N432" i="19"/>
  <c r="E196" i="19"/>
  <c r="C405" i="19"/>
  <c r="H532" i="19"/>
  <c r="M413" i="19"/>
  <c r="I119" i="19"/>
  <c r="B124" i="19"/>
  <c r="J124" i="19"/>
  <c r="F453" i="19"/>
  <c r="K384" i="19"/>
  <c r="F553" i="19"/>
  <c r="J480" i="19"/>
  <c r="K481" i="19"/>
  <c r="K195" i="19"/>
  <c r="N241" i="19"/>
  <c r="N458" i="19"/>
  <c r="I411" i="19"/>
  <c r="C192" i="19"/>
  <c r="M328" i="19"/>
  <c r="G168" i="19"/>
  <c r="L192" i="19"/>
  <c r="K288" i="19"/>
  <c r="M524" i="19"/>
  <c r="I387" i="19"/>
  <c r="I360" i="19"/>
  <c r="N232" i="19"/>
  <c r="F385" i="19"/>
  <c r="G388" i="19"/>
  <c r="M500" i="19"/>
  <c r="C191" i="19"/>
  <c r="N496" i="19"/>
  <c r="N413" i="19"/>
  <c r="F358" i="19"/>
  <c r="H410" i="19"/>
  <c r="N69" i="19"/>
  <c r="B365" i="19"/>
  <c r="N262" i="19"/>
  <c r="K430" i="19"/>
  <c r="K531" i="19"/>
  <c r="N525" i="19"/>
  <c r="D433" i="19"/>
  <c r="N428" i="19"/>
  <c r="L502" i="19"/>
  <c r="D553" i="19"/>
  <c r="C431" i="19"/>
  <c r="M185" i="19"/>
  <c r="B436" i="19"/>
  <c r="G434" i="19"/>
  <c r="M282" i="19"/>
  <c r="L505" i="19"/>
  <c r="H221" i="19"/>
  <c r="N483" i="19"/>
  <c r="E528" i="19"/>
  <c r="C461" i="19"/>
  <c r="I123" i="19"/>
  <c r="E553" i="19"/>
  <c r="D482" i="19"/>
  <c r="C456" i="19"/>
  <c r="E190" i="19"/>
  <c r="I557" i="19"/>
  <c r="F195" i="19"/>
  <c r="N452" i="19"/>
  <c r="I118" i="19"/>
  <c r="E525" i="19"/>
  <c r="I533" i="19"/>
  <c r="M118" i="19"/>
  <c r="G551" i="19"/>
  <c r="D528" i="19"/>
  <c r="N449" i="19"/>
  <c r="N181" i="19"/>
  <c r="N509" i="19"/>
  <c r="B457" i="19"/>
  <c r="J550" i="19"/>
  <c r="H309" i="19"/>
  <c r="M352" i="19"/>
  <c r="M557" i="19"/>
  <c r="D431" i="19"/>
  <c r="M164" i="19"/>
  <c r="M96" i="19"/>
  <c r="J527" i="19"/>
  <c r="N378" i="19"/>
  <c r="J288" i="19"/>
  <c r="F338" i="19"/>
  <c r="G734" i="19"/>
  <c r="N285" i="19"/>
  <c r="F217" i="19"/>
  <c r="M303" i="19"/>
  <c r="F613" i="19"/>
  <c r="F383" i="19"/>
  <c r="E460" i="19"/>
  <c r="I285" i="19"/>
  <c r="J689" i="19"/>
  <c r="D360" i="19"/>
  <c r="M478" i="19"/>
  <c r="J266" i="19"/>
  <c r="J123" i="19"/>
  <c r="M191" i="19"/>
  <c r="E317" i="19"/>
  <c r="I317" i="19"/>
  <c r="L71" i="19"/>
  <c r="G316" i="19"/>
  <c r="K72" i="19"/>
  <c r="M280" i="19"/>
  <c r="G780" i="19"/>
  <c r="H213" i="19"/>
  <c r="I240" i="19"/>
  <c r="C286" i="19"/>
  <c r="C530" i="19"/>
  <c r="E557" i="19"/>
  <c r="K317" i="19"/>
  <c r="F413" i="19"/>
  <c r="D384" i="19"/>
  <c r="K213" i="19"/>
  <c r="B288" i="19"/>
  <c r="L429" i="19"/>
  <c r="J482" i="19"/>
  <c r="I316" i="19"/>
  <c r="K192" i="19"/>
  <c r="C504" i="19"/>
  <c r="E505" i="19"/>
  <c r="N517" i="19"/>
  <c r="G554" i="19"/>
  <c r="E459" i="19"/>
  <c r="G194" i="19"/>
  <c r="M516" i="19"/>
  <c r="L190" i="19"/>
  <c r="L412" i="19"/>
  <c r="M449" i="19"/>
  <c r="J405" i="19"/>
  <c r="K387" i="19"/>
  <c r="N290" i="19"/>
  <c r="L339" i="19"/>
  <c r="J456" i="19"/>
  <c r="E316" i="19"/>
  <c r="D388" i="19"/>
  <c r="I389" i="19"/>
  <c r="K365" i="19"/>
  <c r="N506" i="19"/>
  <c r="C197" i="19"/>
  <c r="N244" i="19"/>
  <c r="K100" i="19"/>
  <c r="B361" i="19"/>
  <c r="E215" i="19"/>
  <c r="D411" i="19"/>
  <c r="C172" i="19"/>
  <c r="D288" i="19"/>
  <c r="K315" i="19"/>
  <c r="K217" i="19"/>
  <c r="J311" i="19"/>
  <c r="F123" i="19"/>
  <c r="N187" i="19"/>
  <c r="L432" i="19"/>
  <c r="E478" i="19"/>
  <c r="G436" i="19"/>
  <c r="D481" i="19"/>
  <c r="E482" i="19"/>
  <c r="C484" i="19"/>
  <c r="M431" i="19"/>
  <c r="I410" i="19"/>
  <c r="F410" i="19"/>
  <c r="C266" i="19"/>
  <c r="H531" i="19"/>
  <c r="J360" i="19"/>
  <c r="C483" i="19"/>
  <c r="N461" i="19"/>
  <c r="F555" i="19"/>
  <c r="N425" i="19"/>
  <c r="C119" i="19"/>
  <c r="F528" i="19"/>
  <c r="N508" i="19"/>
  <c r="N544" i="19"/>
  <c r="B460" i="19"/>
  <c r="F363" i="19"/>
  <c r="M445" i="19"/>
  <c r="M140" i="19"/>
  <c r="E503" i="19"/>
  <c r="M101" i="19"/>
  <c r="C120" i="19"/>
  <c r="M409" i="19"/>
  <c r="K505" i="19"/>
  <c r="B502" i="19"/>
  <c r="N444" i="19"/>
  <c r="F381" i="19"/>
  <c r="D189" i="19"/>
  <c r="C410" i="19"/>
  <c r="M428" i="19"/>
  <c r="M193" i="19"/>
  <c r="I484" i="19"/>
  <c r="D461" i="19"/>
  <c r="M182" i="19"/>
  <c r="J453" i="19"/>
  <c r="E121" i="19"/>
  <c r="N527" i="19"/>
  <c r="H477" i="19"/>
  <c r="K456" i="19"/>
  <c r="M192" i="19"/>
  <c r="H193" i="19"/>
  <c r="L117" i="19"/>
  <c r="C479" i="19"/>
  <c r="M435" i="19"/>
  <c r="F120" i="19"/>
  <c r="H533" i="19"/>
  <c r="N360" i="19"/>
  <c r="M484" i="19"/>
  <c r="I364" i="19"/>
  <c r="K218" i="19"/>
  <c r="H411" i="19"/>
  <c r="I485" i="19"/>
  <c r="K508" i="19"/>
  <c r="K146" i="19"/>
  <c r="E410" i="19"/>
  <c r="J668" i="19"/>
  <c r="G361" i="19"/>
  <c r="K94" i="19"/>
  <c r="N329" i="19"/>
  <c r="K786" i="19"/>
  <c r="M238" i="19"/>
  <c r="N213" i="19"/>
  <c r="L171" i="19"/>
  <c r="E641" i="19"/>
  <c r="H358" i="19"/>
  <c r="L70" i="19"/>
  <c r="G557" i="19"/>
  <c r="D525" i="19"/>
  <c r="F434" i="19"/>
  <c r="G221" i="19"/>
  <c r="G169" i="19"/>
  <c r="B712" i="19"/>
  <c r="D480" i="19"/>
  <c r="J339" i="19"/>
  <c r="H244" i="19"/>
  <c r="E437" i="19"/>
  <c r="N379" i="19"/>
  <c r="I238" i="19"/>
  <c r="C96" i="19"/>
  <c r="L533" i="19"/>
  <c r="E335" i="19"/>
  <c r="E551" i="19"/>
  <c r="H365" i="19"/>
  <c r="I483" i="19"/>
  <c r="B508" i="19"/>
  <c r="M187" i="19"/>
  <c r="J363" i="19"/>
  <c r="M399" i="19"/>
  <c r="G483" i="19"/>
  <c r="E213" i="19"/>
  <c r="G293" i="19"/>
  <c r="N448" i="19"/>
  <c r="M434" i="19"/>
  <c r="M451" i="19"/>
  <c r="N309" i="19"/>
  <c r="G124" i="19"/>
  <c r="G265" i="19"/>
  <c r="H290" i="19"/>
  <c r="G218" i="19"/>
  <c r="J530" i="19"/>
  <c r="F149" i="19"/>
  <c r="E458" i="19"/>
  <c r="D77" i="19"/>
  <c r="L261" i="19"/>
  <c r="F122" i="19"/>
  <c r="K526" i="19"/>
  <c r="H453" i="19"/>
  <c r="N120" i="19"/>
  <c r="E385" i="19"/>
  <c r="L409" i="19"/>
  <c r="D429" i="19"/>
  <c r="G549" i="19"/>
  <c r="C383" i="19"/>
  <c r="B454" i="19"/>
  <c r="J388" i="19"/>
  <c r="N190" i="19"/>
  <c r="L311" i="19"/>
  <c r="H454" i="19"/>
  <c r="J357" i="19"/>
  <c r="B192" i="19"/>
  <c r="N431" i="19"/>
  <c r="N197" i="19"/>
  <c r="M349" i="19"/>
  <c r="B481" i="19"/>
  <c r="N556" i="19"/>
  <c r="K196" i="19"/>
  <c r="L525" i="19"/>
  <c r="I193" i="19"/>
  <c r="D315" i="19"/>
  <c r="L527" i="19"/>
  <c r="J383" i="19"/>
  <c r="C123" i="19"/>
  <c r="D245" i="19"/>
  <c r="N192" i="19"/>
  <c r="M46" i="19"/>
  <c r="M523" i="19"/>
  <c r="G527" i="19"/>
  <c r="J508" i="19"/>
  <c r="N541" i="19"/>
  <c r="J411" i="19"/>
  <c r="H405" i="19"/>
  <c r="H481" i="19"/>
  <c r="J553" i="19"/>
  <c r="I477" i="19"/>
  <c r="D171" i="19"/>
  <c r="N364" i="19"/>
  <c r="D220" i="19"/>
  <c r="D478" i="19"/>
  <c r="D170" i="19"/>
  <c r="L125" i="19"/>
  <c r="C262" i="19"/>
  <c r="M503" i="19"/>
  <c r="E125" i="19"/>
  <c r="M506" i="19"/>
  <c r="E483" i="19"/>
  <c r="F264" i="19"/>
  <c r="J556" i="19"/>
  <c r="F454" i="19"/>
  <c r="C125" i="19"/>
  <c r="F357" i="19"/>
  <c r="N504" i="19"/>
  <c r="I385" i="19"/>
  <c r="L549" i="19"/>
  <c r="L121" i="19"/>
  <c r="M234" i="19"/>
  <c r="N373" i="19"/>
  <c r="M351" i="19"/>
  <c r="M266" i="19"/>
  <c r="M452" i="19"/>
  <c r="G456" i="19"/>
  <c r="M498" i="19"/>
  <c r="D289" i="19"/>
  <c r="M233" i="19"/>
  <c r="L122" i="19"/>
  <c r="G389" i="19"/>
  <c r="N261" i="19"/>
  <c r="M300" i="19"/>
  <c r="K432" i="19"/>
  <c r="N380" i="19"/>
  <c r="J238" i="19"/>
  <c r="N354" i="19"/>
  <c r="L360" i="19"/>
  <c r="E309" i="19"/>
  <c r="M289" i="19"/>
  <c r="E191" i="19"/>
  <c r="L293" i="19"/>
  <c r="K357" i="19"/>
  <c r="E453" i="19"/>
  <c r="G189" i="19"/>
  <c r="E434" i="19"/>
  <c r="L532" i="19"/>
  <c r="L341" i="19"/>
  <c r="C339" i="19"/>
  <c r="B432" i="19"/>
  <c r="I388" i="19"/>
  <c r="F552" i="19"/>
  <c r="M429" i="19"/>
  <c r="N453" i="19"/>
  <c r="N550" i="19"/>
  <c r="N472" i="19"/>
  <c r="K267" i="19"/>
  <c r="K556" i="19"/>
  <c r="L506" i="19"/>
  <c r="H482" i="19"/>
  <c r="H550" i="19"/>
  <c r="K190" i="19"/>
  <c r="D459" i="19"/>
  <c r="K117" i="19"/>
  <c r="D551" i="19"/>
  <c r="H460" i="19"/>
  <c r="M316" i="19"/>
  <c r="G359" i="19"/>
  <c r="H361" i="19"/>
  <c r="N526" i="19"/>
  <c r="G433" i="19"/>
  <c r="L189" i="19"/>
  <c r="B238" i="19"/>
  <c r="M385" i="19"/>
  <c r="E435" i="19"/>
  <c r="J387" i="19"/>
  <c r="N524" i="19"/>
  <c r="D261" i="19"/>
  <c r="N532" i="19"/>
  <c r="E219" i="19"/>
  <c r="C362" i="19"/>
  <c r="M378" i="19"/>
  <c r="N455" i="19"/>
  <c r="G239" i="19"/>
  <c r="N497" i="19"/>
  <c r="I555" i="19"/>
  <c r="L269" i="19"/>
  <c r="H362" i="19"/>
  <c r="I460" i="19"/>
  <c r="C551" i="19"/>
  <c r="N359" i="19"/>
  <c r="K503" i="19"/>
  <c r="C411" i="19"/>
  <c r="M196" i="19"/>
  <c r="F503" i="19"/>
  <c r="F483" i="19"/>
  <c r="J408" i="19"/>
  <c r="E432" i="19"/>
  <c r="K528" i="19"/>
  <c r="D435" i="19"/>
  <c r="G196" i="19"/>
  <c r="H387" i="19"/>
  <c r="G457" i="19"/>
  <c r="N406" i="19"/>
  <c r="G364" i="19"/>
  <c r="N325" i="19"/>
  <c r="F479" i="19"/>
  <c r="B413" i="19"/>
  <c r="N269" i="19"/>
  <c r="G173" i="19"/>
  <c r="D313" i="19"/>
  <c r="H413" i="19"/>
  <c r="M334" i="19"/>
  <c r="G310" i="19"/>
  <c r="C340" i="19"/>
  <c r="M262" i="19"/>
  <c r="M496" i="19"/>
  <c r="D117" i="19"/>
  <c r="N531" i="19"/>
  <c r="H509" i="19"/>
  <c r="H461" i="19"/>
  <c r="D503" i="19"/>
  <c r="K386" i="19"/>
  <c r="I124" i="19"/>
  <c r="K286" i="19"/>
  <c r="M476" i="19"/>
  <c r="I197" i="19"/>
  <c r="B122" i="19"/>
  <c r="K262" i="19"/>
  <c r="L556" i="19"/>
  <c r="M447" i="19"/>
  <c r="K316" i="19"/>
  <c r="I121" i="19"/>
  <c r="I287" i="19"/>
  <c r="D122" i="19"/>
  <c r="E412" i="19"/>
  <c r="G484" i="19"/>
  <c r="K264" i="19"/>
  <c r="K482" i="19"/>
  <c r="I552" i="19"/>
  <c r="J529" i="19"/>
  <c r="B119" i="19"/>
  <c r="L433" i="19"/>
  <c r="K506" i="19"/>
  <c r="J502" i="19"/>
  <c r="J119" i="19"/>
  <c r="G480" i="19"/>
  <c r="G504" i="19"/>
  <c r="N119" i="19"/>
  <c r="M526" i="19"/>
  <c r="N123" i="19"/>
  <c r="C501" i="19"/>
  <c r="B125" i="19"/>
  <c r="H364" i="19"/>
  <c r="I405" i="19"/>
  <c r="E454" i="19"/>
  <c r="H457" i="19"/>
  <c r="D550" i="19"/>
  <c r="L124" i="19"/>
  <c r="L529" i="19"/>
  <c r="N374" i="19"/>
  <c r="N243" i="19"/>
  <c r="M531" i="19"/>
  <c r="I267" i="19"/>
  <c r="J220" i="19"/>
  <c r="K707" i="19"/>
  <c r="H505" i="19"/>
  <c r="B266" i="19"/>
  <c r="G411" i="19"/>
  <c r="D49" i="19"/>
  <c r="I554" i="19"/>
  <c r="K48" i="19"/>
  <c r="N117" i="19"/>
  <c r="N301" i="19"/>
  <c r="K119" i="19"/>
  <c r="B337" i="19"/>
  <c r="N166" i="19"/>
  <c r="E617" i="19"/>
  <c r="G197" i="19"/>
  <c r="B268" i="19"/>
  <c r="E293" i="19"/>
  <c r="H53" i="19"/>
  <c r="M189" i="19"/>
  <c r="J237" i="19"/>
  <c r="I459" i="19"/>
  <c r="M448" i="19"/>
  <c r="D382" i="19"/>
  <c r="I293" i="19"/>
  <c r="M278" i="19"/>
  <c r="L436" i="19"/>
  <c r="I383" i="19"/>
  <c r="B289" i="19"/>
  <c r="M522" i="19"/>
  <c r="D149" i="19"/>
  <c r="L289" i="19"/>
  <c r="K123" i="19"/>
  <c r="E408" i="19"/>
  <c r="G125" i="19"/>
  <c r="D387" i="19"/>
  <c r="H124" i="19"/>
  <c r="M472" i="19"/>
  <c r="D506" i="19"/>
  <c r="F482" i="19"/>
  <c r="J385" i="19"/>
  <c r="D192" i="19"/>
  <c r="B194" i="19"/>
  <c r="L485" i="19"/>
  <c r="L477" i="19"/>
  <c r="I190" i="19"/>
  <c r="H525" i="19"/>
  <c r="K312" i="19"/>
  <c r="C317" i="19"/>
  <c r="N450" i="19"/>
  <c r="E431" i="19"/>
  <c r="N446" i="19"/>
  <c r="K122" i="19"/>
  <c r="M373" i="19"/>
  <c r="M501" i="19"/>
  <c r="D552" i="19"/>
  <c r="N401" i="19"/>
  <c r="L363" i="19"/>
  <c r="C316" i="19"/>
  <c r="N474" i="19"/>
  <c r="J381" i="19"/>
  <c r="L288" i="19"/>
  <c r="G478" i="19"/>
  <c r="H172" i="19"/>
  <c r="J338" i="19"/>
  <c r="N302" i="19"/>
  <c r="C117" i="19"/>
  <c r="J196" i="19"/>
  <c r="N518" i="19"/>
  <c r="K478" i="19"/>
  <c r="J554" i="19"/>
  <c r="M454" i="19"/>
  <c r="I531" i="19"/>
  <c r="C480" i="19"/>
  <c r="B430" i="19"/>
  <c r="M528" i="19"/>
  <c r="M375" i="19"/>
  <c r="M288" i="19"/>
  <c r="D526" i="19"/>
  <c r="F457" i="19"/>
  <c r="F262" i="19"/>
  <c r="G507" i="19"/>
  <c r="B504" i="19"/>
  <c r="F98" i="19"/>
  <c r="H99" i="19"/>
  <c r="H409" i="19"/>
  <c r="N492" i="19"/>
  <c r="M532" i="19"/>
  <c r="I551" i="19"/>
  <c r="J122" i="19"/>
  <c r="D118" i="19"/>
  <c r="J216" i="19"/>
  <c r="I507" i="19"/>
  <c r="L551" i="19"/>
  <c r="G531" i="19"/>
  <c r="E455" i="19"/>
  <c r="H437" i="19"/>
  <c r="D477" i="19"/>
  <c r="I335" i="19"/>
  <c r="H196" i="19"/>
  <c r="N235" i="19"/>
  <c r="H526" i="19"/>
  <c r="E189" i="19"/>
  <c r="N479" i="19"/>
  <c r="D196" i="19"/>
  <c r="D407" i="19"/>
  <c r="K457" i="19"/>
  <c r="D531" i="19"/>
  <c r="G505" i="19"/>
  <c r="M521" i="19"/>
  <c r="B241" i="19"/>
  <c r="D337" i="19"/>
  <c r="H501" i="19"/>
  <c r="J314" i="19"/>
  <c r="E289" i="19"/>
  <c r="N521" i="19"/>
  <c r="L285" i="19"/>
  <c r="H189" i="19"/>
  <c r="E195" i="19"/>
  <c r="G387" i="19"/>
  <c r="J167" i="19"/>
  <c r="L713" i="19"/>
  <c r="N158" i="19"/>
  <c r="M255" i="19"/>
  <c r="C503" i="19"/>
  <c r="N340" i="19"/>
  <c r="F477" i="19"/>
  <c r="K532" i="19"/>
  <c r="M502" i="19"/>
  <c r="H195" i="19"/>
  <c r="F265" i="19"/>
  <c r="F617" i="19"/>
  <c r="L268" i="19"/>
  <c r="K712" i="19"/>
  <c r="E530" i="19"/>
  <c r="L264" i="19"/>
  <c r="J684" i="19"/>
  <c r="J214" i="19"/>
  <c r="G292" i="19"/>
  <c r="I502" i="19"/>
  <c r="I194" i="19"/>
  <c r="F268" i="19"/>
  <c r="I262" i="19"/>
  <c r="K388" i="19"/>
  <c r="E52" i="19"/>
  <c r="K484" i="19"/>
  <c r="N292" i="19"/>
  <c r="I122" i="19"/>
  <c r="E664" i="19"/>
  <c r="M525" i="19"/>
  <c r="B262" i="19"/>
  <c r="K237" i="19"/>
  <c r="G568" i="19"/>
  <c r="N549" i="19"/>
  <c r="J341" i="19"/>
  <c r="F121" i="19"/>
  <c r="N266" i="19"/>
  <c r="H553" i="19"/>
  <c r="C189" i="19"/>
  <c r="M708" i="19"/>
  <c r="L290" i="19"/>
  <c r="K738" i="19"/>
  <c r="C382" i="19"/>
  <c r="E365" i="19"/>
  <c r="I339" i="19"/>
  <c r="H287" i="19"/>
  <c r="F45" i="19"/>
  <c r="L219" i="19"/>
  <c r="C263" i="19"/>
  <c r="G405" i="19"/>
  <c r="C437" i="19"/>
  <c r="M497" i="19"/>
  <c r="M406" i="19"/>
  <c r="D341" i="19"/>
  <c r="H267" i="19"/>
  <c r="E764" i="19"/>
  <c r="G410" i="19"/>
  <c r="B383" i="19"/>
  <c r="L173" i="19"/>
  <c r="C98" i="19"/>
  <c r="K477" i="19"/>
  <c r="I315" i="19"/>
  <c r="I219" i="19"/>
  <c r="H45" i="19"/>
  <c r="G556" i="19"/>
  <c r="J241" i="19"/>
  <c r="N353" i="19"/>
  <c r="E333" i="19"/>
  <c r="G286" i="19"/>
  <c r="K287" i="19"/>
  <c r="J757" i="19"/>
  <c r="J290" i="19"/>
  <c r="N403" i="19"/>
  <c r="B97" i="19"/>
  <c r="J484" i="19"/>
  <c r="M530" i="19"/>
  <c r="C482" i="19"/>
  <c r="H528" i="19"/>
  <c r="H429" i="19"/>
  <c r="F361" i="19"/>
  <c r="B509" i="19"/>
  <c r="B167" i="19"/>
  <c r="G712" i="19"/>
  <c r="K71" i="19"/>
  <c r="D664" i="19"/>
  <c r="G640" i="19"/>
  <c r="M194" i="19"/>
  <c r="H569" i="19"/>
  <c r="G738" i="19"/>
  <c r="N755" i="19"/>
  <c r="I386" i="19"/>
  <c r="J76" i="19"/>
  <c r="E644" i="19"/>
  <c r="L353" i="19"/>
  <c r="M144" i="19"/>
  <c r="M324" i="19"/>
  <c r="E386" i="19"/>
  <c r="I432" i="19"/>
  <c r="B311" i="19"/>
  <c r="J406" i="19"/>
  <c r="K125" i="19"/>
  <c r="N475" i="19"/>
  <c r="J714" i="19"/>
  <c r="C290" i="19"/>
  <c r="G237" i="19"/>
  <c r="F309" i="19"/>
  <c r="E457" i="19"/>
  <c r="K740" i="19"/>
  <c r="C527" i="19"/>
  <c r="G171" i="19"/>
  <c r="B172" i="19"/>
  <c r="N478" i="19"/>
  <c r="M520" i="19"/>
  <c r="N206" i="19"/>
  <c r="N555" i="19"/>
  <c r="L48" i="19"/>
  <c r="E470" i="19"/>
  <c r="F350" i="19"/>
  <c r="G314" i="19"/>
  <c r="K688" i="19"/>
  <c r="C69" i="19"/>
  <c r="L592" i="19"/>
  <c r="B310" i="19"/>
  <c r="C712" i="19"/>
  <c r="N659" i="19"/>
  <c r="D498" i="19"/>
  <c r="B358" i="19"/>
  <c r="K737" i="19"/>
  <c r="L504" i="19"/>
  <c r="N361" i="19"/>
  <c r="E761" i="19"/>
  <c r="J142" i="19"/>
  <c r="M783" i="19"/>
  <c r="H97" i="19"/>
  <c r="I145" i="19"/>
  <c r="F172" i="19"/>
  <c r="M764" i="19"/>
  <c r="J734" i="19"/>
  <c r="M314" i="19"/>
  <c r="B764" i="19"/>
  <c r="B389" i="19"/>
  <c r="I763" i="19"/>
  <c r="C221" i="19"/>
  <c r="M53" i="19"/>
  <c r="L407" i="19"/>
  <c r="L141" i="19"/>
  <c r="C381" i="19"/>
  <c r="N665" i="19"/>
  <c r="B596" i="19"/>
  <c r="D185" i="19"/>
  <c r="G93" i="19"/>
  <c r="G187" i="19"/>
  <c r="E689" i="19"/>
  <c r="F449" i="19"/>
  <c r="M292" i="19"/>
  <c r="F779" i="19"/>
  <c r="M759" i="19"/>
  <c r="N587" i="19"/>
  <c r="L262" i="19"/>
  <c r="N159" i="19"/>
  <c r="N554" i="19"/>
  <c r="J436" i="19"/>
  <c r="E484" i="19"/>
  <c r="K118" i="19"/>
  <c r="L553" i="19"/>
  <c r="D144" i="19"/>
  <c r="C288" i="19"/>
  <c r="L244" i="19"/>
  <c r="J662" i="19"/>
  <c r="C335" i="19"/>
  <c r="M377" i="19"/>
  <c r="C315" i="19"/>
  <c r="N289" i="19"/>
  <c r="E477" i="19"/>
  <c r="E266" i="19"/>
  <c r="I553" i="19"/>
  <c r="F196" i="19"/>
  <c r="L146" i="19"/>
  <c r="N426" i="19"/>
  <c r="C170" i="19"/>
  <c r="B382" i="19"/>
  <c r="F458" i="19"/>
  <c r="E382" i="19"/>
  <c r="B267" i="19"/>
  <c r="M337" i="19"/>
  <c r="N145" i="19"/>
  <c r="F193" i="19"/>
  <c r="E221" i="19"/>
  <c r="L507" i="19"/>
  <c r="C94" i="19"/>
  <c r="K52" i="19"/>
  <c r="L243" i="19"/>
  <c r="G167" i="19"/>
  <c r="G119" i="19"/>
  <c r="I99" i="19"/>
  <c r="I333" i="19"/>
  <c r="G148" i="19"/>
  <c r="D286" i="19"/>
  <c r="M359" i="19"/>
  <c r="N260" i="19"/>
  <c r="M252" i="19"/>
  <c r="L95" i="19"/>
  <c r="C49" i="19"/>
  <c r="N423" i="19"/>
  <c r="H552" i="19"/>
  <c r="J148" i="19"/>
  <c r="F480" i="19"/>
  <c r="L239" i="19"/>
  <c r="B196" i="19"/>
  <c r="C341" i="19"/>
  <c r="G641" i="19"/>
  <c r="M374" i="19"/>
  <c r="D169" i="19"/>
  <c r="D120" i="19"/>
  <c r="H549" i="19"/>
  <c r="J409" i="19"/>
  <c r="M471" i="19"/>
  <c r="K549" i="19"/>
  <c r="M381" i="19"/>
  <c r="I215" i="19"/>
  <c r="M469" i="19"/>
  <c r="L287" i="19"/>
  <c r="C334" i="19"/>
  <c r="B362" i="19"/>
  <c r="E220" i="19"/>
  <c r="H458" i="19"/>
  <c r="M494" i="19"/>
  <c r="L193" i="19"/>
  <c r="E507" i="19"/>
  <c r="B118" i="19"/>
  <c r="G526" i="19"/>
  <c r="B505" i="19"/>
  <c r="C532" i="19"/>
  <c r="N205" i="19"/>
  <c r="N46" i="19"/>
  <c r="N100" i="19"/>
  <c r="N196" i="19"/>
  <c r="L528" i="19"/>
  <c r="H485" i="19"/>
  <c r="M492" i="19"/>
  <c r="F437" i="19"/>
  <c r="C528" i="19"/>
  <c r="I532" i="19"/>
  <c r="M541" i="19"/>
  <c r="B433" i="19"/>
  <c r="K194" i="19"/>
  <c r="E311" i="19"/>
  <c r="J437" i="19"/>
  <c r="M458" i="19"/>
  <c r="N277" i="19"/>
  <c r="M365" i="19"/>
  <c r="I456" i="19"/>
  <c r="K165" i="19"/>
  <c r="N257" i="19"/>
  <c r="J264" i="19"/>
  <c r="I505" i="19"/>
  <c r="M563" i="19"/>
  <c r="B219" i="19"/>
  <c r="H708" i="19"/>
  <c r="J386" i="19"/>
  <c r="F168" i="19"/>
  <c r="B456" i="19"/>
  <c r="N230" i="19"/>
  <c r="F436" i="19"/>
  <c r="H556" i="19"/>
  <c r="N182" i="19"/>
  <c r="N138" i="19"/>
  <c r="N136" i="19"/>
  <c r="E714" i="19"/>
  <c r="E456" i="19"/>
  <c r="M284" i="19"/>
  <c r="J94" i="19"/>
  <c r="K265" i="19"/>
  <c r="L119" i="19"/>
  <c r="B409" i="19"/>
  <c r="E407" i="19"/>
  <c r="N239" i="19"/>
  <c r="D215" i="19"/>
  <c r="I269" i="19"/>
  <c r="F737" i="19"/>
  <c r="G528" i="19"/>
  <c r="N436" i="19"/>
  <c r="E287" i="19"/>
  <c r="L187" i="19"/>
  <c r="F526" i="19"/>
  <c r="K172" i="19"/>
  <c r="K238" i="19"/>
  <c r="J779" i="19"/>
  <c r="L555" i="19"/>
  <c r="E171" i="19"/>
  <c r="M480" i="19"/>
  <c r="B387" i="19"/>
  <c r="C526" i="19"/>
  <c r="M205" i="19"/>
  <c r="F243" i="19"/>
  <c r="M72" i="19"/>
  <c r="D641" i="19"/>
  <c r="M545" i="19"/>
  <c r="N356" i="19"/>
  <c r="E238" i="19"/>
  <c r="B455" i="19"/>
  <c r="I170" i="19"/>
  <c r="E312" i="19"/>
  <c r="M307" i="19"/>
  <c r="K289" i="19"/>
  <c r="C556" i="19"/>
  <c r="C433" i="19"/>
  <c r="I549" i="19"/>
  <c r="E552" i="19"/>
  <c r="L96" i="19"/>
  <c r="G690" i="19"/>
  <c r="M457" i="19"/>
  <c r="M210" i="19"/>
  <c r="G214" i="19"/>
  <c r="N53" i="19"/>
  <c r="L458" i="19"/>
  <c r="D99" i="19"/>
  <c r="H312" i="19"/>
  <c r="F711" i="19"/>
  <c r="E241" i="19"/>
  <c r="F244" i="19"/>
  <c r="D266" i="19"/>
  <c r="F388" i="19"/>
  <c r="E614" i="19"/>
  <c r="K429" i="19"/>
  <c r="G70" i="19"/>
  <c r="E93" i="19"/>
  <c r="C214" i="19"/>
  <c r="K683" i="19"/>
  <c r="E384" i="19"/>
  <c r="N686" i="19"/>
  <c r="M243" i="19"/>
  <c r="K169" i="19"/>
  <c r="G363" i="19"/>
  <c r="C100" i="19"/>
  <c r="D484" i="19"/>
  <c r="F218" i="19"/>
  <c r="M544" i="19"/>
  <c r="G685" i="19"/>
  <c r="H760" i="19"/>
  <c r="J547" i="19"/>
  <c r="F557" i="19"/>
  <c r="B336" i="19"/>
  <c r="H710" i="19"/>
  <c r="H234" i="19"/>
  <c r="H101" i="19"/>
  <c r="H666" i="19"/>
  <c r="M168" i="19"/>
  <c r="D113" i="19"/>
  <c r="N349" i="19"/>
  <c r="K214" i="19"/>
  <c r="D358" i="19"/>
  <c r="J195" i="19"/>
  <c r="K266" i="19"/>
  <c r="F337" i="19"/>
  <c r="I168" i="19"/>
  <c r="L759" i="19"/>
  <c r="L736" i="19"/>
  <c r="H149" i="19"/>
  <c r="D338" i="19"/>
  <c r="M158" i="19"/>
  <c r="B218" i="19"/>
  <c r="H643" i="19"/>
  <c r="D219" i="19"/>
  <c r="C739" i="19"/>
  <c r="H286" i="19"/>
  <c r="B755" i="19"/>
  <c r="F119" i="19"/>
  <c r="B216" i="19"/>
  <c r="E411" i="19"/>
  <c r="F70" i="19"/>
  <c r="J713" i="19"/>
  <c r="D546" i="19"/>
  <c r="N228" i="19"/>
  <c r="M663" i="19"/>
  <c r="C354" i="19"/>
  <c r="K448" i="19"/>
  <c r="M335" i="19"/>
  <c r="I543" i="19"/>
  <c r="M276" i="19"/>
  <c r="C618" i="19"/>
  <c r="M327" i="19"/>
  <c r="M485" i="19"/>
  <c r="B263" i="19"/>
  <c r="L118" i="19"/>
  <c r="J77" i="19"/>
  <c r="M333" i="19"/>
  <c r="N387" i="19"/>
  <c r="N255" i="19"/>
  <c r="N469" i="19"/>
  <c r="H289" i="19"/>
  <c r="K46" i="19"/>
  <c r="K659" i="19"/>
  <c r="N288" i="19"/>
  <c r="E708" i="19"/>
  <c r="F412" i="19"/>
  <c r="L788" i="19"/>
  <c r="M459" i="19"/>
  <c r="C95" i="19"/>
  <c r="M387" i="19"/>
  <c r="K687" i="19"/>
  <c r="D262" i="19"/>
  <c r="I470" i="19"/>
  <c r="G564" i="19"/>
  <c r="E330" i="19"/>
  <c r="G684" i="19"/>
  <c r="I242" i="19"/>
  <c r="K636" i="19"/>
  <c r="D378" i="19"/>
  <c r="I53" i="19"/>
  <c r="J213" i="19"/>
  <c r="I568" i="19"/>
  <c r="E592" i="19"/>
  <c r="F96" i="19"/>
  <c r="C387" i="19"/>
  <c r="N396" i="19"/>
  <c r="J430" i="19"/>
  <c r="L317" i="19"/>
  <c r="K784" i="19"/>
  <c r="B385" i="19"/>
  <c r="L659" i="19"/>
  <c r="H219" i="19"/>
  <c r="E315" i="19"/>
  <c r="F165" i="19"/>
  <c r="L405" i="19"/>
  <c r="N210" i="19"/>
  <c r="N385" i="19"/>
  <c r="G240" i="19"/>
  <c r="C363" i="19"/>
  <c r="I526" i="19"/>
  <c r="M281" i="19"/>
  <c r="N293" i="19"/>
  <c r="M364" i="19"/>
  <c r="B316" i="19"/>
  <c r="G97" i="19"/>
  <c r="M760" i="19"/>
  <c r="M121" i="19"/>
  <c r="K340" i="19"/>
  <c r="G787" i="19"/>
  <c r="M311" i="19"/>
  <c r="M519" i="19"/>
  <c r="E314" i="19"/>
  <c r="N233" i="19"/>
  <c r="G315" i="19"/>
  <c r="H684" i="19"/>
  <c r="C478" i="19"/>
  <c r="I149" i="19"/>
  <c r="G759" i="19"/>
  <c r="D361" i="19"/>
  <c r="B313" i="19"/>
  <c r="M357" i="19"/>
  <c r="M423" i="19"/>
  <c r="N215" i="19"/>
  <c r="G313" i="19"/>
  <c r="D761" i="19"/>
  <c r="L484" i="19"/>
  <c r="I453" i="19"/>
  <c r="G688" i="19"/>
  <c r="I384" i="19"/>
  <c r="H478" i="19"/>
  <c r="B435" i="19"/>
  <c r="C432" i="19"/>
  <c r="I684" i="19"/>
  <c r="H385" i="19"/>
  <c r="E313" i="19"/>
  <c r="M161" i="19"/>
  <c r="J118" i="19"/>
  <c r="N758" i="19"/>
  <c r="K431" i="19"/>
  <c r="L120" i="19"/>
  <c r="D191" i="19"/>
  <c r="M372" i="19"/>
  <c r="M543" i="19"/>
  <c r="L357" i="19"/>
  <c r="F124" i="19"/>
  <c r="L266" i="19"/>
  <c r="M397" i="19"/>
  <c r="K554" i="19"/>
  <c r="M433" i="19"/>
  <c r="M430" i="19"/>
  <c r="H557" i="19"/>
  <c r="M529" i="19"/>
  <c r="H194" i="19"/>
  <c r="I455" i="19"/>
  <c r="E554" i="19"/>
  <c r="G117" i="19"/>
  <c r="N545" i="19"/>
  <c r="B193" i="19"/>
  <c r="M444" i="19"/>
  <c r="K381" i="19"/>
  <c r="M403" i="19"/>
  <c r="N530" i="19"/>
  <c r="E122" i="19"/>
  <c r="M533" i="19"/>
  <c r="J477" i="19"/>
  <c r="M355" i="19"/>
  <c r="H125" i="19"/>
  <c r="N523" i="19"/>
  <c r="H506" i="19"/>
  <c r="E526" i="19"/>
  <c r="I430" i="19"/>
  <c r="F461" i="19"/>
  <c r="J365" i="19"/>
  <c r="D479" i="19"/>
  <c r="F192" i="19"/>
  <c r="E358" i="19"/>
  <c r="M379" i="19"/>
  <c r="C358" i="19"/>
  <c r="C553" i="19"/>
  <c r="K124" i="19"/>
  <c r="L214" i="19"/>
  <c r="L166" i="19"/>
  <c r="C195" i="19"/>
  <c r="B315" i="19"/>
  <c r="N144" i="19"/>
  <c r="M160" i="19"/>
  <c r="H50" i="19"/>
  <c r="D125" i="19"/>
  <c r="C292" i="19"/>
  <c r="M508" i="19"/>
  <c r="E532" i="19"/>
  <c r="M400" i="19"/>
  <c r="M283" i="19"/>
  <c r="D70" i="19"/>
  <c r="C640" i="19"/>
  <c r="I434" i="19"/>
  <c r="N265" i="19"/>
  <c r="G290" i="19"/>
  <c r="C361" i="19"/>
  <c r="B482" i="19"/>
  <c r="K406" i="19"/>
  <c r="N242" i="19"/>
  <c r="J121" i="19"/>
  <c r="M259" i="19"/>
  <c r="N375" i="19"/>
  <c r="M733" i="19"/>
  <c r="M540" i="19"/>
  <c r="C215" i="19"/>
  <c r="B220" i="19"/>
  <c r="H94" i="19"/>
  <c r="M495" i="19"/>
  <c r="N98" i="19"/>
  <c r="G147" i="19"/>
  <c r="B685" i="19"/>
  <c r="K411" i="19"/>
  <c r="N502" i="19"/>
  <c r="N548" i="19"/>
  <c r="C502" i="19"/>
  <c r="D237" i="19"/>
  <c r="E361" i="19"/>
  <c r="L218" i="19"/>
  <c r="B757" i="19"/>
  <c r="K757" i="19"/>
  <c r="G502" i="19"/>
  <c r="D413" i="19"/>
  <c r="L461" i="19"/>
  <c r="C389" i="19"/>
  <c r="C336" i="19"/>
  <c r="M268" i="19"/>
  <c r="B101" i="19"/>
  <c r="L437" i="19"/>
  <c r="J313" i="19"/>
  <c r="G459" i="19"/>
  <c r="F501" i="19"/>
  <c r="J435" i="19"/>
  <c r="J49" i="19"/>
  <c r="E169" i="19"/>
  <c r="N186" i="19"/>
  <c r="H171" i="19"/>
  <c r="M411" i="19"/>
  <c r="C692" i="19"/>
  <c r="F221" i="19"/>
  <c r="N306" i="19"/>
  <c r="M241" i="19"/>
  <c r="G76" i="19"/>
  <c r="C310" i="19"/>
  <c r="G501" i="19"/>
  <c r="D166" i="19"/>
  <c r="J215" i="19"/>
  <c r="K383" i="19"/>
  <c r="J262" i="19"/>
  <c r="G635" i="19"/>
  <c r="N308" i="19"/>
  <c r="L100" i="19"/>
  <c r="F593" i="19"/>
  <c r="N424" i="19"/>
  <c r="M376" i="19"/>
  <c r="C264" i="19"/>
  <c r="N188" i="19"/>
  <c r="M180" i="19"/>
  <c r="M353" i="19"/>
  <c r="J336" i="19"/>
  <c r="D362" i="19"/>
  <c r="K552" i="19"/>
  <c r="N268" i="19"/>
  <c r="I191" i="19"/>
  <c r="D437" i="19"/>
  <c r="D458" i="19"/>
  <c r="J531" i="19"/>
  <c r="N245" i="19"/>
  <c r="N557" i="19"/>
  <c r="D386" i="19"/>
  <c r="L382" i="19"/>
  <c r="N498" i="19"/>
  <c r="J245" i="19"/>
  <c r="J481" i="19"/>
  <c r="N547" i="19"/>
  <c r="J525" i="19"/>
  <c r="I357" i="19"/>
  <c r="H480" i="19"/>
  <c r="H459" i="19"/>
  <c r="F529" i="19"/>
  <c r="M124" i="19"/>
  <c r="C409" i="19"/>
  <c r="C557" i="19"/>
  <c r="G477" i="19"/>
  <c r="E409" i="19"/>
  <c r="C507" i="19"/>
  <c r="D527" i="19"/>
  <c r="K197" i="19"/>
  <c r="H504" i="19"/>
  <c r="H554" i="19"/>
  <c r="N180" i="19"/>
  <c r="K361" i="19"/>
  <c r="H530" i="19"/>
  <c r="J505" i="19"/>
  <c r="M505" i="19"/>
  <c r="I338" i="19"/>
  <c r="B293" i="19"/>
  <c r="E461" i="19"/>
  <c r="G101" i="19"/>
  <c r="L708" i="19"/>
  <c r="I363" i="19"/>
  <c r="E146" i="19"/>
  <c r="H240" i="19"/>
  <c r="J455" i="19"/>
  <c r="F505" i="19"/>
  <c r="N410" i="19"/>
  <c r="M218" i="19"/>
  <c r="L358" i="19"/>
  <c r="D216" i="19"/>
  <c r="B660" i="19"/>
  <c r="L364" i="19"/>
  <c r="D73" i="19"/>
  <c r="J219" i="19"/>
  <c r="K333" i="19"/>
  <c r="B410" i="19"/>
  <c r="J312" i="19"/>
  <c r="F286" i="19"/>
  <c r="F382" i="19"/>
  <c r="N365" i="19"/>
  <c r="I309" i="19"/>
  <c r="L570" i="19"/>
  <c r="D554" i="19"/>
  <c r="I146" i="19"/>
  <c r="J239" i="19"/>
  <c r="J788" i="19"/>
  <c r="L335" i="19"/>
  <c r="H69" i="19"/>
  <c r="K149" i="19"/>
  <c r="C659" i="19"/>
  <c r="J407" i="19"/>
  <c r="C413" i="19"/>
  <c r="D410" i="19"/>
  <c r="H456" i="19"/>
  <c r="K504" i="19"/>
  <c r="J194" i="19"/>
  <c r="N389" i="19"/>
  <c r="J590" i="19"/>
  <c r="L760" i="19"/>
  <c r="B197" i="19"/>
  <c r="J117" i="19"/>
  <c r="C359" i="19"/>
  <c r="N254" i="19"/>
  <c r="E310" i="19"/>
  <c r="H733" i="19"/>
  <c r="E99" i="19"/>
  <c r="H317" i="19"/>
  <c r="C52" i="19"/>
  <c r="H336" i="19"/>
  <c r="B189" i="19"/>
  <c r="I261" i="19"/>
  <c r="B261" i="19"/>
  <c r="D53" i="19"/>
  <c r="L359" i="19"/>
  <c r="D336" i="19"/>
  <c r="N137" i="19"/>
  <c r="M644" i="19"/>
  <c r="D457" i="19"/>
  <c r="E148" i="19"/>
  <c r="L431" i="19"/>
  <c r="J359" i="19"/>
  <c r="G409" i="19"/>
  <c r="J358" i="19"/>
  <c r="D148" i="19"/>
  <c r="N141" i="19"/>
  <c r="I141" i="19"/>
  <c r="C637" i="19"/>
  <c r="G141" i="19"/>
  <c r="B169" i="19"/>
  <c r="H261" i="19"/>
  <c r="H716" i="19"/>
  <c r="F238" i="19"/>
  <c r="L550" i="19"/>
  <c r="K435" i="19"/>
  <c r="H389" i="19"/>
  <c r="D197" i="19"/>
  <c r="D290" i="19"/>
  <c r="D46" i="19"/>
  <c r="M453" i="19"/>
  <c r="M421" i="19"/>
  <c r="L459" i="19"/>
  <c r="H555" i="19"/>
  <c r="E508" i="19"/>
  <c r="E506" i="19"/>
  <c r="N456" i="19"/>
  <c r="E292" i="19"/>
  <c r="M125" i="19"/>
  <c r="F484" i="19"/>
  <c r="B217" i="19"/>
  <c r="C508" i="19"/>
  <c r="N501" i="19"/>
  <c r="M555" i="19"/>
  <c r="E527" i="19"/>
  <c r="B478" i="19"/>
  <c r="N237" i="19"/>
  <c r="N540" i="19"/>
  <c r="G120" i="19"/>
  <c r="N553" i="19"/>
  <c r="C196" i="19"/>
  <c r="G458" i="19"/>
  <c r="K455" i="19"/>
  <c r="K407" i="19"/>
  <c r="M360" i="19"/>
  <c r="H120" i="19"/>
  <c r="J503" i="19"/>
  <c r="M432" i="19"/>
  <c r="C525" i="19"/>
  <c r="I506" i="19"/>
  <c r="K460" i="19"/>
  <c r="M263" i="19"/>
  <c r="H333" i="19"/>
  <c r="L455" i="19"/>
  <c r="C454" i="19"/>
  <c r="K337" i="19"/>
  <c r="I709" i="19"/>
  <c r="F359" i="19"/>
  <c r="B405" i="19"/>
  <c r="L76" i="19"/>
  <c r="N278" i="19"/>
  <c r="H785" i="19"/>
  <c r="J286" i="19"/>
  <c r="H436" i="19"/>
  <c r="K557" i="19"/>
  <c r="G333" i="19"/>
  <c r="N399" i="19"/>
  <c r="N350" i="19"/>
  <c r="E286" i="19"/>
  <c r="L389" i="19"/>
  <c r="F50" i="19"/>
  <c r="L613" i="19"/>
  <c r="N382" i="19"/>
  <c r="J454" i="19"/>
  <c r="E529" i="19"/>
  <c r="L315" i="19"/>
  <c r="D436" i="19"/>
  <c r="N533" i="19"/>
  <c r="C268" i="19"/>
  <c r="B341" i="19"/>
  <c r="N764" i="19"/>
  <c r="K408" i="19"/>
  <c r="N291" i="19"/>
  <c r="C312" i="19"/>
  <c r="C758" i="19"/>
  <c r="N546" i="19"/>
  <c r="F141" i="19"/>
  <c r="H269" i="19"/>
  <c r="G77" i="19"/>
  <c r="M388" i="19"/>
  <c r="L340" i="19"/>
  <c r="J509" i="19"/>
  <c r="C239" i="19"/>
  <c r="N552" i="19"/>
  <c r="C407" i="19"/>
  <c r="D244" i="19"/>
  <c r="H339" i="19"/>
  <c r="L454" i="19"/>
  <c r="I504" i="19"/>
  <c r="D455" i="19"/>
  <c r="B480" i="19"/>
  <c r="N125" i="19"/>
  <c r="F387" i="19"/>
  <c r="J289" i="19"/>
  <c r="D93" i="19"/>
  <c r="G269" i="19"/>
  <c r="I217" i="19"/>
  <c r="B242" i="19"/>
  <c r="K485" i="19"/>
  <c r="H148" i="19"/>
  <c r="E533" i="19"/>
  <c r="K382" i="19"/>
  <c r="N519" i="19"/>
  <c r="H338" i="19"/>
  <c r="I433" i="19"/>
  <c r="D715" i="19"/>
  <c r="J335" i="19"/>
  <c r="I264" i="19"/>
  <c r="E69" i="19"/>
  <c r="B688" i="19"/>
  <c r="E406" i="19"/>
  <c r="M556" i="19"/>
  <c r="M787" i="19"/>
  <c r="C73" i="19"/>
  <c r="L712" i="19"/>
  <c r="D406" i="19"/>
  <c r="M265" i="19"/>
  <c r="H241" i="19"/>
  <c r="K244" i="19"/>
  <c r="J269" i="19"/>
  <c r="I93" i="19"/>
  <c r="B360" i="19"/>
  <c r="M356" i="19"/>
  <c r="F435" i="19"/>
  <c r="N405" i="19"/>
  <c r="C458" i="19"/>
  <c r="J431" i="19"/>
  <c r="E481" i="19"/>
  <c r="M242" i="19"/>
  <c r="G432" i="19"/>
  <c r="L434" i="19"/>
  <c r="L362" i="19"/>
  <c r="F261" i="19"/>
  <c r="I120" i="19"/>
  <c r="N305" i="19"/>
  <c r="I359" i="19"/>
  <c r="D505" i="19"/>
  <c r="F527" i="19"/>
  <c r="F314" i="19"/>
  <c r="M422" i="19"/>
  <c r="N183" i="19"/>
  <c r="H381" i="19"/>
  <c r="C453" i="19"/>
  <c r="M405" i="19"/>
  <c r="J191" i="19"/>
  <c r="C477" i="19"/>
  <c r="D335" i="19"/>
  <c r="K363" i="19"/>
  <c r="I196" i="19"/>
  <c r="E531" i="19"/>
  <c r="D190" i="19"/>
  <c r="M408" i="19"/>
  <c r="M475" i="19"/>
  <c r="M552" i="19"/>
  <c r="J532" i="19"/>
  <c r="E118" i="19"/>
  <c r="G532" i="19"/>
  <c r="M190" i="19"/>
  <c r="N447" i="19"/>
  <c r="D485" i="19"/>
  <c r="D317" i="19"/>
  <c r="L410" i="19"/>
  <c r="I172" i="19"/>
  <c r="N240" i="19"/>
  <c r="K360" i="19"/>
  <c r="N231" i="19"/>
  <c r="H123" i="19"/>
  <c r="F289" i="19"/>
  <c r="N733" i="19"/>
  <c r="N338" i="19"/>
  <c r="G358" i="19"/>
  <c r="J551" i="19"/>
  <c r="G341" i="19"/>
  <c r="C48" i="19"/>
  <c r="I365" i="19"/>
  <c r="H218" i="19"/>
  <c r="E712" i="19"/>
  <c r="C142" i="19"/>
  <c r="L614" i="19"/>
  <c r="L383" i="19"/>
  <c r="K338" i="19"/>
  <c r="D193" i="19"/>
  <c r="I189" i="19"/>
  <c r="L501" i="19"/>
  <c r="G362" i="19"/>
  <c r="J98" i="19"/>
  <c r="I101" i="19"/>
  <c r="B406" i="19"/>
  <c r="M548" i="19"/>
  <c r="G262" i="19"/>
  <c r="J242" i="19"/>
  <c r="J165" i="19"/>
  <c r="J552" i="19"/>
  <c r="I292" i="19"/>
  <c r="H93" i="19"/>
  <c r="E710" i="19"/>
  <c r="H455" i="19"/>
  <c r="E433" i="19"/>
  <c r="H337" i="19"/>
  <c r="B503" i="19"/>
  <c r="E336" i="19"/>
  <c r="K142" i="19"/>
  <c r="C333" i="19"/>
  <c r="D430" i="19"/>
  <c r="J189" i="19"/>
  <c r="N433" i="19"/>
  <c r="E429" i="19"/>
  <c r="F389" i="19"/>
  <c r="C238" i="19"/>
  <c r="L99" i="19"/>
  <c r="J686" i="19"/>
  <c r="M341" i="19"/>
  <c r="G338" i="19"/>
  <c r="M325" i="19"/>
  <c r="E555" i="19"/>
  <c r="M120" i="19"/>
  <c r="I311" i="19"/>
  <c r="I286" i="19"/>
  <c r="C737" i="19"/>
  <c r="J410" i="19"/>
  <c r="M157" i="19"/>
  <c r="E167" i="19"/>
  <c r="D94" i="19"/>
  <c r="L237" i="19"/>
  <c r="L197" i="19"/>
  <c r="I692" i="19"/>
  <c r="J663" i="19"/>
  <c r="C265" i="19"/>
  <c r="D339" i="19"/>
  <c r="G692" i="19"/>
  <c r="L216" i="19"/>
  <c r="C550" i="19"/>
  <c r="N315" i="19"/>
  <c r="N451" i="19"/>
  <c r="E242" i="19"/>
  <c r="F74" i="19"/>
  <c r="J762" i="19"/>
  <c r="M450" i="19"/>
  <c r="M455" i="19"/>
  <c r="K239" i="19"/>
  <c r="E339" i="19"/>
  <c r="G455" i="19"/>
  <c r="M119" i="19"/>
  <c r="K553" i="19"/>
  <c r="F409" i="19"/>
  <c r="J526" i="19"/>
  <c r="L531" i="19"/>
  <c r="N484" i="19"/>
  <c r="N457" i="19"/>
  <c r="L483" i="19"/>
  <c r="F386" i="19"/>
  <c r="F118" i="19"/>
  <c r="G555" i="19"/>
  <c r="J193" i="19"/>
  <c r="N276" i="19"/>
  <c r="N522" i="19"/>
  <c r="H432" i="19"/>
  <c r="G334" i="19"/>
  <c r="B506" i="19"/>
  <c r="J458" i="19"/>
  <c r="H383" i="19"/>
  <c r="N473" i="19"/>
  <c r="B485" i="19"/>
  <c r="L526" i="19"/>
  <c r="M504" i="19"/>
  <c r="G503" i="19"/>
  <c r="M507" i="19"/>
  <c r="M389" i="19"/>
  <c r="I381" i="19"/>
  <c r="C533" i="19"/>
  <c r="L481" i="19"/>
  <c r="F556" i="19"/>
  <c r="K410" i="19"/>
  <c r="J412" i="19"/>
  <c r="F533" i="19"/>
  <c r="M336" i="19"/>
  <c r="D316" i="19"/>
  <c r="N408" i="19"/>
  <c r="F549" i="19"/>
  <c r="F316" i="19"/>
  <c r="D508" i="19"/>
  <c r="K527" i="19"/>
  <c r="F333" i="19"/>
  <c r="I195" i="19"/>
  <c r="N471" i="19"/>
  <c r="G71" i="19"/>
  <c r="F362" i="19"/>
  <c r="M267" i="19"/>
  <c r="E214" i="19"/>
  <c r="G553" i="19"/>
  <c r="M420" i="19"/>
  <c r="M446" i="19"/>
  <c r="E389" i="19"/>
  <c r="M230" i="19"/>
  <c r="M499" i="19"/>
  <c r="B461" i="19"/>
  <c r="L215" i="19"/>
  <c r="M410" i="19"/>
  <c r="D221" i="19"/>
  <c r="F365" i="19"/>
  <c r="D784" i="19"/>
  <c r="E498" i="19"/>
  <c r="J97" i="19"/>
  <c r="M181" i="19"/>
  <c r="B269" i="19"/>
  <c r="K362" i="19"/>
  <c r="H527" i="19"/>
  <c r="G761" i="19"/>
  <c r="C471" i="19"/>
  <c r="F143" i="19"/>
  <c r="K69" i="19"/>
  <c r="M426" i="19"/>
  <c r="J145" i="19"/>
  <c r="H283" i="19"/>
  <c r="B188" i="19"/>
  <c r="N324" i="19"/>
  <c r="D364" i="19"/>
  <c r="L784" i="19"/>
  <c r="G53" i="19"/>
  <c r="B339" i="19"/>
  <c r="J69" i="19"/>
  <c r="I755" i="19"/>
  <c r="H407" i="19"/>
  <c r="N96" i="19"/>
  <c r="M208" i="19"/>
  <c r="B142" i="19"/>
  <c r="B434" i="19"/>
  <c r="B123" i="19"/>
  <c r="B100" i="19"/>
  <c r="G288" i="19"/>
  <c r="N284" i="19"/>
  <c r="M636" i="19"/>
  <c r="L476" i="19"/>
  <c r="I263" i="19"/>
  <c r="B737" i="19"/>
  <c r="E665" i="19"/>
  <c r="I540" i="19"/>
  <c r="G782" i="19"/>
  <c r="F376" i="19"/>
  <c r="J75" i="19"/>
  <c r="D292" i="19"/>
  <c r="D432" i="19"/>
  <c r="B190" i="19"/>
  <c r="K170" i="19"/>
  <c r="B364" i="19"/>
  <c r="C435" i="19"/>
  <c r="K314" i="19"/>
  <c r="K97" i="19"/>
  <c r="H412" i="19"/>
  <c r="K389" i="19"/>
  <c r="L709" i="19"/>
  <c r="K148" i="19"/>
  <c r="D533" i="19"/>
  <c r="E100" i="19"/>
  <c r="G337" i="19"/>
  <c r="J108" i="19"/>
  <c r="I471" i="19"/>
  <c r="N785" i="19"/>
  <c r="F713" i="19"/>
  <c r="B352" i="19"/>
  <c r="D737" i="19"/>
  <c r="K51" i="19"/>
  <c r="J546" i="19"/>
  <c r="D168" i="19"/>
  <c r="G312" i="19"/>
  <c r="M546" i="19"/>
  <c r="G245" i="19"/>
  <c r="L101" i="19"/>
  <c r="D268" i="19"/>
  <c r="F311" i="19"/>
  <c r="F551" i="19"/>
  <c r="F504" i="19"/>
  <c r="J784" i="19"/>
  <c r="M253" i="19"/>
  <c r="H357" i="19"/>
  <c r="B484" i="19"/>
  <c r="M156" i="19"/>
  <c r="M554" i="19"/>
  <c r="H144" i="19"/>
  <c r="C147" i="19"/>
  <c r="D779" i="19"/>
  <c r="E261" i="19"/>
  <c r="N459" i="19"/>
  <c r="H363" i="19"/>
  <c r="M339" i="19"/>
  <c r="M286" i="19"/>
  <c r="M183" i="19"/>
  <c r="C455" i="19"/>
  <c r="K483" i="19"/>
  <c r="M143" i="19"/>
  <c r="L145" i="19"/>
  <c r="E359" i="19"/>
  <c r="M211" i="19"/>
  <c r="N193" i="19"/>
  <c r="E756" i="19"/>
  <c r="F341" i="19"/>
  <c r="M424" i="19"/>
  <c r="D733" i="19"/>
  <c r="D460" i="19"/>
  <c r="M383" i="19"/>
  <c r="L781" i="19"/>
  <c r="N146" i="19"/>
  <c r="N779" i="19"/>
  <c r="I216" i="19"/>
  <c r="N757" i="19"/>
  <c r="H118" i="19"/>
  <c r="M493" i="19"/>
  <c r="N381" i="19"/>
  <c r="F406" i="19"/>
  <c r="I314" i="19"/>
  <c r="L764" i="19"/>
  <c r="C338" i="19"/>
  <c r="J740" i="19"/>
  <c r="J445" i="19"/>
  <c r="N147" i="19"/>
  <c r="E48" i="19"/>
  <c r="C686" i="19"/>
  <c r="K715" i="19"/>
  <c r="L98" i="19"/>
  <c r="K735" i="19"/>
  <c r="G252" i="19"/>
  <c r="H377" i="19"/>
  <c r="L165" i="19"/>
  <c r="N218" i="19"/>
  <c r="J533" i="19"/>
  <c r="J758" i="19"/>
  <c r="I74" i="19"/>
  <c r="N122" i="19"/>
  <c r="C242" i="19"/>
  <c r="F237" i="19"/>
  <c r="E71" i="19"/>
  <c r="G472" i="19"/>
  <c r="K509" i="19"/>
  <c r="H122" i="19"/>
  <c r="L191" i="19"/>
  <c r="F455" i="19"/>
  <c r="K189" i="19"/>
  <c r="J310" i="19"/>
  <c r="F712" i="19"/>
  <c r="L241" i="19"/>
  <c r="M260" i="19"/>
  <c r="G461" i="19"/>
  <c r="B459" i="19"/>
  <c r="G552" i="19"/>
  <c r="N357" i="19"/>
  <c r="N124" i="19"/>
  <c r="M261" i="19"/>
  <c r="F509" i="19"/>
  <c r="H502" i="19"/>
  <c r="N480" i="19"/>
  <c r="J240" i="19"/>
  <c r="N411" i="19"/>
  <c r="F245" i="19"/>
  <c r="N543" i="19"/>
  <c r="M146" i="19"/>
  <c r="G437" i="19"/>
  <c r="G268" i="19"/>
  <c r="N335" i="19"/>
  <c r="B264" i="19"/>
  <c r="L49" i="19"/>
  <c r="H121" i="19"/>
  <c r="M285" i="19"/>
  <c r="D684" i="19"/>
  <c r="C517" i="19"/>
  <c r="M269" i="19"/>
  <c r="E53" i="19"/>
  <c r="I521" i="19"/>
  <c r="K713" i="19"/>
  <c r="F315" i="19"/>
  <c r="J563" i="19"/>
  <c r="B388" i="19"/>
  <c r="D98" i="19"/>
  <c r="L333" i="19"/>
  <c r="N409" i="19"/>
  <c r="N300" i="19"/>
  <c r="G243" i="19"/>
  <c r="K758" i="19"/>
  <c r="G45" i="19"/>
  <c r="J384" i="19"/>
  <c r="B265" i="19"/>
  <c r="D735" i="19"/>
  <c r="I454" i="19"/>
  <c r="N333" i="19"/>
  <c r="H311" i="19"/>
  <c r="H266" i="19"/>
  <c r="E192" i="19"/>
  <c r="M113" i="19"/>
  <c r="K449" i="19"/>
  <c r="I265" i="19"/>
  <c r="K591" i="19"/>
  <c r="J564" i="19"/>
  <c r="L385" i="19"/>
  <c r="D707" i="19"/>
  <c r="M611" i="19"/>
  <c r="N304" i="19"/>
  <c r="I94" i="19"/>
  <c r="M468" i="19"/>
  <c r="H165" i="19"/>
  <c r="N388" i="19"/>
  <c r="I125" i="19"/>
  <c r="C190" i="19"/>
  <c r="L221" i="19"/>
  <c r="F661" i="19"/>
  <c r="D309" i="19"/>
  <c r="I291" i="19"/>
  <c r="M254" i="19"/>
  <c r="M244" i="19"/>
  <c r="M317" i="19"/>
  <c r="K144" i="19"/>
  <c r="I147" i="19"/>
  <c r="H763" i="19"/>
  <c r="L497" i="19"/>
  <c r="I47" i="19"/>
  <c r="H637" i="19"/>
  <c r="I354" i="19"/>
  <c r="M641" i="19"/>
  <c r="G663" i="19"/>
  <c r="E619" i="19"/>
  <c r="I70" i="19"/>
  <c r="F241" i="19"/>
  <c r="M361" i="19"/>
  <c r="D96" i="19"/>
  <c r="B458" i="19"/>
  <c r="C243" i="19"/>
  <c r="E362" i="19"/>
  <c r="L644" i="19"/>
  <c r="L408" i="19"/>
  <c r="D692" i="19"/>
  <c r="C165" i="19"/>
  <c r="I382" i="19"/>
  <c r="L479" i="19"/>
  <c r="B740" i="19"/>
  <c r="E72" i="19"/>
  <c r="J362" i="19"/>
  <c r="B453" i="19"/>
  <c r="F685" i="19"/>
  <c r="I77" i="19"/>
  <c r="H360" i="19"/>
  <c r="G530" i="19"/>
  <c r="N494" i="19"/>
  <c r="G731" i="19"/>
  <c r="K98" i="19"/>
  <c r="H663" i="19"/>
  <c r="L196" i="19"/>
  <c r="F459" i="19"/>
  <c r="E243" i="19"/>
  <c r="H264" i="19"/>
  <c r="N217" i="19"/>
  <c r="D311" i="19"/>
  <c r="C667" i="19"/>
  <c r="H173" i="19"/>
  <c r="N362" i="19"/>
  <c r="C785" i="19"/>
  <c r="G146" i="19"/>
  <c r="J169" i="19"/>
  <c r="F554" i="19"/>
  <c r="F312" i="19"/>
  <c r="M232" i="19"/>
  <c r="H265" i="19"/>
  <c r="M456" i="19"/>
  <c r="M184" i="19"/>
  <c r="J433" i="19"/>
  <c r="N386" i="19"/>
  <c r="D363" i="19"/>
  <c r="N468" i="19"/>
  <c r="I362" i="19"/>
  <c r="F240" i="19"/>
  <c r="M686" i="19"/>
  <c r="C400" i="19"/>
  <c r="G285" i="19"/>
  <c r="N738" i="19"/>
  <c r="G220" i="19"/>
  <c r="I594" i="19"/>
  <c r="M197" i="19"/>
  <c r="K507" i="19"/>
  <c r="I461" i="19"/>
  <c r="M195" i="19"/>
  <c r="F336" i="19"/>
  <c r="H197" i="19"/>
  <c r="C337" i="19"/>
  <c r="M762" i="19"/>
  <c r="I144" i="19"/>
  <c r="H406" i="19"/>
  <c r="L456" i="19"/>
  <c r="N493" i="19"/>
  <c r="K461" i="19"/>
  <c r="N460" i="19"/>
  <c r="N404" i="19"/>
  <c r="C193" i="19"/>
  <c r="D504" i="19"/>
  <c r="J171" i="19"/>
  <c r="K454" i="19"/>
  <c r="E387" i="19"/>
  <c r="L386" i="19"/>
  <c r="F48" i="19"/>
  <c r="N407" i="19"/>
  <c r="B340" i="19"/>
  <c r="N326" i="19"/>
  <c r="I117" i="19"/>
  <c r="B191" i="19"/>
  <c r="N507" i="19"/>
  <c r="B292" i="19"/>
  <c r="D265" i="19"/>
  <c r="C285" i="19"/>
  <c r="I436" i="19"/>
  <c r="N783" i="19"/>
  <c r="F148" i="19"/>
  <c r="C552" i="19"/>
  <c r="G238" i="19"/>
  <c r="M386" i="19"/>
  <c r="C169" i="19"/>
  <c r="B314" i="19"/>
  <c r="H73" i="19"/>
  <c r="D293" i="19"/>
  <c r="M141" i="19"/>
  <c r="B384" i="19"/>
  <c r="J93" i="19"/>
  <c r="L142" i="19"/>
  <c r="B709" i="19"/>
  <c r="B333" i="19"/>
  <c r="L478" i="19"/>
  <c r="N312" i="19"/>
  <c r="F191" i="19"/>
  <c r="L77" i="19"/>
  <c r="F269" i="19"/>
  <c r="L194" i="19"/>
  <c r="N427" i="19"/>
  <c r="L46" i="19"/>
  <c r="C756" i="19"/>
  <c r="F612" i="19"/>
  <c r="C291" i="19"/>
  <c r="F643" i="19"/>
  <c r="B474" i="19"/>
  <c r="L563" i="19"/>
  <c r="D333" i="19"/>
  <c r="C110" i="19"/>
  <c r="M407" i="19"/>
  <c r="N756" i="19"/>
  <c r="H408" i="19"/>
  <c r="C708" i="19"/>
  <c r="M780" i="19"/>
  <c r="G263" i="19"/>
  <c r="M479" i="19"/>
  <c r="M326" i="19"/>
  <c r="I640" i="19"/>
  <c r="N209" i="19"/>
  <c r="K502" i="19"/>
  <c r="M618" i="19"/>
  <c r="L460" i="19"/>
  <c r="B338" i="19"/>
  <c r="F73" i="19"/>
  <c r="G667" i="19"/>
  <c r="L642" i="19"/>
  <c r="C425" i="19"/>
  <c r="H779" i="19"/>
  <c r="I474" i="19"/>
  <c r="H304" i="19"/>
  <c r="B763" i="19"/>
  <c r="E405" i="19"/>
  <c r="H115" i="19"/>
  <c r="N339" i="19"/>
  <c r="L384" i="19"/>
  <c r="C406" i="19"/>
  <c r="E340" i="19"/>
  <c r="I758" i="19"/>
  <c r="L74" i="19"/>
  <c r="G51" i="19"/>
  <c r="C167" i="19"/>
  <c r="D121" i="19"/>
  <c r="L314" i="19"/>
  <c r="G508" i="19"/>
  <c r="F478" i="19"/>
  <c r="G408" i="19"/>
  <c r="L453" i="19"/>
  <c r="I786" i="19"/>
  <c r="M714" i="19"/>
  <c r="H500" i="19"/>
  <c r="N121" i="19"/>
  <c r="D782" i="19"/>
  <c r="C641" i="19"/>
  <c r="I244" i="19"/>
  <c r="N614" i="19"/>
  <c r="M763" i="19"/>
  <c r="I95" i="19"/>
  <c r="G708" i="19"/>
  <c r="E341" i="19"/>
  <c r="K313" i="19"/>
  <c r="G145" i="19"/>
  <c r="J555" i="19"/>
  <c r="D683" i="19"/>
  <c r="M258" i="19"/>
  <c r="J48" i="19"/>
  <c r="F144" i="19"/>
  <c r="E70" i="19"/>
  <c r="C219" i="19"/>
  <c r="C213" i="19"/>
  <c r="D47" i="19"/>
  <c r="C668" i="19"/>
  <c r="I187" i="19"/>
  <c r="G479" i="19"/>
  <c r="D269" i="19"/>
  <c r="F407" i="19"/>
  <c r="I733" i="19"/>
  <c r="C245" i="19"/>
  <c r="M71" i="19"/>
  <c r="C237" i="19"/>
  <c r="N429" i="19"/>
  <c r="E363" i="19"/>
  <c r="M149" i="19"/>
  <c r="L779" i="19"/>
  <c r="E485" i="19"/>
  <c r="N376" i="19"/>
  <c r="H48" i="19"/>
  <c r="D644" i="19"/>
  <c r="L267" i="19"/>
  <c r="L265" i="19"/>
  <c r="C241" i="19"/>
  <c r="D218" i="19"/>
  <c r="E193" i="19"/>
  <c r="E732" i="19"/>
  <c r="M245" i="19"/>
  <c r="K193" i="19"/>
  <c r="E73" i="19"/>
  <c r="K290" i="19"/>
  <c r="N259" i="19"/>
  <c r="E194" i="19"/>
  <c r="C531" i="19"/>
  <c r="N398" i="19"/>
  <c r="F384" i="19"/>
  <c r="G533" i="19"/>
  <c r="K437" i="19"/>
  <c r="N140" i="19"/>
  <c r="I98" i="19"/>
  <c r="G213" i="19"/>
  <c r="B507" i="19"/>
  <c r="N170" i="19"/>
  <c r="N327" i="19"/>
  <c r="B437" i="19"/>
  <c r="M354" i="19"/>
  <c r="B240" i="19"/>
  <c r="J197" i="19"/>
  <c r="I361" i="19"/>
  <c r="H191" i="19"/>
  <c r="I173" i="19"/>
  <c r="N620" i="19"/>
  <c r="L220" i="19"/>
  <c r="N454" i="19"/>
  <c r="M139" i="19"/>
  <c r="F285" i="19"/>
  <c r="N420" i="19"/>
  <c r="D635" i="19"/>
  <c r="N99" i="19"/>
  <c r="G192" i="19"/>
  <c r="F287" i="19"/>
  <c r="F75" i="19"/>
  <c r="D108" i="19"/>
  <c r="C588" i="19"/>
  <c r="K689" i="19"/>
  <c r="F125" i="19"/>
  <c r="K453" i="19"/>
  <c r="G430" i="19"/>
  <c r="M550" i="19"/>
  <c r="N402" i="19"/>
  <c r="M310" i="19"/>
  <c r="E550" i="19"/>
  <c r="H484" i="19"/>
  <c r="L338" i="19"/>
  <c r="G95" i="19"/>
  <c r="M358" i="19"/>
  <c r="J685" i="19"/>
  <c r="N171" i="19"/>
  <c r="C732" i="19"/>
  <c r="H359" i="19"/>
  <c r="K241" i="19"/>
  <c r="E101" i="19"/>
  <c r="H713" i="19"/>
  <c r="J501" i="19"/>
  <c r="E47" i="19"/>
  <c r="J760" i="19"/>
  <c r="G123" i="19"/>
  <c r="J333" i="19"/>
  <c r="N256" i="19"/>
  <c r="B286" i="19"/>
  <c r="M348" i="19"/>
  <c r="M734" i="19"/>
  <c r="B312" i="19"/>
  <c r="D195" i="19"/>
  <c r="J787" i="19"/>
  <c r="C75" i="19"/>
  <c r="C542" i="19"/>
  <c r="K181" i="19"/>
  <c r="J733" i="19"/>
  <c r="M707" i="19"/>
  <c r="D354" i="19"/>
  <c r="E660" i="19"/>
  <c r="H75" i="19"/>
  <c r="C540" i="19"/>
  <c r="B381" i="19"/>
  <c r="N184" i="19"/>
  <c r="C388" i="19"/>
  <c r="C386" i="19"/>
  <c r="B213" i="19"/>
  <c r="H529" i="19"/>
  <c r="C385" i="19"/>
  <c r="E144" i="19"/>
  <c r="C194" i="19"/>
  <c r="K459" i="19"/>
  <c r="K242" i="19"/>
  <c r="N351" i="19"/>
  <c r="E119" i="19"/>
  <c r="N421" i="19"/>
  <c r="F738" i="19"/>
  <c r="K501" i="19"/>
  <c r="J614" i="19"/>
  <c r="J731" i="19"/>
  <c r="J761" i="19"/>
  <c r="D357" i="19"/>
  <c r="D383" i="19"/>
  <c r="C357" i="19"/>
  <c r="N157" i="19"/>
  <c r="K409" i="19"/>
  <c r="L687" i="19"/>
  <c r="K533" i="19"/>
  <c r="M186" i="19"/>
  <c r="N229" i="19"/>
  <c r="H220" i="19"/>
  <c r="L737" i="19"/>
  <c r="K309" i="19"/>
  <c r="M781" i="19"/>
  <c r="G617" i="19"/>
  <c r="I458" i="19"/>
  <c r="N784" i="19"/>
  <c r="K617" i="19"/>
  <c r="J541" i="19"/>
  <c r="F563" i="19"/>
  <c r="L690" i="19"/>
  <c r="H715" i="19"/>
  <c r="I435" i="19"/>
  <c r="G445" i="19"/>
  <c r="C593" i="19"/>
  <c r="G121" i="19"/>
  <c r="N397" i="19"/>
  <c r="E288" i="19"/>
  <c r="J460" i="19"/>
  <c r="E290" i="19"/>
  <c r="M483" i="19"/>
  <c r="D453" i="19"/>
  <c r="E46" i="19"/>
  <c r="C118" i="19"/>
  <c r="C788" i="19"/>
  <c r="C144" i="19"/>
  <c r="F755" i="19"/>
  <c r="J735" i="19"/>
  <c r="I289" i="19"/>
  <c r="C738" i="19"/>
  <c r="D217" i="19"/>
  <c r="K215" i="19"/>
  <c r="N234" i="19"/>
  <c r="J478" i="19"/>
  <c r="K529" i="19"/>
  <c r="L480" i="19"/>
  <c r="D532" i="19"/>
  <c r="J181" i="19"/>
  <c r="L755" i="19"/>
  <c r="E401" i="19"/>
  <c r="G668" i="19"/>
  <c r="K380" i="19"/>
  <c r="M474" i="19"/>
  <c r="D145" i="19"/>
  <c r="K101" i="19"/>
  <c r="L72" i="19"/>
  <c r="N500" i="19"/>
  <c r="M240" i="19"/>
  <c r="J170" i="19"/>
  <c r="M402" i="19"/>
  <c r="G69" i="19"/>
  <c r="H687" i="19"/>
  <c r="H112" i="19"/>
  <c r="E568" i="19"/>
  <c r="K375" i="19"/>
  <c r="H707" i="19"/>
  <c r="J549" i="19"/>
  <c r="B195" i="19"/>
  <c r="B96" i="19"/>
  <c r="N49" i="19"/>
  <c r="H508" i="19"/>
  <c r="K364" i="19"/>
  <c r="C457" i="19"/>
  <c r="C662" i="19"/>
  <c r="H611" i="19"/>
  <c r="N437" i="19"/>
  <c r="C148" i="19"/>
  <c r="K690" i="19"/>
  <c r="C642" i="19"/>
  <c r="N189" i="19"/>
  <c r="F456" i="19"/>
  <c r="H435" i="19"/>
  <c r="N383" i="19"/>
  <c r="N358" i="19"/>
  <c r="H167" i="19"/>
  <c r="D689" i="19"/>
  <c r="G687" i="19"/>
  <c r="G266" i="19"/>
  <c r="D389" i="19"/>
  <c r="G118" i="19"/>
  <c r="B317" i="19"/>
  <c r="E96" i="19"/>
  <c r="B787" i="19"/>
  <c r="M216" i="19"/>
  <c r="F145" i="19"/>
  <c r="H95" i="19"/>
  <c r="F242" i="19"/>
  <c r="M312" i="19"/>
  <c r="N97" i="19"/>
  <c r="C711" i="19"/>
  <c r="M239" i="19"/>
  <c r="C620" i="19"/>
  <c r="K571" i="19"/>
  <c r="K661" i="19"/>
  <c r="N640" i="19"/>
  <c r="H425" i="19"/>
  <c r="M553" i="19"/>
  <c r="J125" i="19"/>
  <c r="D556" i="19"/>
  <c r="K269" i="19"/>
  <c r="D555" i="19"/>
  <c r="L245" i="19"/>
  <c r="L554" i="19"/>
  <c r="N430" i="19"/>
  <c r="J351" i="19"/>
  <c r="E709" i="19"/>
  <c r="M667" i="19"/>
  <c r="F340" i="19"/>
  <c r="I76" i="19"/>
  <c r="K564" i="19"/>
  <c r="L617" i="19"/>
  <c r="K398" i="19"/>
  <c r="B667" i="19"/>
  <c r="I380" i="19"/>
  <c r="K611" i="19"/>
  <c r="I284" i="19"/>
  <c r="B760" i="19"/>
  <c r="G284" i="19"/>
  <c r="J687" i="19"/>
  <c r="J522" i="19"/>
  <c r="H664" i="19"/>
  <c r="D17" i="19"/>
  <c r="M443" i="19"/>
  <c r="K497" i="19"/>
  <c r="J691" i="19"/>
  <c r="D159" i="19"/>
  <c r="L401" i="19"/>
  <c r="I132" i="19"/>
  <c r="F114" i="19"/>
  <c r="C470" i="19"/>
  <c r="I618" i="19"/>
  <c r="B243" i="19"/>
  <c r="N516" i="19"/>
  <c r="J46" i="19"/>
  <c r="G659" i="19"/>
  <c r="K173" i="19"/>
  <c r="E591" i="19"/>
  <c r="M380" i="19"/>
  <c r="F183" i="19"/>
  <c r="L530" i="19"/>
  <c r="G264" i="19"/>
  <c r="I660" i="19"/>
  <c r="J572" i="19"/>
  <c r="I590" i="19"/>
  <c r="E740" i="19"/>
  <c r="G520" i="19"/>
  <c r="E758" i="19"/>
  <c r="L446" i="19"/>
  <c r="I638" i="19"/>
  <c r="H474" i="19"/>
  <c r="N77" i="19"/>
  <c r="E397" i="19"/>
  <c r="J182" i="19"/>
  <c r="F156" i="19"/>
  <c r="C521" i="19"/>
  <c r="G60" i="19"/>
  <c r="E571" i="19"/>
  <c r="H567" i="19"/>
  <c r="D282" i="19"/>
  <c r="K299" i="19"/>
  <c r="G788" i="19"/>
  <c r="L232" i="19"/>
  <c r="I312" i="19"/>
  <c r="N220" i="19"/>
  <c r="E237" i="19"/>
  <c r="F142" i="19"/>
  <c r="E563" i="19"/>
  <c r="H183" i="19"/>
  <c r="N165" i="19"/>
  <c r="M755" i="19"/>
  <c r="K547" i="19"/>
  <c r="M171" i="19"/>
  <c r="G611" i="19"/>
  <c r="I397" i="19"/>
  <c r="E476" i="19"/>
  <c r="H210" i="19"/>
  <c r="N589" i="19"/>
  <c r="E307" i="19"/>
  <c r="I613" i="19"/>
  <c r="H616" i="19"/>
  <c r="M659" i="19"/>
  <c r="I167" i="19"/>
  <c r="G644" i="19"/>
  <c r="N684" i="19"/>
  <c r="F662" i="19"/>
  <c r="H764" i="19"/>
  <c r="C41" i="19"/>
  <c r="D539" i="19"/>
  <c r="J738" i="19"/>
  <c r="B278" i="19"/>
  <c r="N40" i="19"/>
  <c r="J638" i="19"/>
  <c r="D522" i="19"/>
  <c r="E661" i="19"/>
  <c r="K219" i="19"/>
  <c r="I337" i="19"/>
  <c r="D310" i="19"/>
  <c r="H168" i="19"/>
  <c r="E302" i="19"/>
  <c r="C688" i="19"/>
  <c r="G594" i="19"/>
  <c r="C71" i="19"/>
  <c r="C590" i="19"/>
  <c r="K245" i="19"/>
  <c r="C53" i="19"/>
  <c r="B592" i="19"/>
  <c r="N372" i="19"/>
  <c r="J50" i="19"/>
  <c r="I509" i="19"/>
  <c r="M301" i="19"/>
  <c r="E364" i="19"/>
  <c r="C762" i="19"/>
  <c r="I307" i="19"/>
  <c r="D74" i="19"/>
  <c r="K372" i="19"/>
  <c r="M279" i="19"/>
  <c r="G47" i="19"/>
  <c r="N786" i="19"/>
  <c r="D263" i="19"/>
  <c r="I556" i="19"/>
  <c r="L286" i="19"/>
  <c r="F614" i="19"/>
  <c r="F167" i="19"/>
  <c r="F52" i="19"/>
  <c r="N45" i="19"/>
  <c r="C786" i="19"/>
  <c r="J52" i="19"/>
  <c r="D172" i="19"/>
  <c r="N313" i="19"/>
  <c r="G406" i="19"/>
  <c r="D100" i="19"/>
  <c r="D593" i="19"/>
  <c r="F266" i="19"/>
  <c r="K779" i="19"/>
  <c r="M473" i="19"/>
  <c r="D509" i="19"/>
  <c r="B408" i="19"/>
  <c r="E755" i="19"/>
  <c r="J308" i="19"/>
  <c r="F189" i="19"/>
  <c r="K111" i="19"/>
  <c r="E120" i="19"/>
  <c r="J616" i="19"/>
  <c r="J120" i="19"/>
  <c r="B145" i="19"/>
  <c r="M47" i="19"/>
  <c r="D545" i="19"/>
  <c r="K520" i="19"/>
  <c r="H639" i="19"/>
  <c r="E594" i="19"/>
  <c r="D563" i="19"/>
  <c r="D450" i="19"/>
  <c r="J372" i="19"/>
  <c r="B473" i="19"/>
  <c r="J544" i="19"/>
  <c r="D186" i="19"/>
  <c r="C113" i="19"/>
  <c r="I571" i="19"/>
  <c r="F301" i="19"/>
  <c r="H19" i="19"/>
  <c r="N384" i="19"/>
  <c r="G307" i="19"/>
  <c r="B353" i="19"/>
  <c r="J469" i="19"/>
  <c r="H689" i="19"/>
  <c r="B87" i="19"/>
  <c r="H113" i="19"/>
  <c r="D613" i="19"/>
  <c r="N164" i="19"/>
  <c r="M134" i="19"/>
  <c r="D146" i="19"/>
  <c r="E332" i="19"/>
  <c r="G162" i="19"/>
  <c r="F372" i="19"/>
  <c r="N491" i="19"/>
  <c r="G260" i="19"/>
  <c r="H164" i="19"/>
  <c r="I788" i="19"/>
  <c r="N481" i="19"/>
  <c r="N400" i="19"/>
  <c r="N528" i="19"/>
  <c r="C733" i="19"/>
  <c r="I712" i="19"/>
  <c r="J499" i="19"/>
  <c r="L291" i="19"/>
  <c r="G383" i="19"/>
  <c r="K341" i="19"/>
  <c r="F71" i="19"/>
  <c r="M436" i="19"/>
  <c r="F334" i="19"/>
  <c r="H119" i="19"/>
  <c r="G357" i="19"/>
  <c r="H77" i="19"/>
  <c r="C689" i="19"/>
  <c r="M412" i="19"/>
  <c r="C327" i="19"/>
  <c r="K285" i="19"/>
  <c r="C469" i="19"/>
  <c r="E268" i="19"/>
  <c r="G48" i="19"/>
  <c r="I740" i="19"/>
  <c r="I409" i="19"/>
  <c r="N551" i="19"/>
  <c r="H334" i="19"/>
  <c r="H314" i="19"/>
  <c r="F219" i="19"/>
  <c r="M305" i="19"/>
  <c r="K734" i="19"/>
  <c r="E211" i="19"/>
  <c r="D760" i="19"/>
  <c r="F481" i="19"/>
  <c r="E97" i="19"/>
  <c r="N280" i="19"/>
  <c r="C122" i="19"/>
  <c r="K692" i="19"/>
  <c r="F530" i="19"/>
  <c r="I501" i="19"/>
  <c r="B166" i="19"/>
  <c r="D434" i="19"/>
  <c r="M313" i="19"/>
  <c r="H483" i="19"/>
  <c r="G165" i="19"/>
  <c r="G317" i="19"/>
  <c r="J780" i="19"/>
  <c r="C685" i="19"/>
  <c r="N208" i="19"/>
  <c r="N50" i="19"/>
  <c r="F169" i="19"/>
  <c r="L147" i="19"/>
  <c r="M51" i="19"/>
  <c r="L172" i="19"/>
  <c r="E149" i="19"/>
  <c r="J389" i="19"/>
  <c r="C141" i="19"/>
  <c r="K221" i="19"/>
  <c r="G217" i="19"/>
  <c r="L457" i="19"/>
  <c r="F506" i="19"/>
  <c r="D686" i="19"/>
  <c r="K434" i="19"/>
  <c r="F508" i="19"/>
  <c r="J45" i="19"/>
  <c r="B477" i="19"/>
  <c r="F288" i="19"/>
  <c r="I614" i="19"/>
  <c r="K518" i="19"/>
  <c r="J413" i="19"/>
  <c r="N692" i="19"/>
  <c r="B779" i="19"/>
  <c r="N161" i="19"/>
  <c r="H644" i="19"/>
  <c r="I325" i="19"/>
  <c r="G172" i="19"/>
  <c r="M214" i="19"/>
  <c r="K310" i="19"/>
  <c r="M212" i="19"/>
  <c r="E738" i="19"/>
  <c r="M396" i="19"/>
  <c r="K99" i="19"/>
  <c r="E217" i="19"/>
  <c r="K352" i="19"/>
  <c r="M661" i="19"/>
  <c r="K619" i="19"/>
  <c r="B245" i="19"/>
  <c r="H714" i="19"/>
  <c r="F547" i="19"/>
  <c r="N736" i="19"/>
  <c r="J377" i="19"/>
  <c r="K783" i="19"/>
  <c r="E445" i="19"/>
  <c r="E620" i="19"/>
  <c r="I400" i="19"/>
  <c r="C781" i="19"/>
  <c r="K565" i="19"/>
  <c r="F688" i="19"/>
  <c r="B428" i="19"/>
  <c r="D738" i="19"/>
  <c r="F276" i="19"/>
  <c r="G419" i="19"/>
  <c r="N443" i="19"/>
  <c r="J594" i="19"/>
  <c r="N155" i="19"/>
  <c r="G400" i="19"/>
  <c r="B255" i="19"/>
  <c r="L180" i="19"/>
  <c r="J68" i="19"/>
  <c r="H316" i="19"/>
  <c r="E430" i="19"/>
  <c r="I241" i="19"/>
  <c r="M207" i="19"/>
  <c r="M643" i="19"/>
  <c r="D690" i="19"/>
  <c r="M570" i="19"/>
  <c r="L75" i="19"/>
  <c r="K499" i="19"/>
  <c r="I213" i="19"/>
  <c r="D786" i="19"/>
  <c r="D787" i="19"/>
  <c r="I781" i="19"/>
  <c r="D592" i="19"/>
  <c r="C687" i="19"/>
  <c r="M587" i="19"/>
  <c r="K763" i="19"/>
  <c r="G451" i="19"/>
  <c r="K714" i="19"/>
  <c r="D374" i="19"/>
  <c r="B661" i="19"/>
  <c r="D267" i="19"/>
  <c r="N781" i="19"/>
  <c r="B230" i="19"/>
  <c r="F522" i="19"/>
  <c r="I277" i="19"/>
  <c r="E643" i="19"/>
  <c r="I375" i="19"/>
  <c r="E18" i="19"/>
  <c r="H131" i="19"/>
  <c r="H111" i="19"/>
  <c r="E134" i="19"/>
  <c r="J101" i="19"/>
  <c r="B149" i="19"/>
  <c r="J285" i="19"/>
  <c r="M309" i="19"/>
  <c r="K593" i="19"/>
  <c r="I710" i="19"/>
  <c r="E663" i="19"/>
  <c r="D213" i="19"/>
  <c r="L565" i="19"/>
  <c r="H341" i="19"/>
  <c r="N52" i="19"/>
  <c r="C709" i="19"/>
  <c r="H587" i="19"/>
  <c r="I50" i="19"/>
  <c r="C543" i="19"/>
  <c r="E49" i="19"/>
  <c r="N591" i="19"/>
  <c r="J444" i="19"/>
  <c r="D666" i="19"/>
  <c r="C427" i="19"/>
  <c r="B707" i="19"/>
  <c r="C566" i="19"/>
  <c r="L640" i="19"/>
  <c r="H207" i="19"/>
  <c r="C299" i="19"/>
  <c r="D348" i="19"/>
  <c r="N713" i="19"/>
  <c r="E522" i="19"/>
  <c r="K160" i="19"/>
  <c r="E539" i="19"/>
  <c r="H784" i="19"/>
  <c r="I212" i="19"/>
  <c r="F146" i="19"/>
  <c r="E683" i="19"/>
  <c r="N355" i="19"/>
  <c r="M159" i="19"/>
  <c r="E421" i="19"/>
  <c r="G664" i="19"/>
  <c r="B593" i="19"/>
  <c r="I734" i="19"/>
  <c r="I112" i="19"/>
  <c r="C311" i="19"/>
  <c r="G638" i="19"/>
  <c r="H348" i="19"/>
  <c r="N132" i="19"/>
  <c r="G261" i="19"/>
  <c r="M302" i="19"/>
  <c r="F51" i="19"/>
  <c r="F546" i="19"/>
  <c r="J147" i="19"/>
  <c r="L306" i="19"/>
  <c r="L738" i="19"/>
  <c r="F325" i="19"/>
  <c r="F213" i="19"/>
  <c r="D780" i="19"/>
  <c r="L508" i="19"/>
  <c r="F335" i="19"/>
  <c r="G384" i="19"/>
  <c r="J217" i="19"/>
  <c r="G783" i="19"/>
  <c r="M48" i="19"/>
  <c r="D334" i="19"/>
  <c r="G72" i="19"/>
  <c r="J332" i="19"/>
  <c r="I245" i="19"/>
  <c r="H736" i="19"/>
  <c r="C505" i="19"/>
  <c r="M477" i="19"/>
  <c r="C459" i="19"/>
  <c r="D314" i="19"/>
  <c r="N236" i="19"/>
  <c r="F758" i="19"/>
  <c r="C74" i="19"/>
  <c r="M117" i="19"/>
  <c r="M549" i="19"/>
  <c r="M229" i="19"/>
  <c r="L50" i="19"/>
  <c r="I221" i="19"/>
  <c r="I564" i="19"/>
  <c r="B412" i="19"/>
  <c r="I666" i="19"/>
  <c r="N142" i="19"/>
  <c r="L365" i="19"/>
  <c r="D763" i="19"/>
  <c r="B420" i="19"/>
  <c r="H571" i="19"/>
  <c r="H98" i="19"/>
  <c r="J497" i="19"/>
  <c r="H759" i="19"/>
  <c r="H517" i="19"/>
  <c r="M589" i="19"/>
  <c r="C426" i="19"/>
  <c r="B170" i="19"/>
  <c r="H540" i="19"/>
  <c r="N160" i="19"/>
  <c r="J595" i="19"/>
  <c r="K236" i="19"/>
  <c r="H275" i="19"/>
  <c r="B113" i="19"/>
  <c r="M131" i="19"/>
  <c r="E17" i="19"/>
  <c r="J449" i="19"/>
  <c r="J618" i="19"/>
  <c r="N214" i="19"/>
  <c r="L661" i="19"/>
  <c r="D642" i="19"/>
  <c r="I691" i="19"/>
  <c r="C302" i="19"/>
  <c r="F550" i="19"/>
  <c r="N412" i="19"/>
  <c r="H378" i="19"/>
  <c r="N763" i="19"/>
  <c r="E116" i="19"/>
  <c r="N615" i="19"/>
  <c r="M398" i="19"/>
  <c r="G309" i="19"/>
  <c r="M551" i="19"/>
  <c r="D381" i="19"/>
  <c r="I46" i="19"/>
  <c r="J545" i="19"/>
  <c r="N662" i="19"/>
  <c r="H469" i="19"/>
  <c r="M665" i="19"/>
  <c r="G215" i="19"/>
  <c r="G94" i="19"/>
  <c r="G542" i="19"/>
  <c r="E216" i="19"/>
  <c r="F97" i="19"/>
  <c r="L782" i="19"/>
  <c r="M737" i="19"/>
  <c r="H352" i="19"/>
  <c r="F307" i="19"/>
  <c r="I334" i="19"/>
  <c r="E436" i="19"/>
  <c r="E666" i="19"/>
  <c r="B221" i="19"/>
  <c r="D124" i="19"/>
  <c r="D456" i="19"/>
  <c r="C555" i="19"/>
  <c r="I72" i="19"/>
  <c r="G781" i="19"/>
  <c r="I760" i="19"/>
  <c r="L662" i="19"/>
  <c r="E787" i="19"/>
  <c r="I665" i="19"/>
  <c r="E281" i="19"/>
  <c r="H384" i="19"/>
  <c r="D716" i="19"/>
  <c r="E501" i="19"/>
  <c r="J661" i="19"/>
  <c r="I661" i="19"/>
  <c r="H433" i="19"/>
  <c r="M97" i="19"/>
  <c r="E239" i="19"/>
  <c r="F173" i="19"/>
  <c r="J190" i="19"/>
  <c r="M427" i="19"/>
  <c r="G431" i="19"/>
  <c r="B173" i="19"/>
  <c r="H237" i="19"/>
  <c r="E145" i="19"/>
  <c r="F267" i="19"/>
  <c r="C171" i="19"/>
  <c r="I663" i="19"/>
  <c r="G244" i="19"/>
  <c r="F485" i="19"/>
  <c r="H740" i="19"/>
  <c r="E556" i="19"/>
  <c r="L435" i="19"/>
  <c r="D405" i="19"/>
  <c r="C267" i="19"/>
  <c r="B144" i="19"/>
  <c r="L758" i="19"/>
  <c r="J53" i="19"/>
  <c r="M219" i="19"/>
  <c r="N314" i="19"/>
  <c r="K311" i="19"/>
  <c r="C757" i="19"/>
  <c r="J74" i="19"/>
  <c r="L509" i="19"/>
  <c r="L387" i="19"/>
  <c r="C591" i="19"/>
  <c r="G732" i="19"/>
  <c r="D494" i="19"/>
  <c r="I51" i="19"/>
  <c r="F93" i="19"/>
  <c r="K544" i="19"/>
  <c r="J99" i="19"/>
  <c r="D709" i="19"/>
  <c r="L181" i="19"/>
  <c r="G715" i="19"/>
  <c r="M122" i="19"/>
  <c r="K638" i="19"/>
  <c r="K530" i="19"/>
  <c r="K121" i="19"/>
  <c r="M401" i="19"/>
  <c r="H591" i="19"/>
  <c r="F707" i="19"/>
  <c r="J518" i="19"/>
  <c r="E640" i="19"/>
  <c r="D547" i="19"/>
  <c r="H147" i="19"/>
  <c r="N73" i="19"/>
  <c r="D710" i="19"/>
  <c r="E495" i="19"/>
  <c r="M137" i="19"/>
  <c r="L330" i="19"/>
  <c r="M173" i="19"/>
  <c r="G546" i="19"/>
  <c r="B215" i="19"/>
  <c r="J665" i="19"/>
  <c r="C217" i="19"/>
  <c r="C617" i="19"/>
  <c r="D306" i="19"/>
  <c r="B444" i="19"/>
  <c r="K91" i="19"/>
  <c r="D155" i="19"/>
  <c r="K281" i="19"/>
  <c r="D284" i="19"/>
  <c r="L12" i="19"/>
  <c r="G308" i="19"/>
  <c r="J160" i="19"/>
  <c r="C740" i="19"/>
  <c r="K300" i="19"/>
  <c r="J461" i="19"/>
  <c r="I310" i="19"/>
  <c r="I165" i="19"/>
  <c r="H431" i="19"/>
  <c r="D359" i="19"/>
  <c r="B357" i="19"/>
  <c r="I591" i="19"/>
  <c r="G429" i="19"/>
  <c r="H423" i="19"/>
  <c r="L309" i="19"/>
  <c r="D324" i="19"/>
  <c r="I266" i="19"/>
  <c r="J192" i="19"/>
  <c r="H315" i="19"/>
  <c r="L149" i="19"/>
  <c r="H388" i="19"/>
  <c r="H690" i="19"/>
  <c r="G99" i="19"/>
  <c r="E733" i="19"/>
  <c r="I570" i="19"/>
  <c r="I276" i="19"/>
  <c r="G100" i="19"/>
  <c r="M204" i="19"/>
  <c r="J759" i="19"/>
  <c r="B429" i="19"/>
  <c r="N219" i="19"/>
  <c r="N283" i="19"/>
  <c r="I166" i="19"/>
  <c r="C412" i="19"/>
  <c r="I503" i="19"/>
  <c r="N71" i="19"/>
  <c r="N281" i="19"/>
  <c r="N445" i="19"/>
  <c r="D239" i="19"/>
  <c r="N571" i="19"/>
  <c r="L170" i="19"/>
  <c r="L444" i="19"/>
  <c r="M757" i="19"/>
  <c r="I572" i="19"/>
  <c r="M404" i="19"/>
  <c r="N348" i="19"/>
  <c r="B237" i="19"/>
  <c r="E245" i="19"/>
  <c r="N307" i="19"/>
  <c r="F220" i="19"/>
  <c r="D454" i="19"/>
  <c r="H143" i="19"/>
  <c r="I668" i="19"/>
  <c r="L238" i="19"/>
  <c r="B147" i="19"/>
  <c r="H293" i="19"/>
  <c r="M147" i="19"/>
  <c r="M761" i="19"/>
  <c r="N172" i="19"/>
  <c r="B309" i="19"/>
  <c r="G339" i="19"/>
  <c r="F531" i="19"/>
  <c r="N377" i="19"/>
  <c r="D143" i="19"/>
  <c r="N168" i="19"/>
  <c r="N334" i="19"/>
  <c r="C779" i="19"/>
  <c r="B733" i="19"/>
  <c r="D712" i="19"/>
  <c r="C384" i="19"/>
  <c r="J141" i="19"/>
  <c r="J611" i="19"/>
  <c r="M687" i="19"/>
  <c r="M331" i="19"/>
  <c r="N279" i="19"/>
  <c r="M45" i="19"/>
  <c r="I617" i="19"/>
  <c r="G398" i="19"/>
  <c r="N715" i="19"/>
  <c r="I615" i="19"/>
  <c r="D408" i="19"/>
  <c r="K359" i="19"/>
  <c r="F494" i="19"/>
  <c r="C523" i="19"/>
  <c r="J507" i="19"/>
  <c r="H141" i="19"/>
  <c r="G143" i="19"/>
  <c r="K413" i="19"/>
  <c r="I550" i="19"/>
  <c r="K141" i="19"/>
  <c r="B471" i="19"/>
  <c r="K187" i="19"/>
  <c r="F377" i="19"/>
  <c r="J173" i="19"/>
  <c r="N352" i="19"/>
  <c r="N169" i="19"/>
  <c r="I142" i="19"/>
  <c r="N759" i="19"/>
  <c r="D230" i="19"/>
  <c r="I113" i="19"/>
  <c r="D182" i="19"/>
  <c r="M569" i="19"/>
  <c r="H187" i="19"/>
  <c r="G287" i="19"/>
  <c r="H108" i="19"/>
  <c r="C261" i="19"/>
  <c r="C188" i="19"/>
  <c r="H301" i="19"/>
  <c r="N566" i="19"/>
  <c r="F68" i="19"/>
  <c r="G396" i="19"/>
  <c r="G212" i="19"/>
  <c r="I351" i="19"/>
  <c r="C203" i="19"/>
  <c r="C373" i="19"/>
  <c r="M347" i="19"/>
  <c r="L641" i="19"/>
  <c r="H709" i="19"/>
  <c r="I732" i="19"/>
  <c r="E240" i="19"/>
  <c r="L168" i="19"/>
  <c r="H335" i="19"/>
  <c r="D119" i="19"/>
  <c r="G190" i="19"/>
  <c r="J432" i="19"/>
  <c r="I757" i="19"/>
  <c r="K268" i="19"/>
  <c r="C644" i="19"/>
  <c r="C485" i="19"/>
  <c r="M293" i="19"/>
  <c r="K550" i="19"/>
  <c r="J479" i="19"/>
  <c r="B171" i="19"/>
  <c r="F715" i="19"/>
  <c r="B731" i="19"/>
  <c r="M362" i="19"/>
  <c r="H642" i="19"/>
  <c r="F252" i="19"/>
  <c r="G385" i="19"/>
  <c r="C475" i="19"/>
  <c r="K171" i="19"/>
  <c r="C303" i="19"/>
  <c r="F215" i="19"/>
  <c r="H243" i="19"/>
  <c r="K335" i="19"/>
  <c r="N311" i="19"/>
  <c r="E291" i="19"/>
  <c r="M172" i="19"/>
  <c r="I457" i="19"/>
  <c r="H434" i="19"/>
  <c r="D123" i="19"/>
  <c r="N503" i="19"/>
  <c r="F566" i="19"/>
  <c r="C365" i="19"/>
  <c r="F236" i="19"/>
  <c r="L97" i="19"/>
  <c r="I544" i="19"/>
  <c r="C309" i="19"/>
  <c r="D412" i="19"/>
  <c r="M235" i="19"/>
  <c r="E782" i="19"/>
  <c r="C784" i="19"/>
  <c r="K168" i="19"/>
  <c r="H268" i="19"/>
  <c r="G413" i="19"/>
  <c r="F642" i="19"/>
  <c r="G763" i="19"/>
  <c r="F716" i="19"/>
  <c r="M256" i="19"/>
  <c r="M460" i="19"/>
  <c r="N712" i="19"/>
  <c r="E143" i="19"/>
  <c r="D242" i="19"/>
  <c r="B407" i="19"/>
  <c r="G683" i="19"/>
  <c r="F411" i="19"/>
  <c r="M165" i="19"/>
  <c r="M692" i="19"/>
  <c r="C145" i="19"/>
  <c r="F664" i="19"/>
  <c r="K120" i="19"/>
  <c r="D385" i="19"/>
  <c r="L316" i="19"/>
  <c r="J429" i="19"/>
  <c r="I437" i="19"/>
  <c r="N185" i="19"/>
  <c r="C121" i="19"/>
  <c r="E388" i="19"/>
  <c r="N689" i="19"/>
  <c r="C716" i="19"/>
  <c r="J221" i="19"/>
  <c r="J144" i="19"/>
  <c r="B762" i="19"/>
  <c r="F780" i="19"/>
  <c r="H145" i="19"/>
  <c r="I530" i="19"/>
  <c r="M135" i="19"/>
  <c r="N734" i="19"/>
  <c r="J364" i="19"/>
  <c r="M482" i="19"/>
  <c r="G216" i="19"/>
  <c r="H503" i="19"/>
  <c r="K358" i="19"/>
  <c r="H479" i="19"/>
  <c r="G544" i="19"/>
  <c r="G166" i="19"/>
  <c r="I427" i="19"/>
  <c r="G784" i="19"/>
  <c r="D637" i="19"/>
  <c r="M167" i="19"/>
  <c r="N162" i="19"/>
  <c r="N72" i="19"/>
  <c r="H190" i="19"/>
  <c r="B141" i="19"/>
  <c r="C168" i="19"/>
  <c r="B431" i="19"/>
  <c r="N310" i="19"/>
  <c r="J244" i="19"/>
  <c r="I480" i="19"/>
  <c r="C761" i="19"/>
  <c r="M340" i="19"/>
  <c r="D194" i="19"/>
  <c r="H386" i="19"/>
  <c r="G289" i="19"/>
  <c r="J95" i="19"/>
  <c r="I406" i="19"/>
  <c r="I482" i="19"/>
  <c r="M228" i="19"/>
  <c r="F291" i="19"/>
  <c r="K243" i="19"/>
  <c r="B716" i="19"/>
  <c r="G435" i="19"/>
  <c r="F194" i="19"/>
  <c r="N282" i="19"/>
  <c r="I73" i="19"/>
  <c r="C173" i="19"/>
  <c r="M527" i="19"/>
  <c r="N363" i="19"/>
  <c r="M169" i="19"/>
  <c r="L388" i="19"/>
  <c r="L542" i="19"/>
  <c r="I785" i="19"/>
  <c r="G267" i="19"/>
  <c r="E504" i="19"/>
  <c r="G351" i="19"/>
  <c r="L217" i="19"/>
  <c r="L47" i="19"/>
  <c r="J452" i="19"/>
  <c r="L400" i="19"/>
  <c r="M93" i="19"/>
  <c r="N149" i="19"/>
  <c r="D365" i="19"/>
  <c r="E262" i="19"/>
  <c r="E413" i="19"/>
  <c r="G191" i="19"/>
  <c r="D757" i="19"/>
  <c r="C258" i="19"/>
  <c r="E170" i="19"/>
  <c r="N707" i="19"/>
  <c r="M100" i="19"/>
  <c r="H74" i="19"/>
  <c r="K642" i="19"/>
  <c r="J732" i="19"/>
  <c r="K401" i="19"/>
  <c r="D759" i="19"/>
  <c r="H683" i="19"/>
  <c r="C707" i="19"/>
  <c r="E613" i="19"/>
  <c r="F619" i="19"/>
  <c r="L470" i="19"/>
  <c r="B483" i="19"/>
  <c r="B350" i="19"/>
  <c r="D141" i="19"/>
  <c r="E204" i="19"/>
  <c r="D258" i="19"/>
  <c r="J304" i="19"/>
  <c r="M710" i="19"/>
  <c r="J259" i="19"/>
  <c r="L449" i="19"/>
  <c r="I66" i="19"/>
  <c r="M690" i="19"/>
  <c r="K548" i="19"/>
  <c r="D51" i="19"/>
  <c r="F216" i="19"/>
  <c r="D501" i="19"/>
  <c r="J361" i="19"/>
  <c r="K77" i="19"/>
  <c r="G381" i="19"/>
  <c r="J96" i="19"/>
  <c r="H216" i="19"/>
  <c r="F317" i="19"/>
  <c r="D340" i="19"/>
  <c r="F110" i="19"/>
  <c r="M52" i="19"/>
  <c r="J457" i="19"/>
  <c r="B732" i="19"/>
  <c r="F532" i="19"/>
  <c r="G613" i="19"/>
  <c r="F95" i="19"/>
  <c r="I481" i="19"/>
  <c r="K73" i="19"/>
  <c r="G219" i="19"/>
  <c r="D502" i="19"/>
  <c r="M209" i="19"/>
  <c r="K710" i="19"/>
  <c r="B93" i="19"/>
  <c r="G360" i="19"/>
  <c r="M330" i="19"/>
  <c r="B501" i="19"/>
  <c r="B399" i="19"/>
  <c r="N485" i="19"/>
  <c r="F683" i="19"/>
  <c r="F732" i="19"/>
  <c r="G380" i="19"/>
  <c r="F339" i="19"/>
  <c r="B708" i="19"/>
  <c r="E255" i="19"/>
  <c r="N14" i="19"/>
  <c r="L591" i="19"/>
  <c r="L123" i="19"/>
  <c r="C50" i="19"/>
  <c r="I683" i="19"/>
  <c r="L545" i="19"/>
  <c r="C691" i="19"/>
  <c r="D76" i="19"/>
  <c r="N482" i="19"/>
  <c r="B111" i="19"/>
  <c r="N204" i="19"/>
  <c r="F544" i="19"/>
  <c r="M709" i="19"/>
  <c r="G516" i="19"/>
  <c r="N619" i="19"/>
  <c r="C636" i="19"/>
  <c r="E185" i="19"/>
  <c r="F615" i="19"/>
  <c r="L64" i="19"/>
  <c r="B330" i="19"/>
  <c r="M711" i="19"/>
  <c r="C397" i="19"/>
  <c r="E40" i="19"/>
  <c r="K739" i="19"/>
  <c r="G306" i="19"/>
  <c r="E668" i="19"/>
  <c r="I478" i="19"/>
  <c r="H239" i="19"/>
  <c r="I379" i="19"/>
  <c r="F190" i="19"/>
  <c r="F548" i="19"/>
  <c r="B359" i="19"/>
  <c r="F364" i="19"/>
  <c r="J184" i="19"/>
  <c r="L500" i="19"/>
  <c r="I612" i="19"/>
  <c r="I708" i="19"/>
  <c r="L327" i="19"/>
  <c r="D639" i="19"/>
  <c r="E184" i="19"/>
  <c r="L115" i="19"/>
  <c r="N711" i="19"/>
  <c r="M395" i="19"/>
  <c r="N88" i="19"/>
  <c r="F545" i="19"/>
  <c r="I326" i="19"/>
  <c r="L133" i="19"/>
  <c r="I644" i="19"/>
  <c r="B158" i="19"/>
  <c r="I429" i="19"/>
  <c r="C244" i="19"/>
  <c r="J382" i="19"/>
  <c r="N212" i="19"/>
  <c r="G291" i="19"/>
  <c r="F740" i="19"/>
  <c r="H382" i="19"/>
  <c r="C429" i="19"/>
  <c r="C592" i="19"/>
  <c r="G407" i="19"/>
  <c r="J557" i="19"/>
  <c r="G689" i="19"/>
  <c r="N563" i="19"/>
  <c r="D620" i="19"/>
  <c r="F641" i="19"/>
  <c r="E502" i="19"/>
  <c r="F290" i="19"/>
  <c r="I214" i="19"/>
  <c r="H614" i="19"/>
  <c r="E114" i="19"/>
  <c r="L787" i="19"/>
  <c r="E762" i="19"/>
  <c r="F263" i="19"/>
  <c r="D493" i="19"/>
  <c r="N331" i="19"/>
  <c r="K637" i="19"/>
  <c r="F430" i="19"/>
  <c r="D72" i="19"/>
  <c r="L571" i="19"/>
  <c r="L763" i="19"/>
  <c r="M132" i="19"/>
  <c r="B662" i="19"/>
  <c r="C143" i="19"/>
  <c r="N156" i="19"/>
  <c r="M619" i="19"/>
  <c r="C690" i="19"/>
  <c r="I378" i="19"/>
  <c r="L552" i="19"/>
  <c r="L469" i="19"/>
  <c r="C731" i="19"/>
  <c r="J172" i="19"/>
  <c r="D612" i="19"/>
  <c r="C763" i="19"/>
  <c r="H781" i="19"/>
  <c r="J185" i="19"/>
  <c r="H662" i="19"/>
  <c r="E520" i="19"/>
  <c r="H349" i="19"/>
  <c r="C161" i="19"/>
  <c r="J516" i="19"/>
  <c r="K259" i="19"/>
  <c r="H594" i="19"/>
  <c r="M179" i="19"/>
  <c r="B94" i="19"/>
  <c r="L424" i="19"/>
  <c r="L732" i="19"/>
  <c r="J540" i="19"/>
  <c r="I662" i="19"/>
  <c r="G133" i="19"/>
  <c r="D568" i="19"/>
  <c r="F348" i="19"/>
  <c r="K39" i="19"/>
  <c r="L208" i="19"/>
  <c r="L92" i="19"/>
  <c r="E781" i="19"/>
  <c r="B448" i="19"/>
  <c r="I566" i="19"/>
  <c r="D157" i="19"/>
  <c r="M635" i="19"/>
  <c r="G402" i="19"/>
  <c r="G131" i="19"/>
  <c r="E61" i="19"/>
  <c r="J710" i="19"/>
  <c r="M62" i="19"/>
  <c r="F253" i="19"/>
  <c r="J447" i="19"/>
  <c r="I68" i="19"/>
  <c r="G469" i="19"/>
  <c r="L155" i="19"/>
  <c r="K253" i="19"/>
  <c r="K155" i="19"/>
  <c r="D257" i="19"/>
  <c r="E280" i="19"/>
  <c r="H85" i="19"/>
  <c r="I349" i="19"/>
  <c r="G13" i="19"/>
  <c r="K41" i="19"/>
  <c r="L685" i="19"/>
  <c r="E611" i="19"/>
  <c r="E716" i="19"/>
  <c r="H780" i="19"/>
  <c r="D788" i="19"/>
  <c r="E500" i="19"/>
  <c r="K156" i="19"/>
  <c r="J253" i="19"/>
  <c r="F260" i="19"/>
  <c r="F328" i="19"/>
  <c r="E327" i="19"/>
  <c r="H158" i="19"/>
  <c r="E377" i="19"/>
  <c r="G500" i="19"/>
  <c r="J451" i="19"/>
  <c r="E19" i="19"/>
  <c r="E569" i="19"/>
  <c r="D517" i="19"/>
  <c r="D252" i="19"/>
  <c r="J230" i="19"/>
  <c r="K542" i="19"/>
  <c r="F232" i="19"/>
  <c r="C306" i="19"/>
  <c r="K85" i="19"/>
  <c r="J306" i="19"/>
  <c r="K138" i="19"/>
  <c r="I515" i="19"/>
  <c r="N131" i="19"/>
  <c r="B92" i="19"/>
  <c r="K785" i="19"/>
  <c r="K470" i="19"/>
  <c r="M92" i="19"/>
  <c r="N470" i="19"/>
  <c r="E329" i="19"/>
  <c r="I636" i="19"/>
  <c r="B591" i="19"/>
  <c r="H686" i="19"/>
  <c r="N264" i="19"/>
  <c r="K330" i="19"/>
  <c r="F516" i="19"/>
  <c r="G355" i="19"/>
  <c r="I84" i="19"/>
  <c r="K736" i="19"/>
  <c r="L467" i="19"/>
  <c r="G204" i="19"/>
  <c r="F571" i="19"/>
  <c r="L710" i="19"/>
  <c r="G444" i="19"/>
  <c r="F18" i="19"/>
  <c r="L421" i="19"/>
  <c r="F60" i="19"/>
  <c r="K64" i="19"/>
  <c r="H233" i="19"/>
  <c r="B233" i="19"/>
  <c r="G352" i="19"/>
  <c r="I524" i="19"/>
  <c r="M36" i="19"/>
  <c r="C44" i="19"/>
  <c r="J263" i="19"/>
  <c r="G278" i="19"/>
  <c r="E113" i="19"/>
  <c r="F469" i="19"/>
  <c r="L472" i="19"/>
  <c r="J637" i="19"/>
  <c r="E523" i="19"/>
  <c r="I444" i="19"/>
  <c r="F502" i="19"/>
  <c r="G506" i="19"/>
  <c r="B445" i="19"/>
  <c r="D755" i="19"/>
  <c r="E474" i="19"/>
  <c r="B468" i="19"/>
  <c r="G450" i="19"/>
  <c r="J209" i="19"/>
  <c r="G593" i="19"/>
  <c r="C91" i="19"/>
  <c r="B376" i="19"/>
  <c r="I588" i="19"/>
  <c r="G473" i="19"/>
  <c r="H739" i="19"/>
  <c r="I779" i="19"/>
  <c r="K563" i="19"/>
  <c r="I402" i="19"/>
  <c r="M712" i="19"/>
  <c r="K691" i="19"/>
  <c r="L572" i="19"/>
  <c r="N515" i="19"/>
  <c r="C787" i="19"/>
  <c r="L205" i="19"/>
  <c r="C563" i="19"/>
  <c r="E692" i="19"/>
  <c r="G144" i="19"/>
  <c r="B738" i="19"/>
  <c r="I565" i="19"/>
  <c r="K760" i="19"/>
  <c r="G755" i="19"/>
  <c r="C350" i="19"/>
  <c r="J567" i="19"/>
  <c r="H258" i="19"/>
  <c r="G756" i="19"/>
  <c r="K588" i="19"/>
  <c r="E124" i="19"/>
  <c r="N477" i="19"/>
  <c r="H570" i="19"/>
  <c r="C218" i="19"/>
  <c r="J707" i="19"/>
  <c r="J203" i="19"/>
  <c r="K45" i="19"/>
  <c r="J640" i="19"/>
  <c r="G421" i="19"/>
  <c r="E524" i="19"/>
  <c r="I421" i="19"/>
  <c r="F445" i="19"/>
  <c r="E494" i="19"/>
  <c r="I280" i="19"/>
  <c r="H572" i="19"/>
  <c r="K204" i="19"/>
  <c r="B326" i="19"/>
  <c r="J301" i="19"/>
  <c r="H15" i="19"/>
  <c r="M425" i="19"/>
  <c r="M731" i="19"/>
  <c r="G163" i="19"/>
  <c r="H422" i="19"/>
  <c r="G591" i="19"/>
  <c r="D41" i="19"/>
  <c r="N18" i="19"/>
  <c r="F380" i="19"/>
  <c r="L60" i="19"/>
  <c r="I332" i="19"/>
  <c r="K20" i="19"/>
  <c r="C323" i="19"/>
  <c r="J90" i="19"/>
  <c r="L378" i="19"/>
  <c r="I281" i="19"/>
  <c r="K524" i="19"/>
  <c r="H159" i="19"/>
  <c r="J14" i="19"/>
  <c r="F210" i="19"/>
  <c r="K135" i="19"/>
  <c r="F360" i="19"/>
  <c r="H209" i="19"/>
  <c r="D68" i="19"/>
  <c r="K279" i="19"/>
  <c r="J396" i="19"/>
  <c r="C447" i="19"/>
  <c r="I475" i="19"/>
  <c r="N203" i="19"/>
  <c r="J206" i="19"/>
  <c r="K468" i="19"/>
  <c r="M227" i="19"/>
  <c r="F231" i="19"/>
  <c r="D328" i="19"/>
  <c r="J131" i="19"/>
  <c r="H494" i="19"/>
  <c r="D251" i="19"/>
  <c r="F63" i="19"/>
  <c r="K66" i="19"/>
  <c r="F424" i="19"/>
  <c r="I302" i="19"/>
  <c r="F62" i="19"/>
  <c r="G109" i="19"/>
  <c r="E354" i="19"/>
  <c r="K374" i="19"/>
  <c r="C519" i="19"/>
  <c r="F467" i="19"/>
  <c r="E251" i="19"/>
  <c r="F36" i="19"/>
  <c r="C72" i="19"/>
  <c r="L292" i="19"/>
  <c r="L263" i="19"/>
  <c r="B783" i="19"/>
  <c r="B686" i="19"/>
  <c r="G481" i="19"/>
  <c r="L94" i="19"/>
  <c r="L310" i="19"/>
  <c r="G412" i="19"/>
  <c r="C434" i="19"/>
  <c r="G482" i="19"/>
  <c r="L313" i="19"/>
  <c r="I358" i="19"/>
  <c r="N332" i="19"/>
  <c r="F292" i="19"/>
  <c r="M329" i="19"/>
  <c r="K261" i="19"/>
  <c r="C529" i="19"/>
  <c r="N642" i="19"/>
  <c r="K590" i="19"/>
  <c r="N644" i="19"/>
  <c r="E147" i="19"/>
  <c r="M683" i="19"/>
  <c r="K145" i="19"/>
  <c r="L428" i="19"/>
  <c r="L337" i="19"/>
  <c r="E659" i="19"/>
  <c r="L594" i="19"/>
  <c r="I450" i="19"/>
  <c r="L635" i="19"/>
  <c r="D428" i="19"/>
  <c r="F568" i="19"/>
  <c r="J421" i="19"/>
  <c r="M595" i="19"/>
  <c r="H170" i="19"/>
  <c r="H692" i="19"/>
  <c r="H659" i="19"/>
  <c r="F611" i="19"/>
  <c r="F687" i="19"/>
  <c r="N476" i="19"/>
  <c r="C436" i="19"/>
  <c r="C545" i="19"/>
  <c r="L612" i="19"/>
  <c r="J783" i="19"/>
  <c r="H618" i="19"/>
  <c r="K400" i="19"/>
  <c r="L595" i="19"/>
  <c r="D668" i="19"/>
  <c r="G595" i="19"/>
  <c r="B666" i="19"/>
  <c r="K205" i="19"/>
  <c r="E422" i="19"/>
  <c r="L666" i="19"/>
  <c r="C107" i="19"/>
  <c r="B134" i="19"/>
  <c r="B759" i="19"/>
  <c r="I116" i="19"/>
  <c r="B335" i="19"/>
  <c r="G460" i="19"/>
  <c r="G764" i="19"/>
  <c r="E285" i="19"/>
  <c r="C46" i="19"/>
  <c r="M592" i="19"/>
  <c r="I341" i="19"/>
  <c r="M264" i="19"/>
  <c r="D713" i="19"/>
  <c r="I425" i="19"/>
  <c r="N564" i="19"/>
  <c r="N101" i="19"/>
  <c r="J210" i="19"/>
  <c r="E779" i="19"/>
  <c r="L637" i="19"/>
  <c r="J642" i="19"/>
  <c r="G567" i="19"/>
  <c r="G395" i="19"/>
  <c r="C616" i="19"/>
  <c r="J785" i="19"/>
  <c r="H300" i="19"/>
  <c r="J371" i="19"/>
  <c r="J186" i="19"/>
  <c r="B734" i="19"/>
  <c r="M257" i="19"/>
  <c r="H507" i="19"/>
  <c r="G619" i="19"/>
  <c r="M237" i="19"/>
  <c r="G588" i="19"/>
  <c r="M617" i="19"/>
  <c r="I407" i="19"/>
  <c r="L93" i="19"/>
  <c r="B304" i="19"/>
  <c r="N336" i="19"/>
  <c r="M470" i="19"/>
  <c r="L615" i="19"/>
  <c r="B214" i="19"/>
  <c r="K782" i="19"/>
  <c r="H188" i="19"/>
  <c r="N253" i="19"/>
  <c r="B290" i="19"/>
  <c r="M363" i="19"/>
  <c r="I169" i="19"/>
  <c r="M98" i="19"/>
  <c r="J232" i="19"/>
  <c r="N638" i="19"/>
  <c r="N238" i="19"/>
  <c r="H497" i="19"/>
  <c r="F99" i="19"/>
  <c r="M736" i="19"/>
  <c r="I431" i="19"/>
  <c r="D785" i="19"/>
  <c r="D596" i="19"/>
  <c r="N110" i="19"/>
  <c r="E117" i="19"/>
  <c r="M614" i="19"/>
  <c r="G241" i="19"/>
  <c r="I69" i="19"/>
  <c r="N660" i="19"/>
  <c r="N787" i="19"/>
  <c r="K472" i="19"/>
  <c r="G336" i="19"/>
  <c r="E639" i="19"/>
  <c r="I687" i="19"/>
  <c r="D588" i="19"/>
  <c r="J568" i="19"/>
  <c r="B587" i="19"/>
  <c r="G96" i="19"/>
  <c r="C324" i="19"/>
  <c r="K662" i="19"/>
  <c r="G470" i="19"/>
  <c r="I499" i="19"/>
  <c r="M12" i="19"/>
  <c r="F448" i="19"/>
  <c r="L16" i="19"/>
  <c r="I203" i="19"/>
  <c r="J211" i="19"/>
  <c r="D147" i="19"/>
  <c r="L524" i="19"/>
  <c r="N74" i="19"/>
  <c r="N111" i="19"/>
  <c r="L51" i="19"/>
  <c r="I738" i="19"/>
  <c r="I396" i="19"/>
  <c r="M323" i="19"/>
  <c r="K114" i="19"/>
  <c r="H161" i="19"/>
  <c r="B185" i="19"/>
  <c r="D714" i="19"/>
  <c r="G14" i="19"/>
  <c r="C451" i="19"/>
  <c r="G208" i="19"/>
  <c r="C308" i="19"/>
  <c r="G108" i="19"/>
  <c r="H89" i="19"/>
  <c r="K379" i="19"/>
  <c r="K445" i="19"/>
  <c r="I210" i="19"/>
  <c r="J162" i="19"/>
  <c r="J468" i="19"/>
  <c r="K475" i="19"/>
  <c r="I252" i="19"/>
  <c r="F425" i="19"/>
  <c r="N116" i="19"/>
  <c r="N661" i="19"/>
  <c r="J17" i="19"/>
  <c r="E305" i="19"/>
  <c r="E348" i="19"/>
  <c r="L587" i="19"/>
  <c r="I89" i="19"/>
  <c r="C780" i="19"/>
  <c r="E566" i="19"/>
  <c r="K572" i="19"/>
  <c r="N94" i="19"/>
  <c r="J73" i="19"/>
  <c r="F197" i="19"/>
  <c r="L761" i="19"/>
  <c r="H520" i="19"/>
  <c r="G716" i="19"/>
  <c r="F404" i="19"/>
  <c r="L541" i="19"/>
  <c r="C208" i="19"/>
  <c r="J16" i="19"/>
  <c r="K70" i="19"/>
  <c r="L236" i="19"/>
  <c r="D421" i="19"/>
  <c r="J42" i="19"/>
  <c r="L307" i="19"/>
  <c r="L331" i="19"/>
  <c r="I12" i="19"/>
  <c r="M299" i="19"/>
  <c r="L668" i="19"/>
  <c r="G303" i="19"/>
  <c r="F38" i="19"/>
  <c r="F595" i="19"/>
  <c r="E404" i="19"/>
  <c r="H548" i="19"/>
  <c r="K332" i="19"/>
  <c r="F540" i="19"/>
  <c r="K519" i="19"/>
  <c r="B691" i="19"/>
  <c r="K140" i="19"/>
  <c r="H212" i="19"/>
  <c r="B148" i="19"/>
  <c r="J403" i="19"/>
  <c r="D376" i="19"/>
  <c r="D110" i="19"/>
  <c r="L589" i="19"/>
  <c r="E615" i="19"/>
  <c r="J471" i="19"/>
  <c r="D161" i="19"/>
  <c r="I667" i="19"/>
  <c r="G281" i="19"/>
  <c r="L112" i="19"/>
  <c r="C420" i="19"/>
  <c r="K276" i="19"/>
  <c r="I737" i="19"/>
  <c r="I637" i="19"/>
  <c r="G136" i="19"/>
  <c r="G67" i="19"/>
  <c r="J67" i="19"/>
  <c r="J66" i="19"/>
  <c r="K107" i="19"/>
  <c r="K37" i="19"/>
  <c r="G107" i="19"/>
  <c r="F113" i="19"/>
  <c r="H449" i="19"/>
  <c r="B403" i="19"/>
  <c r="F589" i="19"/>
  <c r="L445" i="19"/>
  <c r="E419" i="19"/>
  <c r="F282" i="19"/>
  <c r="I547" i="19"/>
  <c r="D372" i="19"/>
  <c r="H427" i="19"/>
  <c r="I236" i="19"/>
  <c r="F786" i="19"/>
  <c r="H146" i="19"/>
  <c r="N51" i="19"/>
  <c r="K635" i="19"/>
  <c r="M166" i="19"/>
  <c r="L109" i="19"/>
  <c r="I449" i="19"/>
  <c r="H133" i="19"/>
  <c r="I162" i="19"/>
  <c r="F331" i="19"/>
  <c r="L138" i="19"/>
  <c r="H331" i="19"/>
  <c r="E691" i="19"/>
  <c r="H96" i="19"/>
  <c r="I495" i="19"/>
  <c r="C546" i="19"/>
  <c r="N113" i="19"/>
  <c r="D97" i="19"/>
  <c r="J354" i="19"/>
  <c r="M19" i="19"/>
  <c r="G328" i="19"/>
  <c r="J473" i="19"/>
  <c r="J711" i="19"/>
  <c r="I258" i="19"/>
  <c r="F405" i="19"/>
  <c r="L757" i="19"/>
  <c r="L475" i="19"/>
  <c r="K188" i="19"/>
  <c r="D112" i="19"/>
  <c r="J708" i="19"/>
  <c r="J402" i="19"/>
  <c r="J376" i="19"/>
  <c r="K684" i="19"/>
  <c r="K284" i="19"/>
  <c r="H546" i="19"/>
  <c r="H110" i="19"/>
  <c r="G735" i="19"/>
  <c r="D638" i="19"/>
  <c r="B567" i="19"/>
  <c r="K110" i="19"/>
  <c r="L230" i="19"/>
  <c r="G471" i="19"/>
  <c r="K147" i="19"/>
  <c r="G643" i="19"/>
  <c r="G468" i="19"/>
  <c r="B397" i="19"/>
  <c r="J380" i="19"/>
  <c r="J494" i="19"/>
  <c r="F468" i="19"/>
  <c r="D616" i="19"/>
  <c r="F427" i="19"/>
  <c r="K446" i="19"/>
  <c r="B18" i="19"/>
  <c r="F450" i="19"/>
  <c r="N91" i="19"/>
  <c r="I711" i="19"/>
  <c r="C496" i="19"/>
  <c r="C156" i="19"/>
  <c r="H277" i="19"/>
  <c r="G64" i="19"/>
  <c r="C472" i="19"/>
  <c r="E473" i="19"/>
  <c r="D259" i="19"/>
  <c r="J63" i="19"/>
  <c r="H306" i="19"/>
  <c r="J515" i="19"/>
  <c r="B157" i="19"/>
  <c r="E208" i="19"/>
  <c r="I204" i="19"/>
  <c r="L211" i="19"/>
  <c r="C398" i="19"/>
  <c r="G83" i="19"/>
  <c r="K539" i="19"/>
  <c r="M84" i="19"/>
  <c r="G282" i="19"/>
  <c r="J613" i="19"/>
  <c r="B16" i="19"/>
  <c r="I14" i="19"/>
  <c r="B443" i="19"/>
  <c r="J251" i="19"/>
  <c r="H139" i="19"/>
  <c r="L372" i="19"/>
  <c r="E283" i="19"/>
  <c r="L88" i="19"/>
  <c r="H282" i="19"/>
  <c r="C474" i="19"/>
  <c r="E232" i="19"/>
  <c r="F659" i="19"/>
  <c r="K452" i="19"/>
  <c r="D13" i="19"/>
  <c r="L482" i="19"/>
  <c r="H116" i="19"/>
  <c r="M163" i="19"/>
  <c r="C408" i="19"/>
  <c r="B308" i="19"/>
  <c r="D243" i="19"/>
  <c r="C430" i="19"/>
  <c r="E763" i="19"/>
  <c r="K759" i="19"/>
  <c r="N499" i="19"/>
  <c r="F166" i="19"/>
  <c r="C99" i="19"/>
  <c r="I616" i="19"/>
  <c r="D409" i="19"/>
  <c r="I268" i="19"/>
  <c r="K167" i="19"/>
  <c r="E265" i="19"/>
  <c r="C460" i="19"/>
  <c r="H660" i="19"/>
  <c r="B205" i="19"/>
  <c r="M304" i="19"/>
  <c r="L714" i="19"/>
  <c r="I529" i="19"/>
  <c r="F433" i="19"/>
  <c r="H51" i="19"/>
  <c r="H313" i="19"/>
  <c r="K433" i="19"/>
  <c r="J399" i="19"/>
  <c r="N139" i="19"/>
  <c r="E182" i="19"/>
  <c r="G616" i="19"/>
  <c r="J65" i="19"/>
  <c r="F690" i="19"/>
  <c r="J348" i="19"/>
  <c r="H203" i="19"/>
  <c r="G340" i="19"/>
  <c r="K780" i="19"/>
  <c r="N542" i="19"/>
  <c r="F523" i="19"/>
  <c r="N663" i="19"/>
  <c r="G149" i="19"/>
  <c r="C735" i="19"/>
  <c r="M99" i="19"/>
  <c r="I619" i="19"/>
  <c r="C109" i="19"/>
  <c r="C115" i="19"/>
  <c r="F495" i="19"/>
  <c r="B690" i="19"/>
  <c r="G142" i="19"/>
  <c r="F590" i="19"/>
  <c r="L420" i="19"/>
  <c r="H63" i="19"/>
  <c r="F137" i="19"/>
  <c r="I780" i="19"/>
  <c r="L305" i="19"/>
  <c r="M66" i="19"/>
  <c r="F47" i="19"/>
  <c r="L381" i="19"/>
  <c r="F101" i="19"/>
  <c r="I243" i="19"/>
  <c r="J617" i="19"/>
  <c r="I408" i="19"/>
  <c r="J660" i="19"/>
  <c r="F569" i="19"/>
  <c r="F293" i="19"/>
  <c r="I218" i="19"/>
  <c r="N716" i="19"/>
  <c r="E306" i="19"/>
  <c r="C283" i="19"/>
  <c r="E545" i="19"/>
  <c r="E788" i="19"/>
  <c r="L427" i="19"/>
  <c r="F115" i="19"/>
  <c r="H396" i="19"/>
  <c r="D520" i="19"/>
  <c r="H256" i="19"/>
  <c r="H60" i="19"/>
  <c r="D567" i="19"/>
  <c r="I42" i="19"/>
  <c r="L423" i="19"/>
  <c r="G425" i="19"/>
  <c r="L716" i="19"/>
  <c r="F69" i="19"/>
  <c r="N685" i="19"/>
  <c r="J683" i="19"/>
  <c r="I611" i="19"/>
  <c r="H238" i="19"/>
  <c r="G757" i="19"/>
  <c r="N263" i="19"/>
  <c r="E736" i="19"/>
  <c r="I527" i="19"/>
  <c r="E218" i="19"/>
  <c r="F147" i="19"/>
  <c r="B449" i="19"/>
  <c r="M215" i="19"/>
  <c r="I403" i="19"/>
  <c r="K183" i="19"/>
  <c r="E509" i="19"/>
  <c r="M94" i="19"/>
  <c r="N529" i="19"/>
  <c r="D483" i="19"/>
  <c r="I664" i="19"/>
  <c r="D332" i="19"/>
  <c r="N167" i="19"/>
  <c r="C287" i="19"/>
  <c r="C257" i="19"/>
  <c r="M518" i="19"/>
  <c r="L411" i="19"/>
  <c r="K93" i="19"/>
  <c r="C639" i="19"/>
  <c r="F100" i="19"/>
  <c r="I377" i="19"/>
  <c r="I713" i="19"/>
  <c r="D557" i="19"/>
  <c r="N179" i="19"/>
  <c r="B184" i="19"/>
  <c r="E543" i="19"/>
  <c r="F783" i="19"/>
  <c r="J424" i="19"/>
  <c r="C764" i="19"/>
  <c r="H612" i="19"/>
  <c r="H563" i="19"/>
  <c r="E662" i="19"/>
  <c r="L380" i="19"/>
  <c r="K541" i="19"/>
  <c r="F666" i="19"/>
  <c r="D530" i="19"/>
  <c r="G113" i="19"/>
  <c r="D549" i="19"/>
  <c r="N691" i="19"/>
  <c r="G46" i="19"/>
  <c r="K436" i="19"/>
  <c r="L667" i="19"/>
  <c r="H192" i="19"/>
  <c r="F760" i="19"/>
  <c r="K334" i="19"/>
  <c r="L167" i="19"/>
  <c r="F117" i="19"/>
  <c r="E713" i="19"/>
  <c r="H245" i="19"/>
  <c r="M615" i="19"/>
  <c r="G122" i="19"/>
  <c r="F460" i="19"/>
  <c r="L503" i="19"/>
  <c r="E263" i="19"/>
  <c r="M308" i="19"/>
  <c r="I71" i="19"/>
  <c r="H524" i="19"/>
  <c r="E587" i="19"/>
  <c r="N690" i="19"/>
  <c r="B239" i="19"/>
  <c r="M306" i="19"/>
  <c r="F788" i="19"/>
  <c r="G587" i="19"/>
  <c r="M142" i="19"/>
  <c r="E516" i="19"/>
  <c r="M136" i="19"/>
  <c r="C755" i="19"/>
  <c r="K469" i="19"/>
  <c r="L308" i="19"/>
  <c r="B108" i="19"/>
  <c r="F66" i="19"/>
  <c r="D449" i="19"/>
  <c r="E168" i="19"/>
  <c r="E780" i="19"/>
  <c r="F761" i="19"/>
  <c r="L473" i="19"/>
  <c r="G596" i="19"/>
  <c r="M231" i="19"/>
  <c r="G660" i="19"/>
  <c r="B571" i="19"/>
  <c r="J619" i="19"/>
  <c r="N112" i="19"/>
  <c r="F567" i="19"/>
  <c r="I641" i="19"/>
  <c r="L544" i="19"/>
  <c r="E595" i="19"/>
  <c r="I688" i="19"/>
  <c r="L471" i="19"/>
  <c r="B203" i="19"/>
  <c r="L209" i="19"/>
  <c r="H355" i="19"/>
  <c r="J644" i="19"/>
  <c r="H421" i="19"/>
  <c r="B572" i="19"/>
  <c r="C313" i="19"/>
  <c r="F432" i="19"/>
  <c r="G49" i="19"/>
  <c r="D570" i="19"/>
  <c r="H757" i="19"/>
  <c r="N520" i="19"/>
  <c r="C595" i="19"/>
  <c r="M188" i="19"/>
  <c r="H72" i="19"/>
  <c r="B181" i="19"/>
  <c r="B659" i="19"/>
  <c r="E372" i="19"/>
  <c r="E593" i="19"/>
  <c r="F784" i="19"/>
  <c r="D523" i="19"/>
  <c r="K216" i="19"/>
  <c r="C186" i="19"/>
  <c r="N47" i="19"/>
  <c r="E187" i="19"/>
  <c r="D299" i="19"/>
  <c r="E447" i="19"/>
  <c r="H134" i="19"/>
  <c r="J280" i="19"/>
  <c r="E308" i="19"/>
  <c r="G111" i="19"/>
  <c r="H691" i="19"/>
  <c r="D758" i="19"/>
  <c r="I659" i="19"/>
  <c r="F733" i="19"/>
  <c r="L557" i="19"/>
  <c r="F781" i="19"/>
  <c r="J316" i="19"/>
  <c r="N664" i="19"/>
  <c r="B683" i="19"/>
  <c r="G762" i="19"/>
  <c r="M782" i="19"/>
  <c r="B112" i="19"/>
  <c r="K291" i="19"/>
  <c r="D529" i="19"/>
  <c r="F185" i="19"/>
  <c r="J483" i="19"/>
  <c r="M660" i="19"/>
  <c r="J243" i="19"/>
  <c r="I52" i="19"/>
  <c r="N330" i="19"/>
  <c r="L376" i="19"/>
  <c r="L188" i="19"/>
  <c r="K594" i="19"/>
  <c r="L240" i="19"/>
  <c r="B121" i="19"/>
  <c r="H551" i="19"/>
  <c r="N740" i="19"/>
  <c r="C93" i="19"/>
  <c r="K49" i="19"/>
  <c r="G452" i="19"/>
  <c r="M547" i="19"/>
  <c r="L413" i="19"/>
  <c r="D660" i="19"/>
  <c r="H668" i="19"/>
  <c r="E638" i="19"/>
  <c r="M77" i="19"/>
  <c r="F734" i="19"/>
  <c r="E141" i="19"/>
  <c r="D543" i="19"/>
  <c r="I404" i="19"/>
  <c r="K616" i="19"/>
  <c r="C70" i="19"/>
  <c r="I548" i="19"/>
  <c r="H617" i="19"/>
  <c r="H52" i="19"/>
  <c r="J709" i="19"/>
  <c r="F686" i="19"/>
  <c r="I525" i="19"/>
  <c r="M133" i="19"/>
  <c r="C760" i="19"/>
  <c r="I412" i="19"/>
  <c r="G335" i="19"/>
  <c r="C713" i="19"/>
  <c r="D69" i="19"/>
  <c r="F429" i="19"/>
  <c r="J666" i="19"/>
  <c r="N317" i="19"/>
  <c r="E711" i="19"/>
  <c r="K293" i="19"/>
  <c r="F507" i="19"/>
  <c r="E74" i="19"/>
  <c r="E357" i="19"/>
  <c r="C146" i="19"/>
  <c r="G73" i="19"/>
  <c r="B375" i="19"/>
  <c r="H755" i="19"/>
  <c r="G182" i="19"/>
  <c r="J51" i="19"/>
  <c r="K191" i="19"/>
  <c r="L618" i="19"/>
  <c r="M732" i="19"/>
  <c r="M740" i="19"/>
  <c r="D214" i="19"/>
  <c r="L110" i="19"/>
  <c r="H762" i="19"/>
  <c r="H640" i="19"/>
  <c r="E282" i="19"/>
  <c r="K474" i="19"/>
  <c r="J140" i="19"/>
  <c r="L143" i="19"/>
  <c r="I313" i="19"/>
  <c r="C714" i="19"/>
  <c r="K412" i="19"/>
  <c r="I528" i="19"/>
  <c r="M566" i="19"/>
  <c r="H291" i="19"/>
  <c r="H620" i="19"/>
  <c r="L639" i="19"/>
  <c r="K708" i="19"/>
  <c r="C396" i="19"/>
  <c r="B784" i="19"/>
  <c r="N732" i="19"/>
  <c r="K421" i="19"/>
  <c r="M461" i="19"/>
  <c r="F639" i="19"/>
  <c r="D571" i="19"/>
  <c r="B472" i="19"/>
  <c r="F421" i="19"/>
  <c r="F420" i="19"/>
  <c r="L212" i="19"/>
  <c r="M203" i="19"/>
  <c r="E378" i="19"/>
  <c r="M162" i="19"/>
  <c r="J317" i="19"/>
  <c r="C77" i="19"/>
  <c r="B588" i="19"/>
  <c r="L111" i="19"/>
  <c r="D291" i="19"/>
  <c r="N565" i="19"/>
  <c r="E334" i="19"/>
  <c r="I185" i="19"/>
  <c r="L689" i="19"/>
  <c r="H142" i="19"/>
  <c r="C498" i="19"/>
  <c r="D398" i="19"/>
  <c r="I716" i="19"/>
  <c r="D212" i="19"/>
  <c r="G75" i="19"/>
  <c r="I519" i="19"/>
  <c r="F596" i="19"/>
  <c r="H280" i="19"/>
  <c r="F64" i="19"/>
  <c r="K426" i="19"/>
  <c r="D206" i="19"/>
  <c r="K356" i="19"/>
  <c r="K132" i="19"/>
  <c r="G193" i="19"/>
  <c r="C180" i="19"/>
  <c r="K458" i="19"/>
  <c r="N666" i="19"/>
  <c r="E110" i="19"/>
  <c r="N434" i="19"/>
  <c r="E759" i="19"/>
  <c r="D167" i="19"/>
  <c r="E469" i="19"/>
  <c r="M206" i="19"/>
  <c r="I756" i="19"/>
  <c r="E784" i="19"/>
  <c r="J114" i="19"/>
  <c r="J667" i="19"/>
  <c r="I413" i="19"/>
  <c r="N570" i="19"/>
  <c r="E338" i="19"/>
  <c r="I546" i="19"/>
  <c r="J292" i="19"/>
  <c r="J309" i="19"/>
  <c r="I148" i="19"/>
  <c r="M481" i="19"/>
  <c r="I183" i="19"/>
  <c r="L734" i="19"/>
  <c r="H242" i="19"/>
  <c r="J293" i="19"/>
  <c r="K220" i="19"/>
  <c r="L519" i="19"/>
  <c r="J47" i="19"/>
  <c r="H47" i="19"/>
  <c r="K480" i="19"/>
  <c r="C481" i="19"/>
  <c r="I171" i="19"/>
  <c r="L499" i="19"/>
  <c r="J688" i="19"/>
  <c r="G548" i="19"/>
  <c r="N731" i="19"/>
  <c r="H117" i="19"/>
  <c r="D50" i="19"/>
  <c r="F181" i="19"/>
  <c r="J596" i="19"/>
  <c r="N588" i="19"/>
  <c r="I353" i="19"/>
  <c r="C349" i="19"/>
  <c r="E785" i="19"/>
  <c r="C269" i="19"/>
  <c r="J528" i="19"/>
  <c r="L567" i="19"/>
  <c r="H70" i="19"/>
  <c r="H262" i="19"/>
  <c r="H638" i="19"/>
  <c r="C360" i="19"/>
  <c r="M668" i="19"/>
  <c r="D685" i="19"/>
  <c r="J715" i="19"/>
  <c r="F313" i="19"/>
  <c r="N194" i="19"/>
  <c r="G386" i="19"/>
  <c r="K143" i="19"/>
  <c r="I508" i="19"/>
  <c r="N252" i="19"/>
  <c r="L336" i="19"/>
  <c r="E688" i="19"/>
  <c r="K76" i="19"/>
  <c r="K292" i="19"/>
  <c r="L686" i="19"/>
  <c r="K240" i="19"/>
  <c r="C421" i="19"/>
  <c r="M236" i="19"/>
  <c r="J268" i="19"/>
  <c r="M75" i="19"/>
  <c r="G446" i="19"/>
  <c r="C399" i="19"/>
  <c r="K75" i="19"/>
  <c r="M786" i="19"/>
  <c r="D422" i="19"/>
  <c r="C615" i="19"/>
  <c r="I516" i="19"/>
  <c r="N593" i="19"/>
  <c r="E276" i="19"/>
  <c r="L169" i="19"/>
  <c r="F588" i="19"/>
  <c r="I639" i="19"/>
  <c r="C402" i="19"/>
  <c r="E123" i="19"/>
  <c r="C108" i="19"/>
  <c r="B291" i="19"/>
  <c r="K764" i="19"/>
  <c r="B425" i="19"/>
  <c r="C166" i="19"/>
  <c r="K180" i="19"/>
  <c r="J736" i="19"/>
  <c r="G713" i="19"/>
  <c r="G521" i="19"/>
  <c r="L762" i="19"/>
  <c r="D617" i="19"/>
  <c r="G376" i="19"/>
  <c r="D64" i="19"/>
  <c r="D347" i="19"/>
  <c r="F594" i="19"/>
  <c r="K378" i="19"/>
  <c r="I784" i="19"/>
  <c r="B494" i="19"/>
  <c r="I288" i="19"/>
  <c r="M338" i="19"/>
  <c r="B120" i="19"/>
  <c r="C518" i="19"/>
  <c r="N316" i="19"/>
  <c r="B285" i="19"/>
  <c r="H402" i="19"/>
  <c r="E264" i="19"/>
  <c r="C759" i="19"/>
  <c r="F349" i="19"/>
  <c r="J589" i="19"/>
  <c r="D618" i="19"/>
  <c r="K402" i="19"/>
  <c r="L242" i="19"/>
  <c r="J180" i="19"/>
  <c r="N782" i="19"/>
  <c r="M148" i="19"/>
  <c r="C90" i="19"/>
  <c r="H379" i="19"/>
  <c r="B469" i="19"/>
  <c r="G329" i="19"/>
  <c r="J278" i="19"/>
  <c r="D312" i="19"/>
  <c r="I39" i="19"/>
  <c r="L691" i="19"/>
  <c r="N163" i="19"/>
  <c r="M382" i="19"/>
  <c r="F519" i="19"/>
  <c r="K592" i="19"/>
  <c r="I75" i="19"/>
  <c r="I424" i="19"/>
  <c r="G453" i="19"/>
  <c r="K733" i="19"/>
  <c r="G710" i="19"/>
  <c r="B386" i="19"/>
  <c r="F408" i="19"/>
  <c r="M596" i="19"/>
  <c r="B739" i="19"/>
  <c r="H430" i="19"/>
  <c r="K427" i="19"/>
  <c r="N303" i="19"/>
  <c r="G786" i="19"/>
  <c r="E95" i="19"/>
  <c r="J143" i="19"/>
  <c r="C565" i="19"/>
  <c r="F785" i="19"/>
  <c r="M111" i="19"/>
  <c r="L611" i="19"/>
  <c r="F214" i="19"/>
  <c r="J261" i="19"/>
  <c r="J72" i="19"/>
  <c r="C45" i="19"/>
  <c r="E612" i="19"/>
  <c r="L213" i="19"/>
  <c r="B665" i="19"/>
  <c r="N216" i="19"/>
  <c r="L312" i="19"/>
  <c r="N328" i="19"/>
  <c r="C661" i="19"/>
  <c r="M590" i="19"/>
  <c r="I592" i="19"/>
  <c r="F94" i="19"/>
  <c r="L52" i="19"/>
  <c r="I542" i="19"/>
  <c r="L45" i="19"/>
  <c r="G183" i="19"/>
  <c r="I715" i="19"/>
  <c r="D541" i="19"/>
  <c r="G541" i="19"/>
  <c r="J168" i="19"/>
  <c r="K327" i="19"/>
  <c r="N211" i="19"/>
  <c r="D474" i="19"/>
  <c r="H635" i="19"/>
  <c r="J265" i="19"/>
  <c r="N710" i="19"/>
  <c r="I714" i="19"/>
  <c r="B146" i="19"/>
  <c r="F180" i="19"/>
  <c r="M44" i="19"/>
  <c r="F49" i="19"/>
  <c r="I239" i="19"/>
  <c r="F782" i="19"/>
  <c r="E760" i="19"/>
  <c r="G758" i="19"/>
  <c r="I685" i="19"/>
  <c r="I686" i="19"/>
  <c r="J340" i="19"/>
  <c r="N595" i="19"/>
  <c r="C76" i="19"/>
  <c r="J62" i="19"/>
  <c r="M779" i="19"/>
  <c r="C782" i="19"/>
  <c r="M332" i="19"/>
  <c r="G98" i="19"/>
  <c r="K587" i="19"/>
  <c r="C51" i="19"/>
  <c r="F525" i="19"/>
  <c r="D173" i="19"/>
  <c r="E383" i="19"/>
  <c r="K589" i="19"/>
  <c r="G661" i="19"/>
  <c r="I620" i="19"/>
  <c r="C493" i="19"/>
  <c r="H324" i="19"/>
  <c r="M642" i="19"/>
  <c r="C185" i="19"/>
  <c r="K323" i="19"/>
  <c r="B687" i="19"/>
  <c r="F665" i="19"/>
  <c r="K640" i="19"/>
  <c r="E425" i="19"/>
  <c r="K639" i="19"/>
  <c r="K596" i="19"/>
  <c r="K115" i="19"/>
  <c r="E163" i="19"/>
  <c r="M350" i="19"/>
  <c r="J422" i="19"/>
  <c r="L227" i="19"/>
  <c r="I19" i="19"/>
  <c r="I229" i="19"/>
  <c r="D380" i="19"/>
  <c r="H326" i="19"/>
  <c r="D591" i="19"/>
  <c r="B276" i="19"/>
  <c r="M114" i="19"/>
  <c r="H310" i="19"/>
  <c r="F352" i="19"/>
  <c r="D375" i="19"/>
  <c r="E380" i="19"/>
  <c r="B499" i="19"/>
  <c r="C522" i="19"/>
  <c r="B228" i="19"/>
  <c r="C61" i="19"/>
  <c r="H544" i="19"/>
  <c r="F374" i="19"/>
  <c r="J615" i="19"/>
  <c r="E499" i="19"/>
  <c r="L324" i="19"/>
  <c r="D15" i="19"/>
  <c r="J134" i="19"/>
  <c r="G372" i="19"/>
  <c r="G12" i="19"/>
  <c r="J755" i="19"/>
  <c r="L496" i="19"/>
  <c r="F518" i="19"/>
  <c r="F233" i="19"/>
  <c r="H547" i="19"/>
  <c r="J373" i="19"/>
  <c r="G571" i="19"/>
  <c r="D183" i="19"/>
  <c r="E517" i="19"/>
  <c r="F112" i="19"/>
  <c r="K495" i="19"/>
  <c r="D233" i="19"/>
  <c r="E424" i="19"/>
  <c r="L164" i="19"/>
  <c r="J59" i="19"/>
  <c r="J786" i="19"/>
  <c r="I100" i="19"/>
  <c r="N70" i="19"/>
  <c r="C500" i="19"/>
  <c r="D300" i="19"/>
  <c r="I498" i="19"/>
  <c r="D352" i="19"/>
  <c r="G91" i="19"/>
  <c r="J256" i="19"/>
  <c r="D331" i="19"/>
  <c r="L636" i="19"/>
  <c r="B252" i="19"/>
  <c r="J419" i="19"/>
  <c r="L568" i="19"/>
  <c r="D397" i="19"/>
  <c r="J474" i="19"/>
  <c r="M565" i="19"/>
  <c r="C332" i="19"/>
  <c r="L161" i="19"/>
  <c r="I228" i="19"/>
  <c r="K136" i="19"/>
  <c r="E451" i="19"/>
  <c r="E572" i="19"/>
  <c r="D473" i="19"/>
  <c r="H471" i="19"/>
  <c r="E427" i="19"/>
  <c r="F398" i="19"/>
  <c r="I48" i="19"/>
  <c r="I736" i="19"/>
  <c r="F182" i="19"/>
  <c r="D443" i="19"/>
  <c r="L304" i="19"/>
  <c r="E420" i="19"/>
  <c r="L349" i="19"/>
  <c r="K685" i="19"/>
  <c r="H49" i="19"/>
  <c r="H734" i="19"/>
  <c r="N643" i="19"/>
  <c r="M758" i="19"/>
  <c r="K496" i="19"/>
  <c r="G11" i="19"/>
  <c r="L69" i="19"/>
  <c r="H254" i="19"/>
  <c r="M666" i="19"/>
  <c r="H712" i="19"/>
  <c r="G186" i="19"/>
  <c r="L182" i="19"/>
  <c r="J379" i="19"/>
  <c r="C376" i="19"/>
  <c r="B107" i="19"/>
  <c r="D659" i="19"/>
  <c r="E244" i="19"/>
  <c r="J570" i="19"/>
  <c r="H401" i="19"/>
  <c r="N48" i="19"/>
  <c r="F188" i="19"/>
  <c r="D48" i="19"/>
  <c r="E115" i="19"/>
  <c r="B684" i="19"/>
  <c r="C516" i="19"/>
  <c r="E444" i="19"/>
  <c r="C232" i="19"/>
  <c r="N714" i="19"/>
  <c r="B135" i="19"/>
  <c r="K14" i="19"/>
  <c r="G139" i="19"/>
  <c r="F739" i="19"/>
  <c r="C66" i="19"/>
  <c r="D115" i="19"/>
  <c r="I401" i="19"/>
  <c r="L660" i="19"/>
  <c r="K443" i="19"/>
  <c r="D89" i="19"/>
  <c r="F375" i="19"/>
  <c r="L108" i="19"/>
  <c r="K44" i="19"/>
  <c r="F179" i="19"/>
  <c r="K235" i="19"/>
  <c r="G41" i="19"/>
  <c r="C468" i="19"/>
  <c r="F302" i="19"/>
  <c r="G639" i="19"/>
  <c r="D205" i="19"/>
  <c r="L67" i="19"/>
  <c r="H685" i="19"/>
  <c r="D107" i="19"/>
  <c r="C20" i="19"/>
  <c r="C65" i="19"/>
  <c r="F443" i="19"/>
  <c r="F714" i="19"/>
  <c r="G347" i="19"/>
  <c r="D305" i="19"/>
  <c r="E323" i="19"/>
  <c r="E252" i="19"/>
  <c r="D90" i="19"/>
  <c r="B300" i="19"/>
  <c r="H11" i="19"/>
  <c r="L493" i="19"/>
  <c r="I541" i="19"/>
  <c r="K59" i="19"/>
  <c r="H91" i="19"/>
  <c r="J229" i="19"/>
  <c r="E188" i="19"/>
  <c r="L395" i="19"/>
  <c r="N15" i="19"/>
  <c r="I182" i="19"/>
  <c r="E89" i="19"/>
  <c r="I304" i="19"/>
  <c r="J40" i="19"/>
  <c r="F251" i="19"/>
  <c r="L39" i="19"/>
  <c r="K304" i="19"/>
  <c r="D566" i="19"/>
  <c r="I40" i="19"/>
  <c r="C59" i="19"/>
  <c r="K206" i="19"/>
  <c r="D732" i="19"/>
  <c r="C42" i="19"/>
  <c r="D307" i="19"/>
  <c r="D326" i="19"/>
  <c r="I111" i="19"/>
  <c r="D180" i="19"/>
  <c r="I157" i="19"/>
  <c r="J279" i="19"/>
  <c r="G779" i="19"/>
  <c r="C137" i="19"/>
  <c r="I518" i="19"/>
  <c r="F159" i="19"/>
  <c r="K422" i="19"/>
  <c r="E428" i="19"/>
  <c r="I133" i="19"/>
  <c r="B281" i="19"/>
  <c r="H371" i="19"/>
  <c r="K420" i="19"/>
  <c r="H372" i="19"/>
  <c r="D572" i="19"/>
  <c r="D467" i="19"/>
  <c r="C256" i="19"/>
  <c r="B735" i="19"/>
  <c r="G423" i="19"/>
  <c r="G37" i="19"/>
  <c r="G475" i="19"/>
  <c r="G448" i="19"/>
  <c r="J496" i="19"/>
  <c r="E325" i="19"/>
  <c r="I452" i="19"/>
  <c r="H205" i="19"/>
  <c r="I255" i="19"/>
  <c r="D136" i="19"/>
  <c r="F35" i="19"/>
  <c r="L139" i="19"/>
  <c r="L325" i="19"/>
  <c r="M112" i="19"/>
  <c r="N35" i="19"/>
  <c r="G894" i="19"/>
  <c r="D164" i="19"/>
  <c r="I428" i="19"/>
  <c r="B303" i="19"/>
  <c r="G86" i="19"/>
  <c r="F134" i="19"/>
  <c r="C452" i="19"/>
  <c r="C157" i="19"/>
  <c r="E88" i="19"/>
  <c r="E350" i="19"/>
  <c r="C611" i="19"/>
  <c r="M37" i="19"/>
  <c r="I156" i="19"/>
  <c r="C134" i="19"/>
  <c r="F278" i="19"/>
  <c r="H253" i="19"/>
  <c r="J281" i="19"/>
  <c r="C277" i="19"/>
  <c r="I254" i="19"/>
  <c r="J205" i="19"/>
  <c r="F59" i="19"/>
  <c r="F422" i="19"/>
  <c r="H155" i="19"/>
  <c r="G785" i="19"/>
  <c r="H404" i="19"/>
  <c r="J612" i="19"/>
  <c r="J161" i="19"/>
  <c r="M10" i="19"/>
  <c r="E337" i="19"/>
  <c r="F692" i="19"/>
  <c r="K90" i="19"/>
  <c r="F496" i="19"/>
  <c r="C374" i="19"/>
  <c r="G256" i="19"/>
  <c r="L616" i="19"/>
  <c r="H543" i="19"/>
  <c r="M67" i="19"/>
  <c r="G302" i="19"/>
  <c r="I86" i="19"/>
  <c r="I371" i="19"/>
  <c r="F452" i="19"/>
  <c r="E235" i="19"/>
  <c r="K84" i="19"/>
  <c r="I85" i="19"/>
  <c r="D783" i="19"/>
  <c r="K43" i="19"/>
  <c r="D665" i="19"/>
  <c r="F257" i="19"/>
  <c r="B786" i="19"/>
  <c r="E159" i="19"/>
  <c r="H452" i="19"/>
  <c r="K228" i="19"/>
  <c r="F184" i="19"/>
  <c r="N37" i="19"/>
  <c r="F542" i="19"/>
  <c r="L259" i="19"/>
  <c r="F44" i="19"/>
  <c r="K16" i="19"/>
  <c r="I60" i="19"/>
  <c r="N41" i="19"/>
  <c r="H204" i="19"/>
  <c r="C209" i="19"/>
  <c r="K493" i="19"/>
  <c r="N68" i="19"/>
  <c r="J107" i="19"/>
  <c r="N63" i="19"/>
  <c r="D356" i="19"/>
  <c r="B491" i="19"/>
  <c r="I15" i="19"/>
  <c r="C328" i="19"/>
  <c r="J355" i="19"/>
  <c r="D594" i="19"/>
  <c r="J39" i="19"/>
  <c r="N12" i="19"/>
  <c r="H564" i="19"/>
  <c r="L347" i="19"/>
  <c r="H398" i="19"/>
  <c r="D260" i="19"/>
  <c r="I443" i="19"/>
  <c r="D636" i="19"/>
  <c r="N836" i="19"/>
  <c r="G662" i="19"/>
  <c r="L419" i="19"/>
  <c r="I164" i="19"/>
  <c r="N419" i="19"/>
  <c r="F395" i="19"/>
  <c r="L63" i="19"/>
  <c r="L402" i="19"/>
  <c r="C254" i="19"/>
  <c r="I303" i="19"/>
  <c r="E475" i="19"/>
  <c r="J112" i="19"/>
  <c r="H667" i="19"/>
  <c r="C549" i="19"/>
  <c r="K50" i="19"/>
  <c r="E549" i="19"/>
  <c r="N258" i="19"/>
  <c r="J100" i="19"/>
  <c r="C567" i="19"/>
  <c r="F473" i="19"/>
  <c r="L426" i="19"/>
  <c r="J267" i="19"/>
  <c r="B287" i="19"/>
  <c r="F402" i="19"/>
  <c r="I690" i="19"/>
  <c r="H20" i="19"/>
  <c r="B447" i="19"/>
  <c r="B497" i="19"/>
  <c r="D507" i="19"/>
  <c r="M384" i="19"/>
  <c r="H448" i="19"/>
  <c r="K95" i="19"/>
  <c r="F132" i="19"/>
  <c r="H400" i="19"/>
  <c r="L406" i="19"/>
  <c r="I143" i="19"/>
  <c r="D142" i="19"/>
  <c r="M74" i="19"/>
  <c r="E618" i="19"/>
  <c r="L786" i="19"/>
  <c r="J434" i="19"/>
  <c r="K112" i="19"/>
  <c r="K303" i="19"/>
  <c r="G485" i="19"/>
  <c r="G424" i="19"/>
  <c r="K523" i="19"/>
  <c r="L498" i="19"/>
  <c r="H445" i="19"/>
  <c r="M564" i="19"/>
  <c r="E570" i="19"/>
  <c r="G110" i="19"/>
  <c r="G188" i="19"/>
  <c r="H215" i="19"/>
  <c r="B373" i="19"/>
  <c r="I256" i="19"/>
  <c r="N569" i="19"/>
  <c r="I426" i="19"/>
  <c r="D739" i="19"/>
  <c r="E542" i="19"/>
  <c r="L53" i="19"/>
  <c r="D179" i="19"/>
  <c r="J331" i="19"/>
  <c r="G234" i="19"/>
  <c r="E203" i="19"/>
  <c r="G736" i="19"/>
  <c r="M42" i="19"/>
  <c r="J401" i="19"/>
  <c r="G519" i="19"/>
  <c r="I472" i="19"/>
  <c r="I787" i="19"/>
  <c r="G305" i="19"/>
  <c r="J423" i="19"/>
  <c r="H519" i="19"/>
  <c r="I136" i="19"/>
  <c r="G66" i="19"/>
  <c r="L148" i="19"/>
  <c r="C683" i="19"/>
  <c r="J504" i="19"/>
  <c r="D661" i="19"/>
  <c r="F451" i="19"/>
  <c r="E12" i="19"/>
  <c r="E259" i="19"/>
  <c r="D452" i="19"/>
  <c r="F90" i="19"/>
  <c r="H619" i="19"/>
  <c r="F492" i="19"/>
  <c r="I282" i="19"/>
  <c r="E233" i="19"/>
  <c r="G517" i="19"/>
  <c r="D469" i="19"/>
  <c r="D85" i="19"/>
  <c r="B328" i="19"/>
  <c r="D278" i="19"/>
  <c r="F208" i="19"/>
  <c r="H160" i="19"/>
  <c r="C371" i="19"/>
  <c r="F426" i="19"/>
  <c r="H35" i="19"/>
  <c r="L228" i="19"/>
  <c r="I782" i="19"/>
  <c r="G665" i="19"/>
  <c r="D662" i="19"/>
  <c r="E109" i="19"/>
  <c r="L566" i="19"/>
  <c r="F135" i="19"/>
  <c r="L351" i="19"/>
  <c r="H376" i="19"/>
  <c r="I231" i="19"/>
  <c r="C158" i="19"/>
  <c r="C663" i="19"/>
  <c r="L65" i="19"/>
  <c r="L59" i="19"/>
  <c r="I305" i="19"/>
  <c r="J44" i="19"/>
  <c r="C443" i="19"/>
  <c r="N323" i="19"/>
  <c r="K283" i="19"/>
  <c r="N89" i="19"/>
  <c r="G87" i="19"/>
  <c r="K40" i="19"/>
  <c r="M515" i="19"/>
  <c r="H787" i="19"/>
  <c r="C228" i="19"/>
  <c r="E731" i="19"/>
  <c r="D401" i="19"/>
  <c r="L492" i="19"/>
  <c r="N590" i="19"/>
  <c r="L116" i="19"/>
  <c r="H447" i="19"/>
  <c r="M315" i="19"/>
  <c r="C491" i="19"/>
  <c r="G156" i="19"/>
  <c r="E786" i="19"/>
  <c r="F565" i="19"/>
  <c r="G739" i="19"/>
  <c r="K109" i="19"/>
  <c r="D687" i="19"/>
  <c r="I595" i="19"/>
  <c r="I324" i="19"/>
  <c r="C139" i="19"/>
  <c r="H186" i="19"/>
  <c r="K277" i="19"/>
  <c r="E739" i="19"/>
  <c r="F77" i="19"/>
  <c r="L547" i="19"/>
  <c r="H46" i="19"/>
  <c r="F668" i="19"/>
  <c r="D254" i="19"/>
  <c r="D396" i="19"/>
  <c r="L735" i="19"/>
  <c r="N709" i="19"/>
  <c r="L495" i="19"/>
  <c r="I181" i="19"/>
  <c r="G711" i="19"/>
  <c r="K376" i="19"/>
  <c r="K479" i="19"/>
  <c r="B711" i="19"/>
  <c r="L282" i="19"/>
  <c r="D187" i="19"/>
  <c r="D209" i="19"/>
  <c r="K612" i="19"/>
  <c r="G404" i="19"/>
  <c r="F256" i="19"/>
  <c r="I155" i="19"/>
  <c r="H231" i="19"/>
  <c r="H263" i="19"/>
  <c r="D37" i="19"/>
  <c r="H329" i="19"/>
  <c r="D711" i="19"/>
  <c r="E86" i="19"/>
  <c r="J136" i="19"/>
  <c r="D116" i="19"/>
  <c r="E137" i="19"/>
  <c r="K134" i="19"/>
  <c r="J356" i="19"/>
  <c r="C375" i="19"/>
  <c r="G474" i="19"/>
  <c r="F227" i="19"/>
  <c r="F230" i="19"/>
  <c r="D204" i="19"/>
  <c r="N635" i="19"/>
  <c r="J539" i="19"/>
  <c r="C40" i="19"/>
  <c r="I109" i="19"/>
  <c r="G227" i="19"/>
  <c r="F280" i="19"/>
  <c r="M213" i="19"/>
  <c r="E139" i="19"/>
  <c r="L302" i="19"/>
  <c r="J569" i="19"/>
  <c r="M18" i="19"/>
  <c r="J204" i="19"/>
  <c r="C280" i="19"/>
  <c r="L257" i="19"/>
  <c r="H473" i="19"/>
  <c r="F444" i="19"/>
  <c r="G615" i="19"/>
  <c r="B452" i="19"/>
  <c r="M640" i="19"/>
  <c r="E62" i="19"/>
  <c r="C17" i="19"/>
  <c r="B324" i="19"/>
  <c r="D544" i="19"/>
  <c r="I473" i="19"/>
  <c r="E355" i="19"/>
  <c r="L859" i="19"/>
  <c r="G59" i="19"/>
  <c r="F323" i="19"/>
  <c r="B380" i="19"/>
  <c r="K227" i="19"/>
  <c r="F88" i="19"/>
  <c r="N636" i="19"/>
  <c r="I331" i="19"/>
  <c r="I567" i="19"/>
  <c r="C304" i="19"/>
  <c r="B110" i="19"/>
  <c r="H16" i="19"/>
  <c r="E351" i="19"/>
  <c r="L254" i="19"/>
  <c r="H38" i="19"/>
  <c r="C136" i="19"/>
  <c r="J588" i="19"/>
  <c r="E37" i="19"/>
  <c r="G348" i="19"/>
  <c r="B258" i="19"/>
  <c r="D10" i="19"/>
  <c r="L354" i="19"/>
  <c r="K209" i="19"/>
  <c r="J88" i="19"/>
  <c r="B570" i="19"/>
  <c r="M14" i="19"/>
  <c r="D691" i="19"/>
  <c r="M61" i="19"/>
  <c r="J493" i="19"/>
  <c r="G476" i="19"/>
  <c r="K450" i="19"/>
  <c r="E379" i="19"/>
  <c r="N20" i="19"/>
  <c r="M17" i="19"/>
  <c r="L355" i="19"/>
  <c r="C329" i="19"/>
  <c r="C60" i="19"/>
  <c r="G426" i="19"/>
  <c r="E76" i="19"/>
  <c r="J443" i="19"/>
  <c r="J207" i="19"/>
  <c r="D471" i="19"/>
  <c r="B277" i="19"/>
  <c r="E50" i="19"/>
  <c r="F258" i="19"/>
  <c r="L783" i="19"/>
  <c r="N39" i="19"/>
  <c r="L231" i="19"/>
  <c r="G85" i="19"/>
  <c r="F299" i="19"/>
  <c r="C524" i="19"/>
  <c r="L643" i="19"/>
  <c r="D595" i="19"/>
  <c r="M39" i="19"/>
  <c r="C539" i="19"/>
  <c r="K494" i="19"/>
  <c r="K307" i="19"/>
  <c r="F85" i="19"/>
  <c r="E564" i="19"/>
  <c r="C497" i="19"/>
  <c r="E301" i="19"/>
  <c r="D40" i="19"/>
  <c r="N275" i="19"/>
  <c r="D640" i="19"/>
  <c r="E544" i="19"/>
  <c r="H230" i="19"/>
  <c r="N62" i="19"/>
  <c r="F209" i="19"/>
  <c r="H278" i="19"/>
  <c r="C162" i="19"/>
  <c r="G135" i="19"/>
  <c r="B332" i="19"/>
  <c r="N572" i="19"/>
  <c r="D238" i="19"/>
  <c r="G17" i="19"/>
  <c r="K377" i="19"/>
  <c r="C227" i="19"/>
  <c r="C14" i="19"/>
  <c r="E66" i="19"/>
  <c r="H137" i="19"/>
  <c r="K354" i="19"/>
  <c r="G36" i="19"/>
  <c r="K545" i="19"/>
  <c r="L144" i="19"/>
  <c r="G231" i="19"/>
  <c r="G205" i="19"/>
  <c r="B211" i="19"/>
  <c r="E210" i="19"/>
  <c r="H132" i="19"/>
  <c r="N133" i="19"/>
  <c r="F300" i="19"/>
  <c r="G612" i="19"/>
  <c r="I237" i="19"/>
  <c r="D350" i="19"/>
  <c r="F277" i="19"/>
  <c r="I64" i="19"/>
  <c r="D468" i="19"/>
  <c r="B212" i="19"/>
  <c r="K182" i="19"/>
  <c r="J92" i="19"/>
  <c r="H323" i="19"/>
  <c r="C736" i="19"/>
  <c r="K233" i="19"/>
  <c r="K131" i="19"/>
  <c r="L13" i="19"/>
  <c r="C473" i="19"/>
  <c r="L210" i="19"/>
  <c r="B379" i="19"/>
  <c r="J664" i="19"/>
  <c r="G382" i="19"/>
  <c r="I290" i="19"/>
  <c r="F640" i="19"/>
  <c r="H688" i="19"/>
  <c r="F471" i="19"/>
  <c r="N267" i="19"/>
  <c r="H292" i="19"/>
  <c r="C544" i="19"/>
  <c r="G509" i="19"/>
  <c r="H214" i="19"/>
  <c r="J70" i="19"/>
  <c r="J565" i="19"/>
  <c r="C212" i="19"/>
  <c r="G618" i="19"/>
  <c r="D287" i="19"/>
  <c r="E267" i="19"/>
  <c r="E565" i="19"/>
  <c r="N567" i="19"/>
  <c r="M664" i="19"/>
  <c r="G550" i="19"/>
  <c r="E360" i="19"/>
  <c r="G740" i="19"/>
  <c r="G709" i="19"/>
  <c r="I220" i="19"/>
  <c r="L664" i="19"/>
  <c r="B372" i="19"/>
  <c r="K732" i="19"/>
  <c r="J149" i="19"/>
  <c r="N739" i="19"/>
  <c r="E687" i="19"/>
  <c r="H758" i="19"/>
  <c r="H565" i="19"/>
  <c r="G377" i="19"/>
  <c r="B163" i="19"/>
  <c r="G642" i="19"/>
  <c r="K229" i="19"/>
  <c r="C114" i="19"/>
  <c r="K399" i="19"/>
  <c r="F735" i="19"/>
  <c r="J763" i="19"/>
  <c r="I83" i="19"/>
  <c r="J60" i="19"/>
  <c r="J404" i="19"/>
  <c r="M16" i="19"/>
  <c r="L711" i="19"/>
  <c r="D476" i="19"/>
  <c r="J139" i="19"/>
  <c r="I539" i="19"/>
  <c r="F12" i="19"/>
  <c r="B206" i="19"/>
  <c r="B451" i="19"/>
  <c r="C276" i="19"/>
  <c r="G209" i="19"/>
  <c r="N539" i="19"/>
  <c r="J425" i="19"/>
  <c r="I63" i="19"/>
  <c r="K492" i="19"/>
  <c r="B136" i="19"/>
  <c r="H236" i="19"/>
  <c r="G16" i="19"/>
  <c r="L131" i="19"/>
  <c r="K53" i="19"/>
  <c r="N617" i="19"/>
  <c r="J542" i="19"/>
  <c r="K664" i="19"/>
  <c r="E757" i="19"/>
  <c r="K38" i="19"/>
  <c r="L329" i="19"/>
  <c r="K208" i="19"/>
  <c r="K203" i="19"/>
  <c r="H397" i="19"/>
  <c r="C293" i="19"/>
  <c r="H665" i="19"/>
  <c r="I161" i="19"/>
  <c r="L66" i="19"/>
  <c r="F84" i="19"/>
  <c r="J300" i="19"/>
  <c r="B400" i="19"/>
  <c r="G403" i="19"/>
  <c r="B404" i="19"/>
  <c r="F20" i="19"/>
  <c r="B467" i="19"/>
  <c r="F419" i="19"/>
  <c r="G115" i="19"/>
  <c r="J15" i="19"/>
  <c r="I163" i="19"/>
  <c r="K761" i="19"/>
  <c r="F239" i="19"/>
  <c r="F731" i="19"/>
  <c r="C240" i="19"/>
  <c r="D95" i="19"/>
  <c r="H135" i="19"/>
  <c r="I376" i="19"/>
  <c r="G686" i="19"/>
  <c r="K255" i="19"/>
  <c r="H88" i="19"/>
  <c r="C665" i="19"/>
  <c r="C68" i="19"/>
  <c r="J519" i="19"/>
  <c r="H350" i="19"/>
  <c r="B470" i="19"/>
  <c r="H65" i="19"/>
  <c r="M275" i="19"/>
  <c r="L86" i="19"/>
  <c r="L183" i="19"/>
  <c r="D285" i="19"/>
  <c r="C450" i="19"/>
  <c r="H179" i="19"/>
  <c r="M639" i="19"/>
  <c r="E231" i="19"/>
  <c r="K567" i="19"/>
  <c r="F378" i="19"/>
  <c r="I355" i="19"/>
  <c r="D542" i="19"/>
  <c r="H109" i="19"/>
  <c r="D447" i="19"/>
  <c r="B689" i="19"/>
  <c r="B254" i="19"/>
  <c r="D66" i="19"/>
  <c r="G137" i="19"/>
  <c r="B495" i="19"/>
  <c r="M95" i="19"/>
  <c r="M588" i="19"/>
  <c r="D764" i="19"/>
  <c r="H229" i="19"/>
  <c r="K232" i="19"/>
  <c r="J166" i="19"/>
  <c r="J337" i="19"/>
  <c r="N287" i="19"/>
  <c r="M70" i="19"/>
  <c r="H217" i="19"/>
  <c r="I336" i="19"/>
  <c r="N195" i="19"/>
  <c r="M613" i="19"/>
  <c r="C155" i="19"/>
  <c r="F379" i="19"/>
  <c r="H592" i="19"/>
  <c r="I517" i="19"/>
  <c r="F762" i="19"/>
  <c r="E471" i="19"/>
  <c r="N286" i="19"/>
  <c r="L684" i="19"/>
  <c r="F356" i="19"/>
  <c r="E108" i="19"/>
  <c r="J523" i="19"/>
  <c r="H86" i="19"/>
  <c r="E98" i="19"/>
  <c r="C564" i="19"/>
  <c r="J115" i="19"/>
  <c r="C509" i="19"/>
  <c r="D101" i="19"/>
  <c r="C404" i="19"/>
  <c r="J764" i="19"/>
  <c r="E637" i="19"/>
  <c r="M788" i="19"/>
  <c r="F326" i="19"/>
  <c r="B715" i="19"/>
  <c r="F736" i="19"/>
  <c r="G324" i="19"/>
  <c r="M251" i="19"/>
  <c r="I642" i="19"/>
  <c r="M419" i="19"/>
  <c r="L159" i="19"/>
  <c r="L195" i="19"/>
  <c r="J643" i="19"/>
  <c r="C710" i="19"/>
  <c r="J113" i="19"/>
  <c r="I251" i="19"/>
  <c r="H451" i="19"/>
  <c r="F254" i="19"/>
  <c r="M40" i="19"/>
  <c r="B713" i="19"/>
  <c r="I275" i="19"/>
  <c r="L374" i="19"/>
  <c r="B209" i="19"/>
  <c r="J326" i="19"/>
  <c r="F157" i="19"/>
  <c r="I140" i="19"/>
  <c r="D35" i="19"/>
  <c r="F327" i="19"/>
  <c r="E92" i="19"/>
  <c r="I11" i="19"/>
  <c r="E275" i="19"/>
  <c r="D42" i="19"/>
  <c r="H419" i="19"/>
  <c r="G92" i="19"/>
  <c r="K158" i="19"/>
  <c r="H855" i="19"/>
  <c r="C506" i="19"/>
  <c r="I445" i="19"/>
  <c r="B780" i="19"/>
  <c r="K666" i="19"/>
  <c r="G311" i="19"/>
  <c r="J446" i="19"/>
  <c r="J71" i="19"/>
  <c r="K419" i="19"/>
  <c r="E234" i="19"/>
  <c r="E374" i="19"/>
  <c r="B259" i="19"/>
  <c r="G399" i="19"/>
  <c r="N85" i="19"/>
  <c r="M539" i="19"/>
  <c r="L14" i="19"/>
  <c r="M616" i="19"/>
  <c r="F16" i="19"/>
  <c r="F86" i="19"/>
  <c r="E423" i="19"/>
  <c r="K329" i="19"/>
  <c r="H325" i="19"/>
  <c r="K108" i="19"/>
  <c r="E172" i="19"/>
  <c r="C422" i="19"/>
  <c r="C36" i="19"/>
  <c r="J620" i="19"/>
  <c r="C783" i="19"/>
  <c r="H166" i="19"/>
  <c r="B143" i="19"/>
  <c r="J712" i="19"/>
  <c r="K447" i="19"/>
  <c r="B15" i="19"/>
  <c r="L281" i="19"/>
  <c r="F515" i="19"/>
  <c r="M220" i="19"/>
  <c r="K423" i="19"/>
  <c r="G255" i="19"/>
  <c r="L260" i="19"/>
  <c r="L256" i="19"/>
  <c r="L163" i="19"/>
  <c r="C401" i="19"/>
  <c r="K305" i="19"/>
  <c r="E403" i="19"/>
  <c r="G52" i="19"/>
  <c r="B450" i="19"/>
  <c r="J179" i="19"/>
  <c r="I205" i="19"/>
  <c r="B260" i="19"/>
  <c r="E85" i="19"/>
  <c r="F310" i="19"/>
  <c r="I399" i="19"/>
  <c r="B496" i="19"/>
  <c r="D446" i="19"/>
  <c r="K668" i="19"/>
  <c r="D208" i="19"/>
  <c r="K425" i="19"/>
  <c r="D240" i="19"/>
  <c r="C423" i="19"/>
  <c r="E278" i="19"/>
  <c r="H788" i="19"/>
  <c r="K525" i="19"/>
  <c r="B756" i="19"/>
  <c r="L334" i="19"/>
  <c r="K157" i="19"/>
  <c r="H17" i="19"/>
  <c r="C715" i="19"/>
  <c r="B668" i="19"/>
  <c r="H737" i="19"/>
  <c r="K336" i="19"/>
  <c r="G365" i="19"/>
  <c r="B99" i="19"/>
  <c r="J287" i="19"/>
  <c r="F636" i="19"/>
  <c r="G497" i="19"/>
  <c r="C97" i="19"/>
  <c r="N95" i="19"/>
  <c r="B401" i="19"/>
  <c r="E94" i="19"/>
  <c r="E90" i="19"/>
  <c r="L62" i="19"/>
  <c r="M437" i="19"/>
  <c r="F46" i="19"/>
  <c r="K113" i="19"/>
  <c r="I114" i="19"/>
  <c r="H467" i="19"/>
  <c r="D20" i="19"/>
  <c r="N505" i="19"/>
  <c r="B11" i="19"/>
  <c r="D188" i="19"/>
  <c r="H615" i="19"/>
  <c r="N148" i="19"/>
  <c r="L756" i="19"/>
  <c r="J635" i="19"/>
  <c r="J690" i="19"/>
  <c r="H71" i="19"/>
  <c r="N611" i="19"/>
  <c r="N568" i="19"/>
  <c r="L740" i="19"/>
  <c r="D71" i="19"/>
  <c r="G42" i="19"/>
  <c r="K716" i="19"/>
  <c r="G89" i="19"/>
  <c r="C84" i="19"/>
  <c r="H613" i="19"/>
  <c r="E685" i="19"/>
  <c r="J459" i="19"/>
  <c r="F764" i="19"/>
  <c r="L185" i="19"/>
  <c r="G350" i="19"/>
  <c r="J325" i="19"/>
  <c r="E83" i="19"/>
  <c r="E636" i="19"/>
  <c r="J398" i="19"/>
  <c r="B374" i="19"/>
  <c r="M43" i="19"/>
  <c r="L206" i="19"/>
  <c r="F255" i="19"/>
  <c r="H492" i="19"/>
  <c r="J420" i="19"/>
  <c r="G40" i="19"/>
  <c r="G235" i="19"/>
  <c r="F87" i="19"/>
  <c r="D688" i="19"/>
  <c r="H156" i="19"/>
  <c r="N90" i="19"/>
  <c r="M155" i="19"/>
  <c r="F283" i="19"/>
  <c r="D158" i="19"/>
  <c r="L663" i="19"/>
  <c r="E616" i="19"/>
  <c r="F400" i="19"/>
  <c r="L731" i="19"/>
  <c r="D614" i="19"/>
  <c r="L707" i="19"/>
  <c r="M491" i="19"/>
  <c r="I107" i="19"/>
  <c r="N17" i="19"/>
  <c r="K755" i="19"/>
  <c r="G74" i="19"/>
  <c r="M638" i="19"/>
  <c r="B164" i="19"/>
  <c r="C619" i="19"/>
  <c r="C181" i="19"/>
  <c r="J257" i="19"/>
  <c r="N594" i="19"/>
  <c r="D139" i="19"/>
  <c r="E443" i="19"/>
  <c r="E284" i="19"/>
  <c r="B476" i="19"/>
  <c r="I38" i="19"/>
  <c r="J378" i="19"/>
  <c r="I186" i="19"/>
  <c r="K63" i="19"/>
  <c r="J782" i="19"/>
  <c r="H328" i="19"/>
  <c r="M287" i="19"/>
  <c r="C220" i="19"/>
  <c r="K396" i="19"/>
  <c r="G332" i="19"/>
  <c r="N86" i="19"/>
  <c r="B421" i="19"/>
  <c r="G569" i="19"/>
  <c r="N762" i="19"/>
  <c r="B331" i="19"/>
  <c r="I17" i="19"/>
  <c r="H76" i="19"/>
  <c r="G323" i="19"/>
  <c r="C182" i="19"/>
  <c r="L350" i="19"/>
  <c r="D19" i="19"/>
  <c r="H476" i="19"/>
  <c r="E737" i="19"/>
  <c r="D43" i="19"/>
  <c r="F211" i="19"/>
  <c r="L300" i="19"/>
  <c r="H281" i="19"/>
  <c r="K13" i="19"/>
  <c r="C684" i="19"/>
  <c r="L540" i="19"/>
  <c r="G427" i="19"/>
  <c r="B498" i="19"/>
  <c r="B761" i="19"/>
  <c r="B229" i="19"/>
  <c r="B140" i="19"/>
  <c r="J187" i="19"/>
  <c r="H308" i="19"/>
  <c r="I762" i="19"/>
  <c r="J692" i="19"/>
  <c r="F684" i="19"/>
  <c r="N135" i="19"/>
  <c r="I739" i="19"/>
  <c r="M221" i="19"/>
  <c r="E269" i="19"/>
  <c r="G737" i="19"/>
  <c r="B479" i="19"/>
  <c r="D184" i="19"/>
  <c r="H783" i="19"/>
  <c r="D165" i="19"/>
  <c r="N708" i="19"/>
  <c r="H641" i="19"/>
  <c r="K709" i="19"/>
  <c r="B14" i="19"/>
  <c r="K11" i="19"/>
  <c r="D241" i="19"/>
  <c r="I593" i="19"/>
  <c r="J327" i="19"/>
  <c r="J639" i="19"/>
  <c r="G301" i="19"/>
  <c r="D399" i="19"/>
  <c r="F76" i="19"/>
  <c r="M785" i="19"/>
  <c r="E479" i="19"/>
  <c r="L403" i="19"/>
  <c r="G714" i="19"/>
  <c r="N592" i="19"/>
  <c r="D264" i="19"/>
  <c r="K424" i="19"/>
  <c r="L186" i="19"/>
  <c r="C289" i="19"/>
  <c r="J218" i="19"/>
  <c r="C643" i="19"/>
  <c r="B782" i="19"/>
  <c r="I90" i="19"/>
  <c r="I423" i="19"/>
  <c r="E59" i="19"/>
  <c r="B590" i="19"/>
  <c r="D615" i="19"/>
  <c r="E77" i="19"/>
  <c r="H420" i="19"/>
  <c r="B758" i="19"/>
  <c r="C67" i="19"/>
  <c r="N43" i="19"/>
  <c r="H92" i="19"/>
  <c r="H399" i="19"/>
  <c r="I569" i="19"/>
  <c r="C613" i="19"/>
  <c r="D235" i="19"/>
  <c r="L590" i="19"/>
  <c r="F158" i="19"/>
  <c r="E162" i="19"/>
  <c r="K186" i="19"/>
  <c r="J111" i="19"/>
  <c r="G326" i="19"/>
  <c r="C305" i="19"/>
  <c r="F92" i="19"/>
  <c r="D275" i="19"/>
  <c r="K643" i="19"/>
  <c r="J395" i="19"/>
  <c r="H472" i="19"/>
  <c r="N36" i="19"/>
  <c r="H68" i="19"/>
  <c r="G180" i="19"/>
  <c r="N75" i="19"/>
  <c r="G543" i="19"/>
  <c r="J400" i="19"/>
  <c r="I689" i="19"/>
  <c r="B186" i="19"/>
  <c r="K353" i="19"/>
  <c r="B692" i="19"/>
  <c r="H42" i="19"/>
  <c r="C235" i="19"/>
  <c r="B356" i="19"/>
  <c r="G397" i="19"/>
  <c r="F19" i="19"/>
  <c r="F476" i="19"/>
  <c r="J43" i="19"/>
  <c r="E13" i="19"/>
  <c r="K667" i="19"/>
  <c r="C207" i="19"/>
  <c r="J756" i="19"/>
  <c r="D425" i="19"/>
  <c r="H260" i="19"/>
  <c r="K491" i="19"/>
  <c r="K397" i="19"/>
  <c r="K67" i="19"/>
  <c r="B334" i="19"/>
  <c r="M108" i="19"/>
  <c r="N341" i="19"/>
  <c r="M689" i="19"/>
  <c r="K613" i="19"/>
  <c r="G420" i="19"/>
  <c r="K762" i="19"/>
  <c r="E686" i="19"/>
  <c r="G257" i="19"/>
  <c r="H299" i="19"/>
  <c r="K787" i="19"/>
  <c r="F474" i="19"/>
  <c r="F203" i="19"/>
  <c r="K133" i="19"/>
  <c r="D114" i="19"/>
  <c r="E206" i="19"/>
  <c r="D497" i="19"/>
  <c r="J18" i="19"/>
  <c r="J38" i="19"/>
  <c r="E448" i="19"/>
  <c r="J234" i="19"/>
  <c r="K781" i="19"/>
  <c r="M109" i="19"/>
  <c r="D232" i="19"/>
  <c r="K428" i="19"/>
  <c r="K615" i="19"/>
  <c r="J593" i="19"/>
  <c r="B279" i="19"/>
  <c r="H100" i="19"/>
  <c r="I451" i="19"/>
  <c r="C63" i="19"/>
  <c r="F43" i="19"/>
  <c r="C446" i="19"/>
  <c r="G378" i="19"/>
  <c r="B363" i="19"/>
  <c r="E197" i="19"/>
  <c r="M713" i="19"/>
  <c r="M688" i="19"/>
  <c r="H636" i="19"/>
  <c r="J254" i="19"/>
  <c r="E353" i="19"/>
  <c r="B84" i="19"/>
  <c r="D371" i="19"/>
  <c r="M716" i="19"/>
  <c r="L361" i="19"/>
  <c r="N618" i="19"/>
  <c r="D736" i="19"/>
  <c r="D643" i="19"/>
  <c r="C18" i="19"/>
  <c r="G566" i="19"/>
  <c r="L233" i="19"/>
  <c r="C111" i="19"/>
  <c r="B95" i="19"/>
  <c r="I492" i="19"/>
  <c r="F638" i="19"/>
  <c r="G666" i="19"/>
  <c r="C229" i="19"/>
  <c r="L596" i="19"/>
  <c r="I764" i="19"/>
  <c r="J506" i="19"/>
  <c r="I707" i="19"/>
  <c r="I330" i="19"/>
  <c r="D134" i="19"/>
  <c r="G280" i="19"/>
  <c r="L255" i="19"/>
  <c r="J188" i="19"/>
  <c r="N637" i="19"/>
  <c r="F543" i="19"/>
  <c r="L522" i="19"/>
  <c r="L89" i="19"/>
  <c r="J587" i="19"/>
  <c r="C13" i="19"/>
  <c r="L61" i="19"/>
  <c r="F324" i="19"/>
  <c r="L523" i="19"/>
  <c r="D589" i="19"/>
  <c r="D83" i="19"/>
  <c r="G279" i="19"/>
  <c r="D548" i="19"/>
  <c r="L136" i="19"/>
  <c r="J228" i="19"/>
  <c r="H593" i="19"/>
  <c r="H136" i="19"/>
  <c r="J303" i="19"/>
  <c r="F139" i="19"/>
  <c r="M60" i="19"/>
  <c r="B183" i="19"/>
  <c r="J20" i="19"/>
  <c r="D207" i="19"/>
  <c r="K10" i="19"/>
  <c r="G251" i="19"/>
  <c r="M739" i="19"/>
  <c r="I469" i="19"/>
  <c r="I329" i="19"/>
  <c r="K162" i="19"/>
  <c r="E212" i="19"/>
  <c r="K211" i="19"/>
  <c r="G253" i="19"/>
  <c r="L19" i="19"/>
  <c r="J133" i="19"/>
  <c r="I20" i="19"/>
  <c r="J155" i="19"/>
  <c r="C234" i="19"/>
  <c r="L399" i="19"/>
  <c r="F138" i="19"/>
  <c r="D91" i="19"/>
  <c r="K395" i="19"/>
  <c r="E20" i="19"/>
  <c r="B402" i="19"/>
  <c r="C163" i="19"/>
  <c r="K88" i="19"/>
  <c r="I545" i="19"/>
  <c r="C614" i="19"/>
  <c r="C210" i="19"/>
  <c r="G203" i="19"/>
  <c r="K161" i="19"/>
  <c r="G161" i="19"/>
  <c r="E160" i="19"/>
  <c r="J426" i="19"/>
  <c r="B275" i="19"/>
  <c r="C568" i="19"/>
  <c r="L157" i="19"/>
  <c r="B424" i="19"/>
  <c r="B329" i="19"/>
  <c r="J517" i="19"/>
  <c r="G353" i="19"/>
  <c r="D569" i="19"/>
  <c r="G230" i="19"/>
  <c r="K540" i="19"/>
  <c r="M593" i="19"/>
  <c r="D135" i="19"/>
  <c r="N108" i="19"/>
  <c r="L87" i="19"/>
  <c r="B161" i="19"/>
  <c r="G39" i="19"/>
  <c r="B131" i="19"/>
  <c r="J255" i="19"/>
  <c r="J330" i="19"/>
  <c r="G62" i="19"/>
  <c r="B88" i="19"/>
  <c r="I735" i="19"/>
  <c r="G232" i="19"/>
  <c r="B396" i="19"/>
  <c r="I356" i="19"/>
  <c r="J284" i="19"/>
  <c r="I180" i="19"/>
  <c r="E452" i="19"/>
  <c r="J11" i="19"/>
  <c r="G832" i="19"/>
  <c r="D279" i="19"/>
  <c r="K473" i="19"/>
  <c r="D65" i="19"/>
  <c r="H162" i="19"/>
  <c r="J163" i="19"/>
  <c r="N683" i="19"/>
  <c r="D62" i="19"/>
  <c r="K87" i="19"/>
  <c r="C300" i="19"/>
  <c r="G140" i="19"/>
  <c r="I494" i="19"/>
  <c r="H251" i="19"/>
  <c r="B20" i="19"/>
  <c r="F37" i="19"/>
  <c r="C164" i="19"/>
  <c r="H163" i="19"/>
  <c r="J64" i="19"/>
  <c r="L373" i="19"/>
  <c r="G518" i="19"/>
  <c r="J334" i="19"/>
  <c r="N735" i="19"/>
  <c r="D52" i="19"/>
  <c r="G525" i="19"/>
  <c r="L780" i="19"/>
  <c r="L683" i="19"/>
  <c r="D663" i="19"/>
  <c r="I18" i="19"/>
  <c r="M290" i="19"/>
  <c r="N134" i="19"/>
  <c r="J641" i="19"/>
  <c r="K404" i="19"/>
  <c r="D355" i="19"/>
  <c r="N118" i="19"/>
  <c r="L430" i="19"/>
  <c r="H518" i="19"/>
  <c r="D109" i="19"/>
  <c r="H403" i="19"/>
  <c r="F41" i="19"/>
  <c r="C124" i="19"/>
  <c r="G50" i="19"/>
  <c r="E165" i="19"/>
  <c r="K339" i="19"/>
  <c r="L715" i="19"/>
  <c r="I340" i="19"/>
  <c r="C184" i="19"/>
  <c r="J485" i="19"/>
  <c r="C364" i="19"/>
  <c r="E635" i="19"/>
  <c r="K665" i="19"/>
  <c r="B663" i="19"/>
  <c r="C424" i="19"/>
  <c r="B710" i="19"/>
  <c r="J164" i="19"/>
  <c r="F472" i="19"/>
  <c r="E398" i="19"/>
  <c r="H114" i="19"/>
  <c r="E277" i="19"/>
  <c r="D75" i="19"/>
  <c r="N641" i="19"/>
  <c r="F187" i="19"/>
  <c r="J302" i="19"/>
  <c r="L352" i="19"/>
  <c r="C64" i="19"/>
  <c r="D353" i="19"/>
  <c r="K595" i="19"/>
  <c r="K179" i="19"/>
  <c r="F42" i="19"/>
  <c r="M685" i="19"/>
  <c r="H330" i="19"/>
  <c r="C331" i="19"/>
  <c r="F618" i="19"/>
  <c r="C499" i="19"/>
  <c r="B12" i="19"/>
  <c r="I761" i="19"/>
  <c r="L40" i="19"/>
  <c r="K521" i="19"/>
  <c r="B98" i="19"/>
  <c r="J524" i="19"/>
  <c r="K83" i="19"/>
  <c r="K230" i="19"/>
  <c r="B10" i="19"/>
  <c r="N227" i="19"/>
  <c r="L520" i="19"/>
  <c r="M76" i="19"/>
  <c r="N495" i="19"/>
  <c r="J110" i="19"/>
  <c r="K260" i="19"/>
  <c r="B323" i="19"/>
  <c r="H661" i="19"/>
  <c r="D163" i="19"/>
  <c r="K86" i="19"/>
  <c r="C541" i="19"/>
  <c r="B423" i="19"/>
  <c r="G443" i="19"/>
  <c r="J498" i="19"/>
  <c r="C252" i="19"/>
  <c r="C37" i="19"/>
  <c r="F116" i="19"/>
  <c r="K515" i="19"/>
  <c r="B398" i="19"/>
  <c r="K566" i="19"/>
  <c r="I62" i="19"/>
  <c r="I420" i="19"/>
  <c r="J521" i="19"/>
  <c r="H83" i="19"/>
  <c r="H568" i="19"/>
  <c r="E375" i="19"/>
  <c r="E588" i="19"/>
  <c r="H756" i="19"/>
  <c r="J374" i="19"/>
  <c r="C638" i="19"/>
  <c r="F689" i="19"/>
  <c r="B378" i="19"/>
  <c r="E164" i="19"/>
  <c r="H444" i="19"/>
  <c r="L688" i="19"/>
  <c r="L229" i="19"/>
  <c r="G299" i="19"/>
  <c r="E402" i="19"/>
  <c r="F107" i="19"/>
  <c r="H276" i="19"/>
  <c r="M65" i="19"/>
  <c r="M91" i="19"/>
  <c r="K555" i="19"/>
  <c r="H566" i="19"/>
  <c r="G495" i="19"/>
  <c r="L620" i="19"/>
  <c r="C89" i="19"/>
  <c r="I491" i="19"/>
  <c r="J158" i="19"/>
  <c r="J350" i="19"/>
  <c r="G325" i="19"/>
  <c r="J566" i="19"/>
  <c r="D133" i="19"/>
  <c r="D756" i="19"/>
  <c r="D349" i="19"/>
  <c r="D400" i="19"/>
  <c r="I139" i="19"/>
  <c r="H521" i="19"/>
  <c r="D131" i="19"/>
  <c r="J737" i="19"/>
  <c r="C47" i="19"/>
  <c r="I328" i="19"/>
  <c r="E65" i="19"/>
  <c r="F497" i="19"/>
  <c r="C734" i="19"/>
  <c r="F587" i="19"/>
  <c r="E450" i="19"/>
  <c r="D619" i="19"/>
  <c r="C149" i="19"/>
  <c r="H711" i="19"/>
  <c r="D667" i="19"/>
  <c r="M123" i="19"/>
  <c r="B116" i="19"/>
  <c r="F401" i="19"/>
  <c r="B736" i="19"/>
  <c r="I160" i="19"/>
  <c r="L425" i="19"/>
  <c r="I97" i="19"/>
  <c r="L619" i="19"/>
  <c r="F475" i="19"/>
  <c r="G228" i="19"/>
  <c r="K644" i="19"/>
  <c r="L252" i="19"/>
  <c r="F108" i="19"/>
  <c r="L134" i="19"/>
  <c r="E515" i="19"/>
  <c r="H327" i="19"/>
  <c r="G349" i="19"/>
  <c r="G18" i="19"/>
  <c r="D781" i="19"/>
  <c r="G275" i="19"/>
  <c r="B284" i="19"/>
  <c r="C355" i="19"/>
  <c r="L450" i="19"/>
  <c r="K278" i="19"/>
  <c r="I299" i="19"/>
  <c r="C279" i="19"/>
  <c r="E258" i="19"/>
  <c r="G181" i="19"/>
  <c r="J41" i="19"/>
  <c r="H84" i="19"/>
  <c r="D565" i="19"/>
  <c r="J235" i="19"/>
  <c r="F329" i="19"/>
  <c r="F564" i="19"/>
  <c r="L564" i="19"/>
  <c r="H64" i="19"/>
  <c r="D86" i="19"/>
  <c r="L158" i="19"/>
  <c r="I108" i="19"/>
  <c r="D500" i="19"/>
  <c r="G259" i="19"/>
  <c r="I234" i="19"/>
  <c r="H516" i="19"/>
  <c r="I522" i="19"/>
  <c r="L137" i="19"/>
  <c r="N84" i="19"/>
  <c r="K641" i="19"/>
  <c r="J276" i="19"/>
  <c r="H491" i="19"/>
  <c r="J157" i="19"/>
  <c r="M11" i="19"/>
  <c r="C83" i="19"/>
  <c r="G853" i="19"/>
  <c r="F164" i="19"/>
  <c r="J329" i="19"/>
  <c r="B565" i="19"/>
  <c r="F65" i="19"/>
  <c r="H589" i="19"/>
  <c r="J448" i="19"/>
  <c r="D740" i="19"/>
  <c r="E497" i="19"/>
  <c r="E155" i="19"/>
  <c r="C307" i="19"/>
  <c r="H44" i="19"/>
  <c r="M87" i="19"/>
  <c r="E15" i="19"/>
  <c r="F15" i="19"/>
  <c r="E87" i="19"/>
  <c r="I587" i="19"/>
  <c r="J543" i="19"/>
  <c r="D518" i="19"/>
  <c r="N11" i="19"/>
  <c r="N395" i="19"/>
  <c r="L235" i="19"/>
  <c r="C43" i="19"/>
  <c r="I419" i="19"/>
  <c r="K444" i="19"/>
  <c r="G499" i="19"/>
  <c r="H395" i="19"/>
  <c r="C377" i="19"/>
  <c r="B13" i="19"/>
  <c r="H90" i="19"/>
  <c r="N639" i="19"/>
  <c r="J132" i="19"/>
  <c r="I35" i="19"/>
  <c r="F330" i="19"/>
  <c r="M571" i="19"/>
  <c r="E331" i="19"/>
  <c r="D44" i="19"/>
  <c r="J146" i="19"/>
  <c r="H380" i="19"/>
  <c r="F499" i="19"/>
  <c r="G373" i="19"/>
  <c r="C205" i="19"/>
  <c r="H169" i="19"/>
  <c r="E51" i="19"/>
  <c r="E496" i="19"/>
  <c r="D519" i="19"/>
  <c r="K251" i="19"/>
  <c r="G493" i="19"/>
  <c r="I159" i="19"/>
  <c r="K210" i="19"/>
  <c r="C236" i="19"/>
  <c r="E395" i="19"/>
  <c r="E352" i="19"/>
  <c r="G422" i="19"/>
  <c r="M116" i="19"/>
  <c r="K207" i="19"/>
  <c r="K254" i="19"/>
  <c r="F708" i="19"/>
  <c r="C86" i="19"/>
  <c r="K89" i="19"/>
  <c r="B422" i="19"/>
  <c r="H157" i="19"/>
  <c r="C251" i="19"/>
  <c r="C596" i="19"/>
  <c r="F354" i="19"/>
  <c r="E467" i="19"/>
  <c r="I308" i="19"/>
  <c r="L371" i="19"/>
  <c r="N107" i="19"/>
  <c r="J233" i="19"/>
  <c r="D402" i="19"/>
  <c r="C38" i="19"/>
  <c r="D229" i="19"/>
  <c r="F234" i="19"/>
  <c r="F207" i="19"/>
  <c r="K308" i="19"/>
  <c r="D472" i="19"/>
  <c r="I96" i="19"/>
  <c r="C140" i="19"/>
  <c r="H588" i="19"/>
  <c r="N44" i="19"/>
  <c r="K166" i="19"/>
  <c r="L328" i="19"/>
  <c r="C326" i="19"/>
  <c r="B325" i="19"/>
  <c r="N761" i="19"/>
  <c r="H596" i="19"/>
  <c r="I306" i="19"/>
  <c r="G565" i="19"/>
  <c r="D379" i="19"/>
  <c r="I43" i="19"/>
  <c r="K614" i="19"/>
  <c r="B180" i="19"/>
  <c r="D524" i="19"/>
  <c r="L38" i="19"/>
  <c r="J328" i="19"/>
  <c r="B299" i="19"/>
  <c r="L36" i="19"/>
  <c r="N115" i="19"/>
  <c r="L283" i="19"/>
  <c r="H41" i="19"/>
  <c r="E107" i="19"/>
  <c r="F303" i="19"/>
  <c r="L179" i="19"/>
  <c r="I497" i="19"/>
  <c r="D496" i="19"/>
  <c r="L251" i="19"/>
  <c r="K476" i="19"/>
  <c r="I259" i="19"/>
  <c r="C419" i="19"/>
  <c r="M756" i="19"/>
  <c r="I131" i="19"/>
  <c r="G331" i="19"/>
  <c r="I59" i="19"/>
  <c r="J495" i="19"/>
  <c r="K663" i="19"/>
  <c r="E399" i="19"/>
  <c r="I347" i="19"/>
  <c r="H66" i="19"/>
  <c r="I373" i="19"/>
  <c r="I731" i="19"/>
  <c r="K60" i="19"/>
  <c r="F14" i="19"/>
  <c r="I857" i="19"/>
  <c r="N737" i="19"/>
  <c r="D14" i="19"/>
  <c r="I257" i="19"/>
  <c r="B231" i="19"/>
  <c r="H475" i="19"/>
  <c r="L234" i="19"/>
  <c r="B90" i="19"/>
  <c r="M567" i="19"/>
  <c r="D140" i="19"/>
  <c r="N467" i="19"/>
  <c r="M467" i="19"/>
  <c r="N67" i="19"/>
  <c r="J236" i="19"/>
  <c r="B427" i="19"/>
  <c r="G44" i="19"/>
  <c r="J138" i="19"/>
  <c r="N87" i="19"/>
  <c r="E38" i="19"/>
  <c r="H595" i="19"/>
  <c r="B138" i="19"/>
  <c r="G871" i="19"/>
  <c r="B282" i="19"/>
  <c r="I138" i="19"/>
  <c r="N38" i="19"/>
  <c r="J208" i="19"/>
  <c r="I398" i="19"/>
  <c r="L521" i="19"/>
  <c r="E300" i="19"/>
  <c r="B165" i="19"/>
  <c r="B500" i="19"/>
  <c r="G211" i="19"/>
  <c r="C467" i="19"/>
  <c r="B139" i="19"/>
  <c r="F763" i="19"/>
  <c r="F353" i="19"/>
  <c r="G539" i="19"/>
  <c r="H18" i="19"/>
  <c r="G88" i="19"/>
  <c r="E493" i="19"/>
  <c r="J427" i="19"/>
  <c r="J61" i="19"/>
  <c r="B91" i="19"/>
  <c r="K348" i="19"/>
  <c r="C138" i="19"/>
  <c r="H522" i="19"/>
  <c r="K498" i="19"/>
  <c r="G19" i="19"/>
  <c r="M217" i="19"/>
  <c r="D63" i="19"/>
  <c r="J13" i="19"/>
  <c r="K212" i="19"/>
  <c r="E68" i="19"/>
  <c r="E492" i="19"/>
  <c r="C520" i="19"/>
  <c r="C260" i="19"/>
  <c r="B232" i="19"/>
  <c r="M20" i="19"/>
  <c r="E227" i="19"/>
  <c r="N788" i="19"/>
  <c r="I278" i="19"/>
  <c r="F89" i="19"/>
  <c r="H182" i="19"/>
  <c r="M41" i="19"/>
  <c r="C301" i="19"/>
  <c r="D423" i="19"/>
  <c r="C395" i="19"/>
  <c r="J450" i="19"/>
  <c r="B306" i="19"/>
  <c r="E491" i="19"/>
  <c r="E396" i="19"/>
  <c r="N596" i="19"/>
  <c r="E209" i="19"/>
  <c r="M277" i="19"/>
  <c r="J548" i="19"/>
  <c r="C612" i="19"/>
  <c r="B664" i="19"/>
  <c r="H211" i="19"/>
  <c r="L135" i="19"/>
  <c r="N60" i="19"/>
  <c r="L379" i="19"/>
  <c r="L396" i="19"/>
  <c r="C211" i="19"/>
  <c r="J135" i="19"/>
  <c r="D419" i="19"/>
  <c r="E257" i="19"/>
  <c r="L665" i="19"/>
  <c r="F524" i="19"/>
  <c r="J116" i="19"/>
  <c r="L452" i="19"/>
  <c r="G185" i="19"/>
  <c r="I134" i="19"/>
  <c r="J277" i="19"/>
  <c r="F279" i="19"/>
  <c r="K96" i="19"/>
  <c r="B781" i="19"/>
  <c r="I496" i="19"/>
  <c r="F667" i="19"/>
  <c r="F111" i="19"/>
  <c r="K711" i="19"/>
  <c r="I115" i="19"/>
  <c r="B227" i="19"/>
  <c r="J571" i="19"/>
  <c r="C379" i="19"/>
  <c r="E589" i="19"/>
  <c r="E446" i="19"/>
  <c r="G515" i="19"/>
  <c r="H302" i="19"/>
  <c r="D111" i="19"/>
  <c r="B348" i="19"/>
  <c r="G498" i="19"/>
  <c r="H347" i="19"/>
  <c r="G496" i="19"/>
  <c r="D451" i="19"/>
  <c r="I61" i="19"/>
  <c r="F428" i="19"/>
  <c r="K280" i="19"/>
  <c r="B83" i="19"/>
  <c r="F162" i="19"/>
  <c r="L280" i="19"/>
  <c r="L451" i="19"/>
  <c r="L356" i="19"/>
  <c r="L332" i="19"/>
  <c r="M68" i="19"/>
  <c r="B115" i="19"/>
  <c r="D403" i="19"/>
  <c r="L448" i="19"/>
  <c r="F759" i="19"/>
  <c r="H426" i="19"/>
  <c r="F470" i="19"/>
  <c r="H181" i="19"/>
  <c r="D499" i="19"/>
  <c r="F281" i="19"/>
  <c r="K620" i="19"/>
  <c r="E180" i="19"/>
  <c r="J491" i="19"/>
  <c r="J212" i="19"/>
  <c r="E14" i="19"/>
  <c r="G132" i="19"/>
  <c r="E11" i="19"/>
  <c r="G184" i="19"/>
  <c r="I206" i="19"/>
  <c r="N251" i="19"/>
  <c r="C594" i="19"/>
  <c r="B204" i="19"/>
  <c r="D280" i="19"/>
  <c r="C282" i="19"/>
  <c r="D12" i="19"/>
  <c r="K516" i="19"/>
  <c r="L638" i="19"/>
  <c r="K164" i="19"/>
  <c r="H374" i="19"/>
  <c r="K36" i="19"/>
  <c r="H10" i="19"/>
  <c r="M15" i="19"/>
  <c r="E84" i="19"/>
  <c r="I184" i="19"/>
  <c r="E548" i="19"/>
  <c r="I446" i="19"/>
  <c r="I10" i="19"/>
  <c r="G327" i="19"/>
  <c r="L397" i="19"/>
  <c r="M38" i="19"/>
  <c r="E186" i="19"/>
  <c r="N299" i="19"/>
  <c r="H303" i="19"/>
  <c r="F397" i="19"/>
  <c r="M594" i="19"/>
  <c r="L692" i="19"/>
  <c r="J467" i="19"/>
  <c r="G65" i="19"/>
  <c r="L443" i="19"/>
  <c r="I635" i="19"/>
  <c r="B155" i="19"/>
  <c r="G491" i="19"/>
  <c r="E35" i="19"/>
  <c r="C380" i="19"/>
  <c r="F212" i="19"/>
  <c r="L516" i="19"/>
  <c r="G374" i="19"/>
  <c r="N109" i="19"/>
  <c r="D92" i="19"/>
  <c r="D445" i="19"/>
  <c r="H184" i="19"/>
  <c r="J291" i="19"/>
  <c r="B594" i="19"/>
  <c r="H61" i="19"/>
  <c r="K139" i="19"/>
  <c r="F446" i="19"/>
  <c r="E449" i="19"/>
  <c r="I374" i="19"/>
  <c r="I372" i="19"/>
  <c r="E64" i="19"/>
  <c r="E299" i="19"/>
  <c r="H67" i="19"/>
  <c r="D160" i="19"/>
  <c r="E326" i="19"/>
  <c r="F171" i="19"/>
  <c r="C15" i="19"/>
  <c r="F39" i="19"/>
  <c r="H140" i="19"/>
  <c r="H515" i="19"/>
  <c r="L20" i="19"/>
  <c r="L84" i="19"/>
  <c r="H424" i="19"/>
  <c r="M684" i="19"/>
  <c r="N65" i="19"/>
  <c r="N347" i="19"/>
  <c r="B426" i="19"/>
  <c r="G15" i="19"/>
  <c r="K618" i="19"/>
  <c r="F498" i="19"/>
  <c r="C449" i="19"/>
  <c r="H499" i="19"/>
  <c r="K686" i="19"/>
  <c r="C132" i="19"/>
  <c r="H13" i="19"/>
  <c r="L207" i="19"/>
  <c r="L68" i="19"/>
  <c r="D45" i="19"/>
  <c r="D590" i="19"/>
  <c r="K252" i="19"/>
  <c r="G935" i="19"/>
  <c r="C571" i="19"/>
  <c r="K74" i="19"/>
  <c r="F660" i="19"/>
  <c r="J428" i="19"/>
  <c r="G233" i="19"/>
  <c r="I92" i="19"/>
  <c r="N173" i="19"/>
  <c r="B307" i="19"/>
  <c r="K68" i="19"/>
  <c r="L73" i="19"/>
  <c r="E347" i="19"/>
  <c r="K328" i="19"/>
  <c r="H545" i="19"/>
  <c r="F644" i="19"/>
  <c r="J375" i="19"/>
  <c r="G522" i="19"/>
  <c r="E518" i="19"/>
  <c r="L517" i="19"/>
  <c r="F757" i="19"/>
  <c r="M568" i="19"/>
  <c r="G563" i="19"/>
  <c r="I563" i="19"/>
  <c r="K257" i="19"/>
  <c r="H731" i="19"/>
  <c r="C570" i="19"/>
  <c r="E328" i="19"/>
  <c r="H59" i="19"/>
  <c r="H470" i="19"/>
  <c r="F396" i="19"/>
  <c r="E135" i="19"/>
  <c r="F205" i="19"/>
  <c r="L204" i="19"/>
  <c r="E356" i="19"/>
  <c r="E132" i="19"/>
  <c r="B17" i="19"/>
  <c r="J227" i="19"/>
  <c r="L548" i="19"/>
  <c r="L162" i="19"/>
  <c r="N612" i="19"/>
  <c r="J183" i="19"/>
  <c r="I283" i="19"/>
  <c r="C135" i="19"/>
  <c r="H43" i="19"/>
  <c r="F517" i="19"/>
  <c r="F332" i="19"/>
  <c r="K546" i="19"/>
  <c r="F229" i="19"/>
  <c r="G589" i="19"/>
  <c r="H206" i="19"/>
  <c r="H732" i="19"/>
  <c r="E91" i="19"/>
  <c r="B114" i="19"/>
  <c r="N687" i="19"/>
  <c r="B785" i="19"/>
  <c r="D16" i="19"/>
  <c r="H446" i="19"/>
  <c r="B253" i="19"/>
  <c r="M738" i="19"/>
  <c r="F155" i="19"/>
  <c r="I448" i="19"/>
  <c r="G63" i="19"/>
  <c r="K18" i="19"/>
  <c r="L258" i="19"/>
  <c r="G524" i="19"/>
  <c r="L43" i="19"/>
  <c r="D492" i="19"/>
  <c r="E140" i="19"/>
  <c r="C352" i="19"/>
  <c r="C12" i="19"/>
  <c r="E852" i="19"/>
  <c r="L569" i="19"/>
  <c r="H180" i="19"/>
  <c r="B236" i="19"/>
  <c r="D181" i="19"/>
  <c r="J275" i="19"/>
  <c r="C515" i="19"/>
  <c r="C910" i="19"/>
  <c r="N92" i="19"/>
  <c r="J299" i="19"/>
  <c r="H208" i="19"/>
  <c r="K324" i="19"/>
  <c r="D351" i="19"/>
  <c r="B302" i="19"/>
  <c r="L543" i="19"/>
  <c r="G179" i="19"/>
  <c r="G467" i="19"/>
  <c r="G354" i="19"/>
  <c r="F493" i="19"/>
  <c r="K62" i="19"/>
  <c r="D281" i="19"/>
  <c r="K568" i="19"/>
  <c r="I188" i="19"/>
  <c r="E156" i="19"/>
  <c r="K275" i="19"/>
  <c r="J231" i="19"/>
  <c r="H496" i="19"/>
  <c r="K403" i="19"/>
  <c r="K872" i="19"/>
  <c r="L41" i="19"/>
  <c r="N93" i="19"/>
  <c r="G330" i="19"/>
  <c r="B244" i="19"/>
  <c r="J659" i="19"/>
  <c r="B475" i="19"/>
  <c r="H782" i="19"/>
  <c r="I209" i="19"/>
  <c r="K42" i="19"/>
  <c r="M86" i="19"/>
  <c r="F423" i="19"/>
  <c r="B355" i="19"/>
  <c r="E229" i="19"/>
  <c r="K451" i="19"/>
  <c r="B137" i="19"/>
  <c r="F371" i="19"/>
  <c r="J347" i="19"/>
  <c r="I447" i="19"/>
  <c r="N114" i="19"/>
  <c r="I348" i="19"/>
  <c r="K788" i="19"/>
  <c r="J252" i="19"/>
  <c r="L299" i="19"/>
  <c r="C231" i="19"/>
  <c r="D835" i="19"/>
  <c r="H590" i="19"/>
  <c r="F491" i="19"/>
  <c r="H185" i="19"/>
  <c r="N780" i="19"/>
  <c r="C372" i="19"/>
  <c r="L588" i="19"/>
  <c r="F170" i="19"/>
  <c r="B568" i="19"/>
  <c r="J86" i="19"/>
  <c r="E783" i="19"/>
  <c r="E16" i="19"/>
  <c r="K61" i="19"/>
  <c r="J156" i="19"/>
  <c r="G540" i="19"/>
  <c r="L404" i="19"/>
  <c r="G636" i="19"/>
  <c r="C314" i="19"/>
  <c r="L326" i="19"/>
  <c r="E371" i="19"/>
  <c r="K570" i="19"/>
  <c r="M85" i="19"/>
  <c r="E521" i="19"/>
  <c r="F635" i="19"/>
  <c r="F787" i="19"/>
  <c r="M110" i="19"/>
  <c r="B133" i="19"/>
  <c r="H257" i="19"/>
  <c r="M138" i="19"/>
  <c r="K263" i="19"/>
  <c r="C353" i="19"/>
  <c r="G523" i="19"/>
  <c r="G691" i="19"/>
  <c r="D308" i="19"/>
  <c r="E480" i="19"/>
  <c r="M49" i="19"/>
  <c r="G112" i="19"/>
  <c r="E43" i="19"/>
  <c r="C255" i="19"/>
  <c r="F228" i="19"/>
  <c r="C19" i="19"/>
  <c r="F67" i="19"/>
  <c r="E205" i="19"/>
  <c r="L518" i="19"/>
  <c r="E541" i="19"/>
  <c r="K35" i="19"/>
  <c r="D424" i="19"/>
  <c r="F616" i="19"/>
  <c r="C569" i="19"/>
  <c r="K159" i="19"/>
  <c r="B159" i="19"/>
  <c r="D138" i="19"/>
  <c r="C62" i="19"/>
  <c r="K256" i="19"/>
  <c r="D132" i="19"/>
  <c r="D234" i="19"/>
  <c r="L278" i="19"/>
  <c r="D276" i="19"/>
  <c r="E256" i="19"/>
  <c r="G570" i="19"/>
  <c r="K116" i="19"/>
  <c r="B187" i="19"/>
  <c r="D470" i="19"/>
  <c r="E715" i="19"/>
  <c r="J307" i="19"/>
  <c r="F11" i="19"/>
  <c r="I783" i="19"/>
  <c r="D731" i="19"/>
  <c r="B283" i="19"/>
  <c r="C444" i="19"/>
  <c r="E260" i="19"/>
  <c r="D60" i="19"/>
  <c r="K350" i="19"/>
  <c r="G61" i="19"/>
  <c r="H786" i="19"/>
  <c r="L491" i="19"/>
  <c r="B251" i="19"/>
  <c r="F259" i="19"/>
  <c r="G164" i="19"/>
  <c r="E41" i="19"/>
  <c r="I232" i="19"/>
  <c r="D734" i="19"/>
  <c r="G84" i="19"/>
  <c r="E667" i="19"/>
  <c r="B208" i="19"/>
  <c r="I467" i="19"/>
  <c r="J349" i="19"/>
  <c r="I37" i="19"/>
  <c r="H12" i="19"/>
  <c r="K301" i="19"/>
  <c r="C664" i="19"/>
  <c r="I468" i="19"/>
  <c r="L85" i="19"/>
  <c r="G590" i="19"/>
  <c r="B589" i="19"/>
  <c r="D475" i="19"/>
  <c r="G300" i="19"/>
  <c r="D516" i="19"/>
  <c r="F709" i="19"/>
  <c r="L132" i="19"/>
  <c r="J397" i="19"/>
  <c r="B563" i="19"/>
  <c r="C351" i="19"/>
  <c r="K405" i="19"/>
  <c r="C572" i="19"/>
  <c r="L113" i="19"/>
  <c r="G760" i="19"/>
  <c r="J282" i="19"/>
  <c r="E60" i="19"/>
  <c r="B109" i="19"/>
  <c r="D283" i="19"/>
  <c r="C494" i="19"/>
  <c r="I596" i="19"/>
  <c r="D18" i="19"/>
  <c r="D444" i="19"/>
  <c r="L301" i="19"/>
  <c r="B354" i="19"/>
  <c r="B714" i="19"/>
  <c r="L11" i="19"/>
  <c r="E468" i="19"/>
  <c r="N16" i="19"/>
  <c r="D38" i="19"/>
  <c r="M69" i="19"/>
  <c r="C216" i="19"/>
  <c r="H735" i="19"/>
  <c r="L160" i="19"/>
  <c r="D67" i="19"/>
  <c r="J716" i="19"/>
  <c r="F710" i="19"/>
  <c r="J739" i="19"/>
  <c r="F160" i="19"/>
  <c r="D325" i="19"/>
  <c r="D521" i="19"/>
  <c r="L739" i="19"/>
  <c r="C87" i="19"/>
  <c r="E546" i="19"/>
  <c r="E230" i="19"/>
  <c r="M591" i="19"/>
  <c r="D211" i="19"/>
  <c r="L546" i="19"/>
  <c r="C204" i="19"/>
  <c r="B156" i="19"/>
  <c r="E303" i="19"/>
  <c r="G43" i="19"/>
  <c r="D137" i="19"/>
  <c r="J159" i="19"/>
  <c r="H354" i="19"/>
  <c r="H36" i="19"/>
  <c r="K12" i="19"/>
  <c r="G283" i="19"/>
  <c r="F305" i="19"/>
  <c r="D253" i="19"/>
  <c r="D329" i="19"/>
  <c r="G157" i="19"/>
  <c r="J85" i="19"/>
  <c r="N42" i="19"/>
  <c r="C10" i="19"/>
  <c r="G572" i="19"/>
  <c r="K500" i="19"/>
  <c r="H468" i="19"/>
  <c r="F304" i="19"/>
  <c r="B235" i="19"/>
  <c r="E111" i="19"/>
  <c r="M64" i="19"/>
  <c r="D515" i="19"/>
  <c r="I45" i="19"/>
  <c r="I87" i="19"/>
  <c r="B280" i="19"/>
  <c r="F40" i="19"/>
  <c r="G371" i="19"/>
  <c r="E42" i="19"/>
  <c r="M612" i="19"/>
  <c r="E236" i="19"/>
  <c r="N64" i="19"/>
  <c r="D227" i="19"/>
  <c r="C11" i="19"/>
  <c r="I395" i="19"/>
  <c r="L593" i="19"/>
  <c r="F756" i="19"/>
  <c r="C278" i="19"/>
  <c r="J472" i="19"/>
  <c r="G114" i="19"/>
  <c r="B19" i="19"/>
  <c r="K569" i="19"/>
  <c r="J500" i="19"/>
  <c r="K355" i="19"/>
  <c r="K302" i="19"/>
  <c r="L375" i="19"/>
  <c r="C325" i="19"/>
  <c r="F308" i="19"/>
  <c r="J476" i="19"/>
  <c r="K306" i="19"/>
  <c r="H738" i="19"/>
  <c r="G236" i="19"/>
  <c r="M88" i="19"/>
  <c r="F83" i="19"/>
  <c r="F539" i="19"/>
  <c r="B162" i="19"/>
  <c r="K467" i="19"/>
  <c r="I16" i="19"/>
  <c r="I227" i="19"/>
  <c r="E36" i="19"/>
  <c r="B305" i="19"/>
  <c r="F131" i="19"/>
  <c r="E426" i="19"/>
  <c r="H279" i="19"/>
  <c r="B117" i="19"/>
  <c r="N760" i="19"/>
  <c r="I759" i="19"/>
  <c r="I158" i="19"/>
  <c r="B179" i="19"/>
  <c r="F109" i="19"/>
  <c r="N10" i="19"/>
  <c r="L37" i="19"/>
  <c r="C16" i="19"/>
  <c r="I300" i="19"/>
  <c r="E63" i="19"/>
  <c r="B132" i="19"/>
  <c r="K15" i="19"/>
  <c r="K349" i="19"/>
  <c r="D587" i="19"/>
  <c r="F637" i="19"/>
  <c r="C666" i="19"/>
  <c r="I192" i="19"/>
  <c r="D373" i="19"/>
  <c r="J591" i="19"/>
  <c r="D210" i="19"/>
  <c r="D327" i="19"/>
  <c r="D708" i="19"/>
  <c r="M115" i="19"/>
  <c r="E157" i="19"/>
  <c r="K756" i="19"/>
  <c r="J35" i="19"/>
  <c r="D255" i="19"/>
  <c r="H542" i="19"/>
  <c r="H307" i="19"/>
  <c r="I208" i="19"/>
  <c r="M90" i="19"/>
  <c r="C330" i="19"/>
  <c r="K660" i="19"/>
  <c r="M63" i="19"/>
  <c r="G242" i="19"/>
  <c r="N143" i="19"/>
  <c r="E166" i="19"/>
  <c r="L114" i="19"/>
  <c r="M572" i="19"/>
  <c r="I643" i="19"/>
  <c r="G614" i="19"/>
  <c r="F620" i="19"/>
  <c r="K17" i="19"/>
  <c r="F591" i="19"/>
  <c r="N616" i="19"/>
  <c r="B168" i="19"/>
  <c r="E133" i="19"/>
  <c r="C589" i="19"/>
  <c r="D87" i="19"/>
  <c r="F140" i="19"/>
  <c r="K19" i="19"/>
  <c r="L279" i="19"/>
  <c r="F163" i="19"/>
  <c r="D330" i="19"/>
  <c r="H305" i="19"/>
  <c r="E138" i="19"/>
  <c r="G707" i="19"/>
  <c r="I279" i="19"/>
  <c r="J283" i="19"/>
  <c r="K231" i="19"/>
  <c r="H523" i="19"/>
  <c r="I260" i="19"/>
  <c r="I523" i="19"/>
  <c r="C356" i="19"/>
  <c r="I179" i="19"/>
  <c r="L733" i="19"/>
  <c r="B446" i="19"/>
  <c r="J36" i="19"/>
  <c r="B327" i="19"/>
  <c r="C347" i="19"/>
  <c r="L253" i="19"/>
  <c r="K851" i="19"/>
  <c r="F61" i="19"/>
  <c r="I327" i="19"/>
  <c r="C448" i="19"/>
  <c r="H353" i="19"/>
  <c r="G134" i="19"/>
  <c r="D762" i="19"/>
  <c r="C159" i="19"/>
  <c r="H235" i="19"/>
  <c r="L140" i="19"/>
  <c r="J323" i="19"/>
  <c r="F663" i="19"/>
  <c r="I44" i="19"/>
  <c r="D302" i="19"/>
  <c r="D448" i="19"/>
  <c r="C88" i="19"/>
  <c r="H443" i="19"/>
  <c r="C233" i="19"/>
  <c r="K471" i="19"/>
  <c r="E228" i="19"/>
  <c r="J137" i="19"/>
  <c r="H284" i="19"/>
  <c r="C495" i="19"/>
  <c r="F133" i="19"/>
  <c r="K325" i="19"/>
  <c r="L184" i="19"/>
  <c r="B160" i="19"/>
  <c r="H40" i="19"/>
  <c r="D277" i="19"/>
  <c r="G375" i="19"/>
  <c r="J492" i="19"/>
  <c r="C428" i="19"/>
  <c r="F161" i="19"/>
  <c r="I476" i="19"/>
  <c r="E112" i="19"/>
  <c r="L422" i="19"/>
  <c r="L468" i="19"/>
  <c r="E324" i="19"/>
  <c r="E254" i="19"/>
  <c r="D303" i="19"/>
  <c r="F206" i="19"/>
  <c r="D427" i="19"/>
  <c r="K137" i="19"/>
  <c r="E376" i="19"/>
  <c r="F355" i="19"/>
  <c r="L276" i="19"/>
  <c r="H259" i="19"/>
  <c r="G545" i="19"/>
  <c r="K543" i="19"/>
  <c r="G206" i="19"/>
  <c r="D256" i="19"/>
  <c r="D84" i="19"/>
  <c r="I36" i="19"/>
  <c r="F351" i="19"/>
  <c r="H288" i="19"/>
  <c r="B569" i="19"/>
  <c r="L277" i="19"/>
  <c r="L539" i="19"/>
  <c r="E142" i="19"/>
  <c r="K351" i="19"/>
  <c r="I500" i="19"/>
  <c r="K731" i="19"/>
  <c r="E373" i="19"/>
  <c r="H332" i="19"/>
  <c r="B234" i="19"/>
  <c r="F399" i="19"/>
  <c r="F520" i="19"/>
  <c r="D236" i="19"/>
  <c r="B86" i="19"/>
  <c r="F541" i="19"/>
  <c r="E642" i="19"/>
  <c r="B347" i="19"/>
  <c r="M715" i="19"/>
  <c r="B493" i="19"/>
  <c r="L348" i="19"/>
  <c r="N688" i="19"/>
  <c r="M291" i="19"/>
  <c r="J12" i="19"/>
  <c r="D404" i="19"/>
  <c r="M73" i="19"/>
  <c r="E173" i="19"/>
  <c r="H761" i="19"/>
  <c r="F91" i="19"/>
  <c r="L15" i="19"/>
  <c r="E547" i="19"/>
  <c r="C187" i="19"/>
  <c r="J520" i="19"/>
  <c r="C101" i="19"/>
  <c r="B564" i="19"/>
  <c r="G116" i="19"/>
  <c r="E253" i="19"/>
  <c r="K282" i="19"/>
  <c r="K185" i="19"/>
  <c r="I91" i="19"/>
  <c r="D564" i="19"/>
  <c r="G449" i="19"/>
  <c r="N13" i="19"/>
  <c r="E45" i="19"/>
  <c r="B89" i="19"/>
  <c r="G494" i="19"/>
  <c r="G447" i="19"/>
  <c r="F521" i="19"/>
  <c r="C660" i="19"/>
  <c r="K163" i="19"/>
  <c r="C378" i="19"/>
  <c r="L323" i="19"/>
  <c r="F204" i="19"/>
  <c r="B210" i="19"/>
  <c r="B207" i="19"/>
  <c r="L515" i="19"/>
  <c r="D426" i="19"/>
  <c r="C183" i="19"/>
  <c r="F235" i="19"/>
  <c r="J91" i="19"/>
  <c r="L203" i="19"/>
  <c r="M662" i="19"/>
  <c r="I350" i="19"/>
  <c r="J83" i="19"/>
  <c r="J258" i="19"/>
  <c r="F53" i="19"/>
  <c r="H228" i="19"/>
  <c r="J324" i="19"/>
  <c r="E181" i="19"/>
  <c r="I207" i="19"/>
  <c r="I13" i="19"/>
  <c r="F284" i="19"/>
  <c r="C179" i="19"/>
  <c r="F347" i="19"/>
  <c r="F403" i="19"/>
  <c r="G35" i="19"/>
  <c r="I110" i="19"/>
  <c r="B351" i="19"/>
  <c r="H232" i="19"/>
  <c r="M50" i="19"/>
  <c r="M89" i="19"/>
  <c r="C230" i="19"/>
  <c r="G356" i="19"/>
  <c r="L10" i="19"/>
  <c r="N667" i="19"/>
  <c r="H138" i="19"/>
  <c r="D39" i="19"/>
  <c r="C548" i="19"/>
  <c r="B182" i="19"/>
  <c r="B349" i="19"/>
  <c r="I135" i="19"/>
  <c r="D36" i="19"/>
  <c r="B788" i="19"/>
  <c r="B492" i="19"/>
  <c r="B257" i="19"/>
  <c r="H62" i="19"/>
  <c r="D304" i="19"/>
  <c r="E540" i="19"/>
  <c r="B566" i="19"/>
  <c r="L156" i="19"/>
  <c r="D377" i="19"/>
  <c r="D540" i="19"/>
  <c r="H450" i="19"/>
  <c r="G620" i="19"/>
  <c r="B85" i="19"/>
  <c r="K47" i="19"/>
  <c r="L303" i="19"/>
  <c r="K522" i="19"/>
  <c r="N61" i="19"/>
  <c r="M170" i="19"/>
  <c r="C445" i="19"/>
  <c r="D420" i="19"/>
  <c r="M35" i="19"/>
  <c r="G637" i="19"/>
  <c r="E472" i="19"/>
  <c r="C92" i="19"/>
  <c r="C253" i="19"/>
  <c r="K517" i="19"/>
  <c r="L275" i="19"/>
  <c r="G170" i="19"/>
  <c r="G428" i="19"/>
  <c r="L398" i="19"/>
  <c r="I65" i="19"/>
  <c r="I233" i="19"/>
  <c r="I520" i="19"/>
  <c r="L35" i="19"/>
  <c r="M784" i="19"/>
  <c r="I422" i="19"/>
  <c r="H356" i="19"/>
  <c r="L377" i="19"/>
  <c r="D228" i="19"/>
  <c r="B377" i="19"/>
  <c r="N19" i="19"/>
  <c r="J475" i="19"/>
  <c r="C587" i="19"/>
  <c r="D495" i="19"/>
  <c r="C35" i="19"/>
  <c r="L44" i="19"/>
  <c r="G159" i="19"/>
  <c r="E179" i="19"/>
  <c r="H539" i="19"/>
  <c r="G492" i="19"/>
  <c r="H498" i="19"/>
  <c r="G592" i="19"/>
  <c r="L107" i="19"/>
  <c r="G38" i="19"/>
  <c r="G158" i="19"/>
  <c r="E136" i="19"/>
  <c r="I589" i="19"/>
  <c r="D395" i="19"/>
  <c r="H87" i="19"/>
  <c r="J470" i="19"/>
  <c r="G277" i="19"/>
  <c r="E890" i="19"/>
  <c r="I828" i="19"/>
  <c r="F500" i="19"/>
  <c r="G210" i="19"/>
  <c r="E690" i="19"/>
  <c r="C476" i="19"/>
  <c r="B419" i="19"/>
  <c r="B301" i="19"/>
  <c r="J592" i="19"/>
  <c r="B395" i="19"/>
  <c r="M371" i="19"/>
  <c r="L90" i="19"/>
  <c r="F570" i="19"/>
  <c r="G276" i="19"/>
  <c r="C348" i="19"/>
  <c r="C281" i="19"/>
  <c r="E735" i="19"/>
  <c r="E67" i="19"/>
  <c r="N371" i="19"/>
  <c r="E590" i="19"/>
  <c r="E75" i="19"/>
  <c r="D162" i="19"/>
  <c r="D231" i="19"/>
  <c r="I41" i="19"/>
  <c r="J781" i="19"/>
  <c r="E39" i="19"/>
  <c r="G90" i="19"/>
  <c r="D491" i="19"/>
  <c r="H37" i="19"/>
  <c r="C259" i="19"/>
  <c r="K331" i="19"/>
  <c r="D203" i="19"/>
  <c r="L18" i="19"/>
  <c r="H373" i="19"/>
  <c r="E131" i="19"/>
  <c r="G207" i="19"/>
  <c r="G379" i="19"/>
  <c r="I493" i="19"/>
  <c r="J109" i="19"/>
  <c r="J37" i="19"/>
  <c r="M620" i="19"/>
  <c r="F186" i="19"/>
  <c r="C284" i="19"/>
  <c r="F306" i="19"/>
  <c r="M735" i="19"/>
  <c r="B371" i="19"/>
  <c r="L284" i="19"/>
  <c r="F572" i="19"/>
  <c r="L83" i="19"/>
  <c r="L42" i="19"/>
  <c r="E304" i="19"/>
  <c r="I352" i="19"/>
  <c r="H252" i="19"/>
  <c r="D11" i="19"/>
  <c r="H351" i="19"/>
  <c r="G155" i="19"/>
  <c r="K92" i="19"/>
  <c r="G254" i="19"/>
  <c r="K371" i="19"/>
  <c r="I88" i="19"/>
  <c r="J87" i="19"/>
  <c r="F373" i="19"/>
  <c r="D59" i="19"/>
  <c r="E158" i="19"/>
  <c r="J89" i="19"/>
  <c r="H375" i="19"/>
  <c r="C131" i="19"/>
  <c r="D156" i="19"/>
  <c r="C160" i="19"/>
  <c r="D301" i="19"/>
  <c r="K234" i="19"/>
  <c r="E519" i="19"/>
  <c r="J305" i="19"/>
  <c r="L447" i="19"/>
  <c r="E567" i="19"/>
  <c r="B595" i="19"/>
  <c r="F835" i="19"/>
  <c r="C275" i="19"/>
  <c r="E349" i="19"/>
  <c r="G304" i="19"/>
  <c r="D939" i="19"/>
  <c r="F447" i="19"/>
  <c r="H14" i="19"/>
  <c r="G20" i="19"/>
  <c r="C112" i="19"/>
  <c r="F13" i="19"/>
  <c r="I323" i="19"/>
  <c r="D88" i="19"/>
  <c r="H541" i="19"/>
  <c r="E279" i="19"/>
  <c r="C547" i="19"/>
  <c r="F901" i="19"/>
  <c r="M145" i="19"/>
  <c r="E707" i="19"/>
  <c r="K373" i="19"/>
  <c r="N76" i="19"/>
  <c r="H39" i="19"/>
  <c r="G68" i="19"/>
  <c r="G229" i="19"/>
  <c r="E400" i="19"/>
  <c r="G733" i="19"/>
  <c r="I67" i="19"/>
  <c r="F17" i="19"/>
  <c r="J315" i="19"/>
  <c r="I301" i="19"/>
  <c r="N668" i="19"/>
  <c r="L785" i="19"/>
  <c r="N613" i="19"/>
  <c r="J352" i="19"/>
  <c r="J353" i="19"/>
  <c r="E734" i="19"/>
  <c r="H107" i="19"/>
  <c r="E161" i="19"/>
  <c r="C116" i="19"/>
  <c r="H495" i="19"/>
  <c r="K184" i="19"/>
  <c r="M691" i="19"/>
  <c r="I211" i="19"/>
  <c r="C635" i="19"/>
  <c r="F72" i="19"/>
  <c r="C403" i="19"/>
  <c r="F592" i="19"/>
  <c r="J636" i="19"/>
  <c r="I49" i="19"/>
  <c r="G138" i="19"/>
  <c r="K65" i="19"/>
  <c r="G401" i="19"/>
  <c r="F691" i="19"/>
  <c r="K258" i="19"/>
  <c r="K326" i="19"/>
  <c r="L91" i="19"/>
  <c r="C133" i="19"/>
  <c r="J260" i="19"/>
  <c r="D611" i="19"/>
  <c r="D323" i="19"/>
  <c r="E596" i="19"/>
  <c r="L474" i="19"/>
  <c r="F275" i="19"/>
  <c r="E207" i="19"/>
  <c r="J19" i="19"/>
  <c r="L17" i="19"/>
  <c r="C39" i="19"/>
  <c r="G547" i="19"/>
  <c r="H255" i="19"/>
  <c r="L494" i="19"/>
  <c r="K347" i="19"/>
  <c r="I137" i="19"/>
  <c r="M13" i="19"/>
  <c r="I230" i="19"/>
  <c r="M637" i="19"/>
  <c r="E183" i="19"/>
  <c r="C206" i="19"/>
  <c r="N66" i="19"/>
  <c r="C85" i="19"/>
  <c r="H428" i="19"/>
  <c r="G160" i="19"/>
  <c r="E684" i="19"/>
  <c r="C492" i="19"/>
  <c r="H493" i="19"/>
  <c r="F136" i="19"/>
  <c r="G258" i="19"/>
  <c r="D61" i="19"/>
  <c r="I235" i="19"/>
  <c r="I253" i="19"/>
  <c r="E44" i="19"/>
  <c r="B256" i="19"/>
  <c r="J84" i="19"/>
  <c r="H227" i="19"/>
  <c r="N778" i="19" l="1"/>
  <c r="N490" i="19"/>
  <c r="N634" i="19"/>
  <c r="N562" i="19"/>
  <c r="N658" i="19"/>
  <c r="N466" i="19"/>
  <c r="N706" i="19"/>
  <c r="N226" i="19"/>
  <c r="N442" i="19"/>
  <c r="N250" i="19"/>
  <c r="N754" i="19"/>
  <c r="N538" i="19"/>
  <c r="N202" i="19"/>
  <c r="N394" i="19"/>
  <c r="N802" i="19"/>
  <c r="N610" i="19"/>
  <c r="N178" i="19"/>
  <c r="N586" i="19"/>
  <c r="N370" i="19"/>
  <c r="N10" i="20"/>
  <c r="N274" i="19"/>
  <c r="N418" i="19"/>
  <c r="N514" i="19"/>
  <c r="N682" i="19"/>
  <c r="N298" i="19"/>
  <c r="N130" i="19"/>
  <c r="N730" i="19"/>
  <c r="N346" i="19"/>
  <c r="N154" i="19"/>
  <c r="N322" i="19"/>
  <c r="M730" i="19"/>
  <c r="M682" i="19"/>
  <c r="M418" i="19"/>
  <c r="M610" i="19"/>
  <c r="M250" i="19"/>
  <c r="M706" i="19"/>
  <c r="M658" i="19"/>
  <c r="M202" i="19"/>
  <c r="M298" i="19"/>
  <c r="M562" i="19"/>
  <c r="M10" i="20"/>
  <c r="M178" i="19"/>
  <c r="M634" i="19"/>
  <c r="M778" i="19"/>
  <c r="M466" i="19"/>
  <c r="M490" i="19"/>
  <c r="M274" i="19"/>
  <c r="M442" i="19"/>
  <c r="M802" i="19"/>
  <c r="M346" i="19"/>
  <c r="M538" i="19"/>
  <c r="M754" i="19"/>
  <c r="M586" i="19"/>
  <c r="M394" i="19"/>
  <c r="M130" i="19"/>
  <c r="M154" i="19"/>
  <c r="M322" i="19"/>
  <c r="M370" i="19"/>
  <c r="M514" i="19"/>
  <c r="M226" i="19"/>
  <c r="I154" i="19"/>
  <c r="I754" i="19"/>
  <c r="I370" i="19"/>
  <c r="I394" i="19"/>
  <c r="I274" i="19"/>
  <c r="I610" i="19"/>
  <c r="I298" i="19"/>
  <c r="I466" i="19"/>
  <c r="I178" i="19"/>
  <c r="I682" i="19"/>
  <c r="I514" i="19"/>
  <c r="I706" i="19"/>
  <c r="I130" i="19"/>
  <c r="I778" i="19"/>
  <c r="I442" i="19"/>
  <c r="I250" i="19"/>
  <c r="I802" i="19"/>
  <c r="I322" i="19"/>
  <c r="I10" i="20"/>
  <c r="I418" i="19"/>
  <c r="I226" i="19"/>
  <c r="I658" i="19"/>
  <c r="I562" i="19"/>
  <c r="I202" i="19"/>
  <c r="I538" i="19"/>
  <c r="I490" i="19"/>
  <c r="I586" i="19"/>
  <c r="I634" i="19"/>
  <c r="I730" i="19"/>
  <c r="I346" i="19"/>
  <c r="H538" i="19"/>
  <c r="H514" i="19"/>
  <c r="H754" i="19"/>
  <c r="H682" i="19"/>
  <c r="H154" i="19"/>
  <c r="H466" i="19"/>
  <c r="H394" i="19"/>
  <c r="H442" i="19"/>
  <c r="H418" i="19"/>
  <c r="H634" i="19"/>
  <c r="H586" i="19"/>
  <c r="H298" i="19"/>
  <c r="H562" i="19"/>
  <c r="H346" i="19"/>
  <c r="H322" i="19"/>
  <c r="H226" i="19"/>
  <c r="H490" i="19"/>
  <c r="H778" i="19"/>
  <c r="H250" i="19"/>
  <c r="H130" i="19"/>
  <c r="H658" i="19"/>
  <c r="H202" i="19"/>
  <c r="H802" i="19"/>
  <c r="H370" i="19"/>
  <c r="H178" i="19"/>
  <c r="H274" i="19"/>
  <c r="H706" i="19"/>
  <c r="H10" i="20"/>
  <c r="H730" i="19"/>
  <c r="H610" i="19"/>
  <c r="L274" i="19"/>
  <c r="L490" i="19"/>
  <c r="L154" i="19"/>
  <c r="L514" i="19"/>
  <c r="L658" i="19"/>
  <c r="L778" i="19"/>
  <c r="L802" i="19"/>
  <c r="L634" i="19"/>
  <c r="L442" i="19"/>
  <c r="L298" i="19"/>
  <c r="L418" i="19"/>
  <c r="L322" i="19"/>
  <c r="L250" i="19"/>
  <c r="L730" i="19"/>
  <c r="L466" i="19"/>
  <c r="L562" i="19"/>
  <c r="L178" i="19"/>
  <c r="L202" i="19"/>
  <c r="L586" i="19"/>
  <c r="L538" i="19"/>
  <c r="L346" i="19"/>
  <c r="L706" i="19"/>
  <c r="L226" i="19"/>
  <c r="L394" i="19"/>
  <c r="L10" i="20"/>
  <c r="L130" i="19"/>
  <c r="L754" i="19"/>
  <c r="L682" i="19"/>
  <c r="L370" i="19"/>
  <c r="L610" i="19"/>
  <c r="D202" i="19"/>
  <c r="D10" i="20"/>
  <c r="D322" i="19"/>
  <c r="D226" i="19"/>
  <c r="D562" i="19"/>
  <c r="D586" i="19"/>
  <c r="D514" i="19"/>
  <c r="D538" i="19"/>
  <c r="D442" i="19"/>
  <c r="D754" i="19"/>
  <c r="D610" i="19"/>
  <c r="D250" i="19"/>
  <c r="D130" i="19"/>
  <c r="D634" i="19"/>
  <c r="D682" i="19"/>
  <c r="D298" i="19"/>
  <c r="D658" i="19"/>
  <c r="D730" i="19"/>
  <c r="D394" i="19"/>
  <c r="D466" i="19"/>
  <c r="D370" i="19"/>
  <c r="D802" i="19"/>
  <c r="D154" i="19"/>
  <c r="D178" i="19"/>
  <c r="D706" i="19"/>
  <c r="D346" i="19"/>
  <c r="D418" i="19"/>
  <c r="D274" i="19"/>
  <c r="D778" i="19"/>
  <c r="D490" i="19"/>
  <c r="C634" i="19"/>
  <c r="C274" i="19"/>
  <c r="C418" i="19"/>
  <c r="C706" i="19"/>
  <c r="C298" i="19"/>
  <c r="C154" i="19"/>
  <c r="C250" i="19"/>
  <c r="C370" i="19"/>
  <c r="C466" i="19"/>
  <c r="C754" i="19"/>
  <c r="C490" i="19"/>
  <c r="C778" i="19"/>
  <c r="C202" i="19"/>
  <c r="C394" i="19"/>
  <c r="C346" i="19"/>
  <c r="C802" i="19"/>
  <c r="C730" i="19"/>
  <c r="C10" i="20"/>
  <c r="C538" i="19"/>
  <c r="C562" i="19"/>
  <c r="C178" i="19"/>
  <c r="C514" i="19"/>
  <c r="C682" i="19"/>
  <c r="C130" i="19"/>
  <c r="C322" i="19"/>
  <c r="C442" i="19"/>
  <c r="C610" i="19"/>
  <c r="C658" i="19"/>
  <c r="C586" i="19"/>
  <c r="C226" i="19"/>
  <c r="K202" i="19"/>
  <c r="K322" i="19"/>
  <c r="K610" i="19"/>
  <c r="K730" i="19"/>
  <c r="K394" i="19"/>
  <c r="K130" i="19"/>
  <c r="K562" i="19"/>
  <c r="K802" i="19"/>
  <c r="K10" i="20"/>
  <c r="K466" i="19"/>
  <c r="K274" i="19"/>
  <c r="K346" i="19"/>
  <c r="K370" i="19"/>
  <c r="K586" i="19"/>
  <c r="K298" i="19"/>
  <c r="K634" i="19"/>
  <c r="K514" i="19"/>
  <c r="K178" i="19"/>
  <c r="K538" i="19"/>
  <c r="K706" i="19"/>
  <c r="K154" i="19"/>
  <c r="K490" i="19"/>
  <c r="K418" i="19"/>
  <c r="K658" i="19"/>
  <c r="K778" i="19"/>
  <c r="K754" i="19"/>
  <c r="K682" i="19"/>
  <c r="K226" i="19"/>
  <c r="K442" i="19"/>
  <c r="K250" i="19"/>
  <c r="B298" i="19"/>
  <c r="B226" i="19"/>
  <c r="B466" i="19"/>
  <c r="B370" i="19"/>
  <c r="B274" i="19"/>
  <c r="B802" i="19"/>
  <c r="B490" i="19"/>
  <c r="B442" i="19"/>
  <c r="B634" i="19"/>
  <c r="B202" i="19"/>
  <c r="B706" i="19"/>
  <c r="B778" i="19"/>
  <c r="B538" i="19"/>
  <c r="B610" i="19"/>
  <c r="B562" i="19"/>
  <c r="B346" i="19"/>
  <c r="B322" i="19"/>
  <c r="B682" i="19"/>
  <c r="B178" i="19"/>
  <c r="B394" i="19"/>
  <c r="B250" i="19"/>
  <c r="B586" i="19"/>
  <c r="B658" i="19"/>
  <c r="B754" i="19"/>
  <c r="B730" i="19"/>
  <c r="B10" i="20"/>
  <c r="B418" i="19"/>
  <c r="B130" i="19"/>
  <c r="B154" i="19"/>
  <c r="B514" i="19"/>
  <c r="G1035" i="19"/>
  <c r="G1020" i="19"/>
  <c r="G1050" i="19"/>
  <c r="G1005" i="19"/>
  <c r="G990" i="19"/>
  <c r="G975" i="19"/>
  <c r="G960" i="19"/>
  <c r="G945" i="19"/>
  <c r="G915" i="19"/>
  <c r="G900" i="19"/>
  <c r="G930" i="19"/>
  <c r="G885" i="19"/>
  <c r="G870" i="19"/>
  <c r="G839" i="19"/>
  <c r="G827" i="19"/>
  <c r="G106" i="19"/>
  <c r="G82" i="19"/>
  <c r="G58" i="19"/>
  <c r="G849" i="19"/>
  <c r="G34" i="19"/>
  <c r="G861" i="19"/>
  <c r="D844" i="19"/>
  <c r="F844" i="19"/>
  <c r="H1050" i="19"/>
  <c r="H1020" i="19"/>
  <c r="H1005" i="19"/>
  <c r="H1035" i="19"/>
  <c r="H990" i="19"/>
  <c r="H975" i="19"/>
  <c r="H960" i="19"/>
  <c r="H945" i="19"/>
  <c r="H930" i="19"/>
  <c r="H915" i="19"/>
  <c r="H900" i="19"/>
  <c r="H885" i="19"/>
  <c r="H839" i="19"/>
  <c r="H870" i="19"/>
  <c r="H106" i="19"/>
  <c r="H861" i="19"/>
  <c r="H82" i="19"/>
  <c r="H58" i="19"/>
  <c r="H849" i="19"/>
  <c r="H34" i="19"/>
  <c r="H827" i="19"/>
  <c r="I1050" i="19"/>
  <c r="I1005" i="19"/>
  <c r="I1035" i="19"/>
  <c r="I1020" i="19"/>
  <c r="I990" i="19"/>
  <c r="I975" i="19"/>
  <c r="I960" i="19"/>
  <c r="I930" i="19"/>
  <c r="I915" i="19"/>
  <c r="I900" i="19"/>
  <c r="I885" i="19"/>
  <c r="I945" i="19"/>
  <c r="I839" i="19"/>
  <c r="I827" i="19"/>
  <c r="I861" i="19"/>
  <c r="I82" i="19"/>
  <c r="I849" i="19"/>
  <c r="I34" i="19"/>
  <c r="I870" i="19"/>
  <c r="I106" i="19"/>
  <c r="I58" i="19"/>
  <c r="B1050" i="19"/>
  <c r="B1035" i="19"/>
  <c r="B1020" i="19"/>
  <c r="B1005" i="19"/>
  <c r="B990" i="19"/>
  <c r="B975" i="19"/>
  <c r="B960" i="19"/>
  <c r="B945" i="19"/>
  <c r="B885" i="19"/>
  <c r="B870" i="19"/>
  <c r="B930" i="19"/>
  <c r="B915" i="19"/>
  <c r="B900" i="19"/>
  <c r="B827" i="19"/>
  <c r="B861" i="19"/>
  <c r="B849" i="19"/>
  <c r="B106" i="19"/>
  <c r="B82" i="19"/>
  <c r="B839" i="19"/>
  <c r="B34" i="19"/>
  <c r="B58" i="19"/>
  <c r="J1050" i="19"/>
  <c r="J1035" i="19"/>
  <c r="J990" i="19"/>
  <c r="J1020" i="19"/>
  <c r="J1005" i="19"/>
  <c r="J975" i="19"/>
  <c r="J960" i="19"/>
  <c r="J945" i="19"/>
  <c r="J915" i="19"/>
  <c r="J885" i="19"/>
  <c r="J870" i="19"/>
  <c r="J930" i="19"/>
  <c r="J827" i="19"/>
  <c r="J861" i="19"/>
  <c r="J849" i="19"/>
  <c r="J106" i="19"/>
  <c r="J82" i="19"/>
  <c r="J839" i="19"/>
  <c r="J34" i="19"/>
  <c r="J900" i="19"/>
  <c r="J58" i="19"/>
  <c r="I866" i="19"/>
  <c r="C1020" i="19"/>
  <c r="C1005" i="19"/>
  <c r="C1050" i="19"/>
  <c r="C990" i="19"/>
  <c r="C960" i="19"/>
  <c r="C1035" i="19"/>
  <c r="C945" i="19"/>
  <c r="C930" i="19"/>
  <c r="C975" i="19"/>
  <c r="C870" i="19"/>
  <c r="C900" i="19"/>
  <c r="C885" i="19"/>
  <c r="C849" i="19"/>
  <c r="C915" i="19"/>
  <c r="C839" i="19"/>
  <c r="C827" i="19"/>
  <c r="C82" i="19"/>
  <c r="C106" i="19"/>
  <c r="C58" i="19"/>
  <c r="C861" i="19"/>
  <c r="C34" i="19"/>
  <c r="K1050" i="19"/>
  <c r="K1035" i="19"/>
  <c r="K1020" i="19"/>
  <c r="K1005" i="19"/>
  <c r="K990" i="19"/>
  <c r="K975" i="19"/>
  <c r="K960" i="19"/>
  <c r="K945" i="19"/>
  <c r="K930" i="19"/>
  <c r="K870" i="19"/>
  <c r="K900" i="19"/>
  <c r="K885" i="19"/>
  <c r="K849" i="19"/>
  <c r="K827" i="19"/>
  <c r="K861" i="19"/>
  <c r="K82" i="19"/>
  <c r="K839" i="19"/>
  <c r="K106" i="19"/>
  <c r="K915" i="19"/>
  <c r="K58" i="19"/>
  <c r="K34" i="19"/>
  <c r="D1050" i="19"/>
  <c r="D990" i="19"/>
  <c r="D975" i="19"/>
  <c r="D1035" i="19"/>
  <c r="D1020" i="19"/>
  <c r="D945" i="19"/>
  <c r="D930" i="19"/>
  <c r="D1005" i="19"/>
  <c r="D960" i="19"/>
  <c r="D915" i="19"/>
  <c r="D885" i="19"/>
  <c r="D861" i="19"/>
  <c r="D870" i="19"/>
  <c r="D849" i="19"/>
  <c r="D82" i="19"/>
  <c r="D900" i="19"/>
  <c r="D839" i="19"/>
  <c r="D827" i="19"/>
  <c r="D106" i="19"/>
  <c r="D58" i="19"/>
  <c r="D34" i="19"/>
  <c r="G862" i="19"/>
  <c r="L1050" i="19"/>
  <c r="L1035" i="19"/>
  <c r="L1020" i="19"/>
  <c r="L1005" i="19"/>
  <c r="L990" i="19"/>
  <c r="L975" i="19"/>
  <c r="L960" i="19"/>
  <c r="L945" i="19"/>
  <c r="L930" i="19"/>
  <c r="L915" i="19"/>
  <c r="L885" i="19"/>
  <c r="L861" i="19"/>
  <c r="L900" i="19"/>
  <c r="L870" i="19"/>
  <c r="L82" i="19"/>
  <c r="L849" i="19"/>
  <c r="L106" i="19"/>
  <c r="L58" i="19"/>
  <c r="L827" i="19"/>
  <c r="L839" i="19"/>
  <c r="L34" i="19"/>
  <c r="G841" i="19"/>
  <c r="H864" i="19"/>
  <c r="E1050" i="19"/>
  <c r="E990" i="19"/>
  <c r="E975" i="19"/>
  <c r="E1035" i="19"/>
  <c r="E1020" i="19"/>
  <c r="E1005" i="19"/>
  <c r="E915" i="19"/>
  <c r="E960" i="19"/>
  <c r="E945" i="19"/>
  <c r="E900" i="19"/>
  <c r="E930" i="19"/>
  <c r="E861" i="19"/>
  <c r="E849" i="19"/>
  <c r="E839" i="19"/>
  <c r="E870" i="19"/>
  <c r="E827" i="19"/>
  <c r="E885" i="19"/>
  <c r="E106" i="19"/>
  <c r="E82" i="19"/>
  <c r="E58" i="19"/>
  <c r="E34" i="19"/>
  <c r="M1050" i="19"/>
  <c r="M1035" i="19"/>
  <c r="M1020" i="19"/>
  <c r="M1005" i="19"/>
  <c r="M990" i="19"/>
  <c r="M975" i="19"/>
  <c r="M915" i="19"/>
  <c r="M960" i="19"/>
  <c r="M945" i="19"/>
  <c r="M930" i="19"/>
  <c r="M900" i="19"/>
  <c r="M885" i="19"/>
  <c r="M861" i="19"/>
  <c r="M849" i="19"/>
  <c r="M870" i="19"/>
  <c r="M839" i="19"/>
  <c r="M58" i="19"/>
  <c r="M827" i="19"/>
  <c r="M34" i="19"/>
  <c r="M82" i="19"/>
  <c r="M106" i="19"/>
  <c r="F1050" i="19"/>
  <c r="F1035" i="19"/>
  <c r="F975" i="19"/>
  <c r="F960" i="19"/>
  <c r="F1020" i="19"/>
  <c r="F1005" i="19"/>
  <c r="F990" i="19"/>
  <c r="F945" i="19"/>
  <c r="F915" i="19"/>
  <c r="F900" i="19"/>
  <c r="F930" i="19"/>
  <c r="F885" i="19"/>
  <c r="F849" i="19"/>
  <c r="F870" i="19"/>
  <c r="F839" i="19"/>
  <c r="F827" i="19"/>
  <c r="F106" i="19"/>
  <c r="F82" i="19"/>
  <c r="F58" i="19"/>
  <c r="F34" i="19"/>
  <c r="F861" i="19"/>
  <c r="N1050" i="19"/>
  <c r="N1035" i="19"/>
  <c r="N990" i="19"/>
  <c r="N975" i="19"/>
  <c r="N960" i="19"/>
  <c r="N1005" i="19"/>
  <c r="N945" i="19"/>
  <c r="N930" i="19"/>
  <c r="N1020" i="19"/>
  <c r="N900" i="19"/>
  <c r="N885" i="19"/>
  <c r="N849" i="19"/>
  <c r="N870" i="19"/>
  <c r="N839" i="19"/>
  <c r="N861" i="19"/>
  <c r="N106" i="19"/>
  <c r="N915" i="19"/>
  <c r="N58" i="19"/>
  <c r="N827" i="19"/>
  <c r="N34" i="19"/>
  <c r="N82" i="19"/>
  <c r="B11" i="20" l="1"/>
  <c r="B44" i="20"/>
  <c r="J12" i="20"/>
  <c r="N46" i="20"/>
  <c r="H13" i="20"/>
  <c r="J42" i="20"/>
  <c r="L14" i="20"/>
  <c r="D47" i="20"/>
  <c r="D43" i="20"/>
  <c r="G22" i="20"/>
  <c r="C38" i="20"/>
  <c r="G21" i="20"/>
  <c r="B14" i="20"/>
  <c r="K21" i="20"/>
  <c r="M46" i="20"/>
  <c r="H11" i="20"/>
  <c r="B12" i="20"/>
  <c r="E11" i="20"/>
  <c r="G11" i="20"/>
  <c r="E20" i="20"/>
  <c r="D38" i="20"/>
  <c r="N43" i="20"/>
  <c r="B47" i="20"/>
  <c r="G41" i="20"/>
  <c r="H21" i="20"/>
  <c r="C15" i="20"/>
  <c r="K44" i="20"/>
  <c r="G38" i="20"/>
  <c r="J38" i="20"/>
  <c r="D46" i="20"/>
  <c r="N38" i="20"/>
  <c r="C23" i="20"/>
  <c r="N12" i="20"/>
  <c r="N40" i="20"/>
  <c r="J20" i="20"/>
  <c r="K20" i="20"/>
  <c r="N39" i="20"/>
  <c r="L39" i="20"/>
  <c r="D20" i="20"/>
  <c r="J24" i="20"/>
  <c r="E40" i="20"/>
  <c r="G12" i="20"/>
  <c r="K15" i="20"/>
  <c r="L24" i="20"/>
  <c r="D45" i="20"/>
  <c r="G39" i="20"/>
  <c r="E22" i="20"/>
  <c r="I20" i="20"/>
  <c r="I24" i="20"/>
  <c r="I23" i="20"/>
  <c r="E13" i="20"/>
  <c r="F22" i="20"/>
  <c r="H24" i="20"/>
  <c r="M43" i="20"/>
  <c r="J14" i="20"/>
  <c r="B42" i="20"/>
  <c r="I21" i="20"/>
  <c r="I11" i="20"/>
  <c r="I38" i="20"/>
  <c r="D40" i="20"/>
  <c r="J21" i="20"/>
  <c r="E45" i="20"/>
  <c r="L46" i="20"/>
  <c r="L41" i="20"/>
  <c r="C13" i="20"/>
  <c r="E14" i="20"/>
  <c r="M24" i="20"/>
  <c r="I47" i="20"/>
  <c r="B21" i="20"/>
  <c r="I45" i="20"/>
  <c r="L25" i="20"/>
  <c r="M44" i="20"/>
  <c r="K24" i="20"/>
  <c r="E15" i="20"/>
  <c r="G46" i="20"/>
  <c r="K13" i="20"/>
  <c r="N24" i="20"/>
  <c r="M12" i="20"/>
  <c r="N42" i="20"/>
  <c r="I25" i="20"/>
  <c r="J15" i="20"/>
  <c r="K43" i="20"/>
  <c r="M15" i="20"/>
  <c r="M47" i="20"/>
  <c r="L38" i="20"/>
  <c r="F21" i="20"/>
  <c r="B43" i="20"/>
  <c r="K22" i="20"/>
  <c r="D12" i="20"/>
  <c r="B46" i="20"/>
  <c r="N22" i="20"/>
  <c r="N15" i="20"/>
  <c r="M20" i="20"/>
  <c r="L20" i="20"/>
  <c r="K25" i="20"/>
  <c r="K47" i="20"/>
  <c r="K11" i="20"/>
  <c r="B40" i="20"/>
  <c r="G20" i="20"/>
  <c r="F45" i="20"/>
  <c r="C44" i="20"/>
  <c r="N20" i="20"/>
  <c r="C25" i="20"/>
  <c r="D11" i="20"/>
  <c r="M11" i="20"/>
  <c r="K14" i="20"/>
  <c r="L12" i="20"/>
  <c r="N23" i="20"/>
  <c r="M38" i="20"/>
  <c r="L11" i="20"/>
  <c r="K41" i="20"/>
  <c r="H12" i="20"/>
  <c r="N25" i="20"/>
  <c r="L42" i="20"/>
  <c r="F39" i="20"/>
  <c r="F14" i="20"/>
  <c r="I44" i="20"/>
  <c r="K40" i="20"/>
  <c r="N14" i="20"/>
  <c r="J44" i="20"/>
  <c r="G13" i="20"/>
  <c r="H15" i="20"/>
  <c r="H39" i="20"/>
  <c r="D44" i="20"/>
  <c r="E46" i="20"/>
  <c r="I39" i="20"/>
  <c r="F44" i="20"/>
  <c r="H44" i="20"/>
  <c r="G15" i="20"/>
  <c r="L13" i="20"/>
  <c r="D14" i="20"/>
  <c r="L21" i="20"/>
  <c r="F12" i="20"/>
  <c r="E25" i="20"/>
  <c r="C14" i="20"/>
  <c r="K45" i="20"/>
  <c r="N21" i="20"/>
  <c r="L47" i="20"/>
  <c r="G23" i="20"/>
  <c r="I46" i="20"/>
  <c r="F25" i="20"/>
  <c r="G47" i="20"/>
  <c r="G14" i="20"/>
  <c r="J39" i="20"/>
  <c r="M21" i="20"/>
  <c r="F46" i="20"/>
  <c r="N13" i="20"/>
  <c r="F41" i="20"/>
  <c r="H40" i="20"/>
  <c r="N45" i="20"/>
  <c r="H47" i="20"/>
  <c r="H38" i="20"/>
  <c r="M23" i="20"/>
  <c r="M39" i="20"/>
  <c r="J47" i="20"/>
  <c r="L45" i="20"/>
  <c r="B41" i="20"/>
  <c r="B20" i="20"/>
  <c r="K39" i="20"/>
  <c r="I15" i="20"/>
  <c r="I40" i="20"/>
  <c r="E43" i="20"/>
  <c r="G40" i="20"/>
  <c r="F11" i="20"/>
  <c r="D21" i="20"/>
  <c r="B23" i="20"/>
  <c r="F40" i="20"/>
  <c r="J40" i="20"/>
  <c r="C21" i="20"/>
  <c r="I22" i="20"/>
  <c r="G43" i="20"/>
  <c r="I12" i="20"/>
  <c r="D15" i="20"/>
  <c r="J13" i="20"/>
  <c r="M13" i="20"/>
  <c r="G25" i="20"/>
  <c r="B13" i="20"/>
  <c r="C39" i="20"/>
  <c r="M45" i="20"/>
  <c r="C43" i="20"/>
  <c r="K23" i="20"/>
  <c r="K38" i="20"/>
  <c r="F13" i="20"/>
  <c r="D24" i="20"/>
  <c r="N47" i="20"/>
  <c r="C47" i="20"/>
  <c r="L43" i="20"/>
  <c r="B38" i="20"/>
  <c r="N41" i="20"/>
  <c r="J45" i="20"/>
  <c r="C20" i="20"/>
  <c r="L15" i="20"/>
  <c r="D25" i="20"/>
  <c r="H25" i="20"/>
  <c r="I42" i="20"/>
  <c r="G44" i="20"/>
  <c r="F20" i="20"/>
  <c r="J23" i="20"/>
  <c r="E21" i="20"/>
  <c r="H14" i="20"/>
  <c r="E24" i="20"/>
  <c r="F38" i="20"/>
  <c r="C46" i="20"/>
  <c r="E47" i="20"/>
  <c r="B24" i="20"/>
  <c r="B15" i="20"/>
  <c r="B22" i="20"/>
  <c r="E23" i="20"/>
  <c r="J25" i="20"/>
  <c r="E42" i="20"/>
  <c r="L44" i="20"/>
  <c r="D41" i="20"/>
  <c r="D42" i="20"/>
  <c r="G42" i="20"/>
  <c r="M42" i="20"/>
  <c r="C12" i="20"/>
  <c r="F47" i="20"/>
  <c r="I43" i="20"/>
  <c r="C40" i="20"/>
  <c r="D13" i="20"/>
  <c r="F42" i="20"/>
  <c r="C22" i="20"/>
  <c r="H43" i="20"/>
  <c r="C41" i="20"/>
  <c r="E39" i="20"/>
  <c r="K46" i="20"/>
  <c r="K12" i="20"/>
  <c r="H45" i="20"/>
  <c r="M41" i="20"/>
  <c r="D23" i="20"/>
  <c r="C24" i="20"/>
  <c r="I14" i="20"/>
  <c r="G24" i="20"/>
  <c r="E41" i="20"/>
  <c r="F23" i="20"/>
  <c r="J22" i="20"/>
  <c r="C42" i="20"/>
  <c r="H20" i="20"/>
  <c r="J46" i="20"/>
  <c r="D39" i="20"/>
  <c r="H22" i="20"/>
  <c r="G45" i="20"/>
  <c r="F43" i="20"/>
  <c r="B39" i="20"/>
  <c r="L22" i="20"/>
  <c r="C45" i="20"/>
  <c r="E44" i="20"/>
  <c r="I13" i="20"/>
  <c r="M22" i="20"/>
  <c r="H23" i="20"/>
  <c r="B25" i="20"/>
  <c r="M40" i="20"/>
  <c r="F24" i="20"/>
  <c r="B45" i="20"/>
  <c r="J43" i="20"/>
  <c r="F15" i="20"/>
  <c r="K42" i="20"/>
  <c r="E38" i="20"/>
  <c r="D22" i="20"/>
  <c r="M25" i="20"/>
  <c r="H41" i="20"/>
  <c r="N11" i="20"/>
  <c r="M14" i="20"/>
  <c r="J11" i="20"/>
  <c r="L40" i="20"/>
  <c r="H46" i="20"/>
  <c r="I41" i="20"/>
  <c r="H42" i="20"/>
  <c r="J41" i="20"/>
  <c r="N44" i="20"/>
  <c r="L23" i="20"/>
  <c r="E12" i="20"/>
  <c r="C11" i="20"/>
  <c r="C19" i="20" l="1"/>
  <c r="C37" i="20"/>
  <c r="B37" i="20"/>
  <c r="B19" i="20"/>
  <c r="J37" i="20"/>
  <c r="J19" i="20"/>
  <c r="N19" i="20"/>
  <c r="N37" i="20"/>
  <c r="G37" i="20"/>
  <c r="G19" i="20"/>
  <c r="E19" i="20"/>
  <c r="E37" i="20"/>
  <c r="K19" i="20"/>
  <c r="K37" i="20"/>
  <c r="F37" i="20"/>
  <c r="F19" i="20"/>
  <c r="M19" i="20"/>
  <c r="M37" i="20"/>
  <c r="D19" i="20"/>
  <c r="D37" i="20"/>
  <c r="H37" i="20"/>
  <c r="H19" i="20"/>
  <c r="L19" i="20"/>
  <c r="L37" i="20"/>
  <c r="I37" i="20"/>
  <c r="I19" i="20"/>
  <c r="H982" i="19"/>
  <c r="L933" i="19"/>
  <c r="F1009" i="19"/>
  <c r="J834" i="19"/>
  <c r="J969" i="19"/>
  <c r="I979" i="19"/>
  <c r="K978" i="19"/>
  <c r="F878" i="19"/>
  <c r="K908" i="19"/>
  <c r="L889" i="19"/>
  <c r="N907" i="19"/>
  <c r="C886" i="19"/>
  <c r="M902" i="19"/>
  <c r="D1028" i="19"/>
  <c r="K917" i="19"/>
  <c r="M999" i="19"/>
  <c r="B999" i="19"/>
  <c r="F887" i="19"/>
  <c r="I909" i="19"/>
  <c r="J948" i="19"/>
  <c r="F875" i="19"/>
  <c r="K875" i="19"/>
  <c r="I834" i="19"/>
  <c r="E1000" i="19"/>
  <c r="N985" i="19"/>
  <c r="F907" i="19"/>
  <c r="I999" i="19"/>
  <c r="B921" i="19"/>
  <c r="K1010" i="19"/>
  <c r="N954" i="19"/>
  <c r="L962" i="19"/>
  <c r="M976" i="19"/>
  <c r="D991" i="19"/>
  <c r="N1041" i="19"/>
  <c r="E950" i="19"/>
  <c r="D902" i="19"/>
  <c r="F925" i="19"/>
  <c r="L850" i="19"/>
  <c r="F1041" i="19"/>
  <c r="L903" i="19"/>
  <c r="M992" i="19"/>
  <c r="D992" i="19"/>
  <c r="L893" i="19"/>
  <c r="K905" i="19"/>
  <c r="J892" i="19"/>
  <c r="F937" i="19"/>
  <c r="H834" i="19"/>
  <c r="M1013" i="19"/>
  <c r="H1026" i="19"/>
  <c r="J886" i="19"/>
  <c r="H859" i="19"/>
  <c r="M940" i="19"/>
  <c r="M925" i="19"/>
  <c r="I922" i="19"/>
  <c r="F977" i="19"/>
  <c r="D854" i="19"/>
  <c r="I910" i="19"/>
  <c r="H1027" i="19"/>
  <c r="F955" i="19"/>
  <c r="L997" i="19"/>
  <c r="M904" i="19"/>
  <c r="L831" i="19"/>
  <c r="L1000" i="19"/>
  <c r="B871" i="19"/>
  <c r="I947" i="19"/>
  <c r="G903" i="19"/>
  <c r="L891" i="19"/>
  <c r="K837" i="19"/>
  <c r="L922" i="19"/>
  <c r="J977" i="19"/>
  <c r="F922" i="19"/>
  <c r="K932" i="19"/>
  <c r="C967" i="19"/>
  <c r="K854" i="19"/>
  <c r="I1024" i="19"/>
  <c r="B907" i="19"/>
  <c r="B1026" i="19"/>
  <c r="N994" i="19"/>
  <c r="G902" i="19"/>
  <c r="N1027" i="19"/>
  <c r="H920" i="19"/>
  <c r="H916" i="19"/>
  <c r="C836" i="19"/>
  <c r="H963" i="19"/>
  <c r="G925" i="19"/>
  <c r="C999" i="19"/>
  <c r="J919" i="19"/>
  <c r="G992" i="19"/>
  <c r="K853" i="19"/>
  <c r="B979" i="19"/>
  <c r="C997" i="19"/>
  <c r="C952" i="19"/>
  <c r="N921" i="19"/>
  <c r="H893" i="19"/>
  <c r="F837" i="19"/>
  <c r="D970" i="19"/>
  <c r="N888" i="19"/>
  <c r="B998" i="19"/>
  <c r="N873" i="19"/>
  <c r="K985" i="19"/>
  <c r="L966" i="19"/>
  <c r="N859" i="19"/>
  <c r="L1029" i="19"/>
  <c r="G939" i="19"/>
  <c r="E924" i="19"/>
  <c r="M969" i="19"/>
  <c r="I982" i="19"/>
  <c r="L1010" i="19"/>
  <c r="N937" i="19"/>
  <c r="G966" i="19"/>
  <c r="J979" i="19"/>
  <c r="H888" i="19"/>
  <c r="I965" i="19"/>
  <c r="G859" i="19"/>
  <c r="K994" i="19"/>
  <c r="B1000" i="19"/>
  <c r="I920" i="19"/>
  <c r="D985" i="19"/>
  <c r="L1044" i="19"/>
  <c r="C1038" i="19"/>
  <c r="I981" i="19"/>
  <c r="L854" i="19"/>
  <c r="J1011" i="19"/>
  <c r="G932" i="19"/>
  <c r="K931" i="19"/>
  <c r="G1000" i="19"/>
  <c r="J1045" i="19"/>
  <c r="G933" i="19"/>
  <c r="E923" i="19"/>
  <c r="L835" i="19"/>
  <c r="H871" i="19"/>
  <c r="C1029" i="19"/>
  <c r="N886" i="19"/>
  <c r="B1036" i="19"/>
  <c r="B872" i="19"/>
  <c r="M1038" i="19"/>
  <c r="K1045" i="19"/>
  <c r="C857" i="19"/>
  <c r="B995" i="19"/>
  <c r="B966" i="19"/>
  <c r="E985" i="19"/>
  <c r="L965" i="19"/>
  <c r="K955" i="19"/>
  <c r="D836" i="19"/>
  <c r="K1021" i="19"/>
  <c r="E961" i="19"/>
  <c r="L976" i="19"/>
  <c r="M856" i="19"/>
  <c r="I918" i="19"/>
  <c r="K880" i="19"/>
  <c r="M1028" i="19"/>
  <c r="F983" i="19"/>
  <c r="N894" i="19"/>
  <c r="K940" i="19"/>
  <c r="N854" i="19"/>
  <c r="D999" i="19"/>
  <c r="J1014" i="19"/>
  <c r="B977" i="19"/>
  <c r="N59" i="19"/>
  <c r="E954" i="19"/>
  <c r="N830" i="19"/>
  <c r="D946" i="19"/>
  <c r="D925" i="19"/>
  <c r="F886" i="19"/>
  <c r="N857" i="19"/>
  <c r="G1026" i="19"/>
  <c r="F871" i="19"/>
  <c r="K1022" i="19"/>
  <c r="M874" i="19"/>
  <c r="L905" i="19"/>
  <c r="K992" i="19"/>
  <c r="E1039" i="19"/>
  <c r="D1021" i="19"/>
  <c r="D893" i="19"/>
  <c r="H851" i="19"/>
  <c r="D1030" i="19"/>
  <c r="I851" i="19"/>
  <c r="K937" i="19"/>
  <c r="E937" i="19"/>
  <c r="L948" i="19"/>
  <c r="L890" i="19"/>
  <c r="D890" i="19"/>
  <c r="C992" i="19"/>
  <c r="C948" i="19"/>
  <c r="M879" i="19"/>
  <c r="L954" i="19"/>
  <c r="I997" i="19"/>
  <c r="J1012" i="19"/>
  <c r="C875" i="19"/>
  <c r="L857" i="19"/>
  <c r="L967" i="19"/>
  <c r="D829" i="19"/>
  <c r="C939" i="19"/>
  <c r="D857" i="19"/>
  <c r="E834" i="19"/>
  <c r="L919" i="19"/>
  <c r="N1025" i="19"/>
  <c r="M961" i="19"/>
  <c r="B916" i="19"/>
  <c r="B1037" i="19"/>
  <c r="H1039" i="19"/>
  <c r="E1015" i="19"/>
  <c r="L968" i="19"/>
  <c r="F904" i="19"/>
  <c r="D886" i="19"/>
  <c r="K1012" i="19"/>
  <c r="E925" i="19"/>
  <c r="L925" i="19"/>
  <c r="G991" i="19"/>
  <c r="G995" i="19"/>
  <c r="M1010" i="19"/>
  <c r="M1025" i="19"/>
  <c r="D923" i="19"/>
  <c r="G1025" i="19"/>
  <c r="H938" i="19"/>
  <c r="K967" i="19"/>
  <c r="M1042" i="19"/>
  <c r="B850" i="19"/>
  <c r="I931" i="19"/>
  <c r="B993" i="19"/>
  <c r="H994" i="19"/>
  <c r="I953" i="19"/>
  <c r="J831" i="19"/>
  <c r="E1030" i="19"/>
  <c r="K871" i="19"/>
  <c r="F998" i="19"/>
  <c r="E901" i="19"/>
  <c r="N877" i="19"/>
  <c r="N1021" i="19"/>
  <c r="D875" i="19"/>
  <c r="M893" i="19"/>
  <c r="I904" i="19"/>
  <c r="D855" i="19"/>
  <c r="L1015" i="19"/>
  <c r="H961" i="19"/>
  <c r="B918" i="19"/>
  <c r="M855" i="19"/>
  <c r="I993" i="19"/>
  <c r="N940" i="19"/>
  <c r="K981" i="19"/>
  <c r="H946" i="19"/>
  <c r="F918" i="19"/>
  <c r="L1038" i="19"/>
  <c r="H835" i="19"/>
  <c r="J873" i="19"/>
  <c r="J833" i="19"/>
  <c r="C1009" i="19"/>
  <c r="C852" i="19"/>
  <c r="F874" i="19"/>
  <c r="K924" i="19"/>
  <c r="D856" i="19"/>
  <c r="D936" i="19"/>
  <c r="M1000" i="19"/>
  <c r="G873" i="19"/>
  <c r="J923" i="19"/>
  <c r="M921" i="19"/>
  <c r="C981" i="19"/>
  <c r="C893" i="19"/>
  <c r="C950" i="19"/>
  <c r="D919" i="19"/>
  <c r="I954" i="19"/>
  <c r="E904" i="19"/>
  <c r="I895" i="19"/>
  <c r="G836" i="19"/>
  <c r="M997" i="19"/>
  <c r="N955" i="19"/>
  <c r="F992" i="19"/>
  <c r="D1022" i="19"/>
  <c r="H852" i="19"/>
  <c r="H922" i="19"/>
  <c r="I970" i="19"/>
  <c r="M1044" i="19"/>
  <c r="N833" i="19"/>
  <c r="L878" i="19"/>
  <c r="G908" i="19"/>
  <c r="D994" i="19"/>
  <c r="J976" i="19"/>
  <c r="L979" i="19"/>
  <c r="N893" i="19"/>
  <c r="N993" i="19"/>
  <c r="H1044" i="19"/>
  <c r="F880" i="19"/>
  <c r="H1015" i="19"/>
  <c r="D982" i="19"/>
  <c r="M877" i="19"/>
  <c r="K1023" i="19"/>
  <c r="J952" i="19"/>
  <c r="M910" i="19"/>
  <c r="J936" i="19"/>
  <c r="C1041" i="19"/>
  <c r="K936" i="19"/>
  <c r="G1042" i="19"/>
  <c r="K1024" i="19"/>
  <c r="G982" i="19"/>
  <c r="B967" i="19"/>
  <c r="G851" i="19"/>
  <c r="D962" i="19"/>
  <c r="N850" i="19"/>
  <c r="L909" i="19"/>
  <c r="K1039" i="19"/>
  <c r="G876" i="19"/>
  <c r="K834" i="19"/>
  <c r="H873" i="19"/>
  <c r="E908" i="19"/>
  <c r="I963" i="19"/>
  <c r="D1029" i="19"/>
  <c r="B832" i="19"/>
  <c r="K925" i="19"/>
  <c r="C855" i="19"/>
  <c r="G921" i="19"/>
  <c r="L1023" i="19"/>
  <c r="G922" i="19"/>
  <c r="J962" i="19"/>
  <c r="N1026" i="19"/>
  <c r="N1043" i="19"/>
  <c r="K828" i="19"/>
  <c r="J949" i="19"/>
  <c r="G968" i="19"/>
  <c r="C907" i="19"/>
  <c r="H964" i="19"/>
  <c r="B968" i="19"/>
  <c r="J970" i="19"/>
  <c r="C887" i="19"/>
  <c r="L936" i="19"/>
  <c r="M858" i="19"/>
  <c r="M1022" i="19"/>
  <c r="N905" i="19"/>
  <c r="M1040" i="19"/>
  <c r="K852" i="19"/>
  <c r="K996" i="19"/>
  <c r="H992" i="19"/>
  <c r="H1030" i="19"/>
  <c r="F979" i="19"/>
  <c r="G1014" i="19"/>
  <c r="L992" i="19"/>
  <c r="M1027" i="19"/>
  <c r="I894" i="19"/>
  <c r="E1028" i="19"/>
  <c r="C856" i="19"/>
  <c r="C923" i="19"/>
  <c r="F853" i="19"/>
  <c r="L879" i="19"/>
  <c r="I890" i="19"/>
  <c r="J924" i="19"/>
  <c r="D1024" i="19"/>
  <c r="M994" i="19"/>
  <c r="G895" i="19"/>
  <c r="E859" i="19"/>
  <c r="B910" i="19"/>
  <c r="B950" i="19"/>
  <c r="C1036" i="19"/>
  <c r="F939" i="19"/>
  <c r="H1024" i="19"/>
  <c r="N904" i="19"/>
  <c r="F1011" i="19"/>
  <c r="J978" i="19"/>
  <c r="K1014" i="19"/>
  <c r="M83" i="19"/>
  <c r="B887" i="19"/>
  <c r="N837" i="19"/>
  <c r="L833" i="19"/>
  <c r="H872" i="19"/>
  <c r="K901" i="19"/>
  <c r="I888" i="19"/>
  <c r="C854" i="19"/>
  <c r="G910" i="19"/>
  <c r="L1043" i="19"/>
  <c r="L858" i="19"/>
  <c r="E894" i="19"/>
  <c r="E998" i="19"/>
  <c r="C853" i="19"/>
  <c r="D1036" i="19"/>
  <c r="E1026" i="19"/>
  <c r="J854" i="19"/>
  <c r="J916" i="19"/>
  <c r="N918" i="19"/>
  <c r="D1040" i="19"/>
  <c r="D1045" i="19"/>
  <c r="D851" i="19"/>
  <c r="E981" i="19"/>
  <c r="N995" i="19"/>
  <c r="M980" i="19"/>
  <c r="I831" i="19"/>
  <c r="C938" i="19"/>
  <c r="E909" i="19"/>
  <c r="F902" i="19"/>
  <c r="D934" i="19"/>
  <c r="B908" i="19"/>
  <c r="C879" i="19"/>
  <c r="L887" i="19"/>
  <c r="J887" i="19"/>
  <c r="G1021" i="19"/>
  <c r="N851" i="19"/>
  <c r="J895" i="19"/>
  <c r="M859" i="19"/>
  <c r="H1037" i="19"/>
  <c r="H993" i="19"/>
  <c r="E921" i="19"/>
  <c r="G920" i="19"/>
  <c r="G1023" i="19"/>
  <c r="G1022" i="19"/>
  <c r="M1009" i="19"/>
  <c r="H853" i="19"/>
  <c r="H981" i="19"/>
  <c r="H969" i="19"/>
  <c r="F938" i="19"/>
  <c r="C963" i="19"/>
  <c r="K954" i="19"/>
  <c r="E830" i="19"/>
  <c r="N1036" i="19"/>
  <c r="C858" i="19"/>
  <c r="F924" i="19"/>
  <c r="N1039" i="19"/>
  <c r="C859" i="19"/>
  <c r="H940" i="19"/>
  <c r="K1036" i="19"/>
  <c r="D931" i="19"/>
  <c r="C940" i="19"/>
  <c r="N966" i="19"/>
  <c r="L873" i="19"/>
  <c r="E955" i="19"/>
  <c r="B894" i="19"/>
  <c r="I1039" i="19"/>
  <c r="G1011" i="19"/>
  <c r="K855" i="19"/>
  <c r="N853" i="19"/>
  <c r="I998" i="19"/>
  <c r="E965" i="19"/>
  <c r="L855" i="19"/>
  <c r="N969" i="19"/>
  <c r="L1037" i="19"/>
  <c r="F890" i="19"/>
  <c r="F978" i="19"/>
  <c r="D954" i="19"/>
  <c r="N871" i="19"/>
  <c r="F923" i="19"/>
  <c r="M931" i="19"/>
  <c r="N916" i="19"/>
  <c r="L872" i="19"/>
  <c r="N901" i="19"/>
  <c r="D871" i="19"/>
  <c r="C993" i="19"/>
  <c r="H995" i="19"/>
  <c r="M978" i="19"/>
  <c r="B879" i="19"/>
  <c r="N970" i="19"/>
  <c r="E832" i="19"/>
  <c r="N991" i="19"/>
  <c r="J905" i="19"/>
  <c r="B1044" i="19"/>
  <c r="I968" i="19"/>
  <c r="F932" i="19"/>
  <c r="G953" i="19"/>
  <c r="B851" i="19"/>
  <c r="I1011" i="19"/>
  <c r="F1015" i="19"/>
  <c r="B1014" i="19"/>
  <c r="C1030" i="19"/>
  <c r="J935" i="19"/>
  <c r="D976" i="19"/>
  <c r="B947" i="19"/>
  <c r="M962" i="19"/>
  <c r="C921" i="19"/>
  <c r="D995" i="19"/>
  <c r="G891" i="19"/>
  <c r="L907" i="19"/>
  <c r="C878" i="19"/>
  <c r="K1011" i="19"/>
  <c r="B992" i="19"/>
  <c r="C1021" i="19"/>
  <c r="K830" i="19"/>
  <c r="N890" i="19"/>
  <c r="I1040" i="19"/>
  <c r="G901" i="19"/>
  <c r="C951" i="19"/>
  <c r="H1040" i="19"/>
  <c r="I853" i="19"/>
  <c r="C835" i="19"/>
  <c r="L1013" i="19"/>
  <c r="K831" i="19"/>
  <c r="B835" i="19"/>
  <c r="E877" i="19"/>
  <c r="I833" i="19"/>
  <c r="L910" i="19"/>
  <c r="E903" i="19"/>
  <c r="B909" i="19"/>
  <c r="C850" i="19"/>
  <c r="J947" i="19"/>
  <c r="H1000" i="19"/>
  <c r="I830" i="19"/>
  <c r="E833" i="19"/>
  <c r="J920" i="19"/>
  <c r="E1013" i="19"/>
  <c r="F999" i="19"/>
  <c r="C979" i="19"/>
  <c r="F854" i="19"/>
  <c r="E888" i="19"/>
  <c r="E891" i="19"/>
  <c r="B949" i="19"/>
  <c r="B859" i="19"/>
  <c r="J857" i="19"/>
  <c r="E917" i="19"/>
  <c r="K970" i="19"/>
  <c r="F984" i="19"/>
  <c r="F1040" i="19"/>
  <c r="J950" i="19"/>
  <c r="E878" i="19"/>
  <c r="D894" i="19"/>
  <c r="J851" i="19"/>
  <c r="H904" i="19"/>
  <c r="I985" i="19"/>
  <c r="D1000" i="19"/>
  <c r="K939" i="19"/>
  <c r="N880" i="19"/>
  <c r="E1045" i="19"/>
  <c r="M894" i="19"/>
  <c r="C1028" i="19"/>
  <c r="I837" i="19"/>
  <c r="C901" i="19"/>
  <c r="B901" i="19"/>
  <c r="L940" i="19"/>
  <c r="M908" i="19"/>
  <c r="I991" i="19"/>
  <c r="I1029" i="19"/>
  <c r="G998" i="19"/>
  <c r="J938" i="19"/>
  <c r="M981" i="19"/>
  <c r="B985" i="19"/>
  <c r="E977" i="19"/>
  <c r="M876" i="19"/>
  <c r="E857" i="19"/>
  <c r="G947" i="19"/>
  <c r="L983" i="19"/>
  <c r="H917" i="19"/>
  <c r="M947" i="19"/>
  <c r="C1042" i="19"/>
  <c r="F834" i="19"/>
  <c r="L949" i="19"/>
  <c r="F963" i="19"/>
  <c r="E948" i="19"/>
  <c r="L993" i="19"/>
  <c r="E920" i="19"/>
  <c r="D872" i="19"/>
  <c r="K894" i="19"/>
  <c r="J890" i="19"/>
  <c r="L1030" i="19"/>
  <c r="I921" i="19"/>
  <c r="H937" i="19"/>
  <c r="C946" i="19"/>
  <c r="B964" i="19"/>
  <c r="F920" i="19"/>
  <c r="F1000" i="19"/>
  <c r="I878" i="19"/>
  <c r="N874" i="19"/>
  <c r="D830" i="19"/>
  <c r="C977" i="19"/>
  <c r="N1009" i="19"/>
  <c r="N961" i="19"/>
  <c r="M836" i="19"/>
  <c r="J829" i="19"/>
  <c r="N910" i="19"/>
  <c r="C917" i="19"/>
  <c r="B904" i="19"/>
  <c r="K874" i="19"/>
  <c r="H976" i="19"/>
  <c r="F981" i="19"/>
  <c r="F976" i="19"/>
  <c r="B923" i="19"/>
  <c r="D859" i="19"/>
  <c r="C872" i="19"/>
  <c r="M905" i="19"/>
  <c r="G874" i="19"/>
  <c r="B1043" i="19"/>
  <c r="G904" i="19"/>
  <c r="G916" i="19"/>
  <c r="B857" i="19"/>
  <c r="I992" i="19"/>
  <c r="J877" i="19"/>
  <c r="L950" i="19"/>
  <c r="N978" i="19"/>
  <c r="H874" i="19"/>
  <c r="N892" i="19"/>
  <c r="E947" i="19"/>
  <c r="G985" i="19"/>
  <c r="C895" i="19"/>
  <c r="D968" i="19"/>
  <c r="I978" i="19"/>
  <c r="C925" i="19"/>
  <c r="E892" i="19"/>
  <c r="N922" i="19"/>
  <c r="K835" i="19"/>
  <c r="B886" i="19"/>
  <c r="K964" i="19"/>
  <c r="H999" i="19"/>
  <c r="N876" i="19"/>
  <c r="B925" i="19"/>
  <c r="D888" i="19"/>
  <c r="I940" i="19"/>
  <c r="G854" i="19"/>
  <c r="B935" i="19"/>
  <c r="H1042" i="19"/>
  <c r="M966" i="19"/>
  <c r="L894" i="19"/>
  <c r="D1039" i="19"/>
  <c r="N1022" i="19"/>
  <c r="J998" i="19"/>
  <c r="G924" i="19"/>
  <c r="L904" i="19"/>
  <c r="H1009" i="19"/>
  <c r="J1023" i="19"/>
  <c r="L851" i="19"/>
  <c r="J1039" i="19"/>
  <c r="F903" i="19"/>
  <c r="C937" i="19"/>
  <c r="C1040" i="19"/>
  <c r="I1027" i="19"/>
  <c r="I1025" i="19"/>
  <c r="E829" i="19"/>
  <c r="I916" i="19"/>
  <c r="F1028" i="19"/>
  <c r="E907" i="19"/>
  <c r="I980" i="19"/>
  <c r="B934" i="19"/>
  <c r="G1041" i="19"/>
  <c r="H936" i="19"/>
  <c r="E851" i="19"/>
  <c r="M871" i="19"/>
  <c r="M933" i="19"/>
  <c r="F829" i="19"/>
  <c r="B1027" i="19"/>
  <c r="L1040" i="19"/>
  <c r="B952" i="19"/>
  <c r="B951" i="19"/>
  <c r="M955" i="19"/>
  <c r="N932" i="19"/>
  <c r="L991" i="19"/>
  <c r="H925" i="19"/>
  <c r="L874" i="19"/>
  <c r="N1023" i="19"/>
  <c r="B997" i="19"/>
  <c r="J981" i="19"/>
  <c r="B834" i="19"/>
  <c r="D831" i="19"/>
  <c r="G949" i="19"/>
  <c r="H984" i="19"/>
  <c r="N852" i="19"/>
  <c r="D924" i="19"/>
  <c r="F954" i="19"/>
  <c r="I969" i="19"/>
  <c r="N1011" i="19"/>
  <c r="H830" i="19"/>
  <c r="E1011" i="19"/>
  <c r="H901" i="19"/>
  <c r="H856" i="19"/>
  <c r="D1025" i="19"/>
  <c r="L852" i="19"/>
  <c r="D907" i="19"/>
  <c r="I876" i="19"/>
  <c r="D953" i="19"/>
  <c r="J1040" i="19"/>
  <c r="E919" i="19"/>
  <c r="B965" i="19"/>
  <c r="C953" i="19"/>
  <c r="G856" i="19"/>
  <c r="M1011" i="19"/>
  <c r="N1000" i="19"/>
  <c r="C904" i="19"/>
  <c r="F965" i="19"/>
  <c r="L934" i="19"/>
  <c r="K876" i="19"/>
  <c r="F933" i="19"/>
  <c r="C983" i="19"/>
  <c r="N83" i="19"/>
  <c r="M829" i="19"/>
  <c r="H1010" i="19"/>
  <c r="K965" i="19"/>
  <c r="G1040" i="19"/>
  <c r="H832" i="19"/>
  <c r="F879" i="19"/>
  <c r="K946" i="19"/>
  <c r="K947" i="19"/>
  <c r="E940" i="19"/>
  <c r="B876" i="19"/>
  <c r="C908" i="19"/>
  <c r="H891" i="19"/>
  <c r="I906" i="19"/>
  <c r="B1024" i="19"/>
  <c r="C1026" i="19"/>
  <c r="J856" i="19"/>
  <c r="K961" i="19"/>
  <c r="M107" i="19"/>
  <c r="D878" i="19"/>
  <c r="H886" i="19"/>
  <c r="K909" i="19"/>
  <c r="B983" i="19"/>
  <c r="J1037" i="19"/>
  <c r="H907" i="19"/>
  <c r="D983" i="19"/>
  <c r="M934" i="19"/>
  <c r="N902" i="19"/>
  <c r="B917" i="19"/>
  <c r="J859" i="19"/>
  <c r="E979" i="19"/>
  <c r="I1014" i="19"/>
  <c r="N1030" i="19"/>
  <c r="L931" i="19"/>
  <c r="E993" i="19"/>
  <c r="I907" i="19"/>
  <c r="F1023" i="19"/>
  <c r="M919" i="19"/>
  <c r="L1014" i="19"/>
  <c r="F1037" i="19"/>
  <c r="B981" i="19"/>
  <c r="L1021" i="19"/>
  <c r="K903" i="19"/>
  <c r="K1025" i="19"/>
  <c r="D998" i="19"/>
  <c r="F936" i="19"/>
  <c r="F940" i="19"/>
  <c r="G997" i="19"/>
  <c r="H1014" i="19"/>
  <c r="G1043" i="19"/>
  <c r="G954" i="19"/>
  <c r="J872" i="19"/>
  <c r="K1028" i="19"/>
  <c r="E855" i="19"/>
  <c r="N1038" i="19"/>
  <c r="G887" i="19"/>
  <c r="J993" i="19"/>
  <c r="E983" i="19"/>
  <c r="B1025" i="19"/>
  <c r="I936" i="19"/>
  <c r="M888" i="19"/>
  <c r="L1026" i="19"/>
  <c r="L1042" i="19"/>
  <c r="E1021" i="19"/>
  <c r="H962" i="19"/>
  <c r="L952" i="19"/>
  <c r="E938" i="19"/>
  <c r="I1045" i="19"/>
  <c r="C1037" i="19"/>
  <c r="C1039" i="19"/>
  <c r="C968" i="19"/>
  <c r="B853" i="19"/>
  <c r="H890" i="19"/>
  <c r="B895" i="19"/>
  <c r="N992" i="19"/>
  <c r="I1042" i="19"/>
  <c r="K952" i="19"/>
  <c r="E991" i="19"/>
  <c r="F1010" i="19"/>
  <c r="C890" i="19"/>
  <c r="C969" i="19"/>
  <c r="K953" i="19"/>
  <c r="D938" i="19"/>
  <c r="I835" i="19"/>
  <c r="L1009" i="19"/>
  <c r="K962" i="19"/>
  <c r="K1015" i="19"/>
  <c r="F877" i="19"/>
  <c r="F1025" i="19"/>
  <c r="N1040" i="19"/>
  <c r="E1044" i="19"/>
  <c r="M977" i="19"/>
  <c r="H880" i="19"/>
  <c r="M1043" i="19"/>
  <c r="N998" i="19"/>
  <c r="G993" i="19"/>
  <c r="D996" i="19"/>
  <c r="C851" i="19"/>
  <c r="B903" i="19"/>
  <c r="H996" i="19"/>
  <c r="F1022" i="19"/>
  <c r="D891" i="19"/>
  <c r="J967" i="19"/>
  <c r="C1024" i="19"/>
  <c r="K977" i="19"/>
  <c r="G837" i="19"/>
  <c r="G946" i="19"/>
  <c r="B878" i="19"/>
  <c r="I977" i="19"/>
  <c r="K850" i="19"/>
  <c r="M857" i="19"/>
  <c r="K910" i="19"/>
  <c r="E1009" i="19"/>
  <c r="G918" i="19"/>
  <c r="H892" i="19"/>
  <c r="C1013" i="19"/>
  <c r="I873" i="19"/>
  <c r="J1000" i="19"/>
  <c r="G1013" i="19"/>
  <c r="M901" i="19"/>
  <c r="J995" i="19"/>
  <c r="E934" i="19"/>
  <c r="E1024" i="19"/>
  <c r="G829" i="19"/>
  <c r="C955" i="19"/>
  <c r="E1029" i="19"/>
  <c r="J1030" i="19"/>
  <c r="N924" i="19"/>
  <c r="E953" i="19"/>
  <c r="N1010" i="19"/>
  <c r="G852" i="19"/>
  <c r="I983" i="19"/>
  <c r="B828" i="19"/>
  <c r="F858" i="19"/>
  <c r="I1009" i="19"/>
  <c r="J1021" i="19"/>
  <c r="H933" i="19"/>
  <c r="L902" i="19"/>
  <c r="C1000" i="19"/>
  <c r="B936" i="19"/>
  <c r="B994" i="19"/>
  <c r="D892" i="19"/>
  <c r="E1023" i="19"/>
  <c r="C970" i="19"/>
  <c r="B954" i="19"/>
  <c r="D949" i="19"/>
  <c r="I948" i="19"/>
  <c r="K1037" i="19"/>
  <c r="N855" i="19"/>
  <c r="I1043" i="19"/>
  <c r="I966" i="19"/>
  <c r="B991" i="19"/>
  <c r="L829" i="19"/>
  <c r="J876" i="19"/>
  <c r="F947" i="19"/>
  <c r="M903" i="19"/>
  <c r="N889" i="19"/>
  <c r="B919" i="19"/>
  <c r="L834" i="19"/>
  <c r="L906" i="19"/>
  <c r="B931" i="19"/>
  <c r="C906" i="19"/>
  <c r="D1027" i="19"/>
  <c r="L856" i="19"/>
  <c r="B831" i="19"/>
  <c r="B829" i="19"/>
  <c r="G855" i="19"/>
  <c r="G983" i="19"/>
  <c r="L1025" i="19"/>
  <c r="M964" i="19"/>
  <c r="J850" i="19"/>
  <c r="M889" i="19"/>
  <c r="K878" i="19"/>
  <c r="N953" i="19"/>
  <c r="F921" i="19"/>
  <c r="M951" i="19"/>
  <c r="N946" i="19"/>
  <c r="K1009" i="19"/>
  <c r="F893" i="19"/>
  <c r="I939" i="19"/>
  <c r="E969" i="19"/>
  <c r="F1029" i="19"/>
  <c r="N1037" i="19"/>
  <c r="E976" i="19"/>
  <c r="C837" i="19"/>
  <c r="D889" i="19"/>
  <c r="G877" i="19"/>
  <c r="B970" i="19"/>
  <c r="I962" i="19"/>
  <c r="C905" i="19"/>
  <c r="G948" i="19"/>
  <c r="D980" i="19"/>
  <c r="D903" i="19"/>
  <c r="H919" i="19"/>
  <c r="B963" i="19"/>
  <c r="G907" i="19"/>
  <c r="H1029" i="19"/>
  <c r="C1012" i="19"/>
  <c r="L901" i="19"/>
  <c r="F850" i="19"/>
  <c r="E1043" i="19"/>
  <c r="M917" i="19"/>
  <c r="B1029" i="19"/>
  <c r="D874" i="19"/>
  <c r="M1039" i="19"/>
  <c r="H1025" i="19"/>
  <c r="C980" i="19"/>
  <c r="F935" i="19"/>
  <c r="I952" i="19"/>
  <c r="B905" i="19"/>
  <c r="L830" i="19"/>
  <c r="D1038" i="19"/>
  <c r="B1015" i="19"/>
  <c r="J830" i="19"/>
  <c r="C991" i="19"/>
  <c r="G917" i="19"/>
  <c r="N872" i="19"/>
  <c r="D981" i="19"/>
  <c r="N925" i="19"/>
  <c r="J1025" i="19"/>
  <c r="E886" i="19"/>
  <c r="F831" i="19"/>
  <c r="D828" i="19"/>
  <c r="M907" i="19"/>
  <c r="M851" i="19"/>
  <c r="L871" i="19"/>
  <c r="M970" i="19"/>
  <c r="F1036" i="19"/>
  <c r="J939" i="19"/>
  <c r="D937" i="19"/>
  <c r="L963" i="19"/>
  <c r="H1041" i="19"/>
  <c r="E931" i="19"/>
  <c r="K886" i="19"/>
  <c r="N965" i="19"/>
  <c r="I829" i="19"/>
  <c r="K904" i="19"/>
  <c r="E910" i="19"/>
  <c r="D952" i="19"/>
  <c r="J891" i="19"/>
  <c r="D932" i="19"/>
  <c r="I933" i="19"/>
  <c r="D921" i="19"/>
  <c r="K1000" i="19"/>
  <c r="J894" i="19"/>
  <c r="L908" i="19"/>
  <c r="H965" i="19"/>
  <c r="E1041" i="19"/>
  <c r="F1014" i="19"/>
  <c r="B982" i="19"/>
  <c r="M967" i="19"/>
  <c r="E1027" i="19"/>
  <c r="K1041" i="19"/>
  <c r="K856" i="19"/>
  <c r="J968" i="19"/>
  <c r="G969" i="19"/>
  <c r="D997" i="19"/>
  <c r="N909" i="19"/>
  <c r="B875" i="19"/>
  <c r="C1023" i="19"/>
  <c r="G967" i="19"/>
  <c r="B888" i="19"/>
  <c r="C873" i="19"/>
  <c r="I886" i="19"/>
  <c r="J925" i="19"/>
  <c r="K902" i="19"/>
  <c r="I995" i="19"/>
  <c r="N831" i="19"/>
  <c r="M1029" i="19"/>
  <c r="N963" i="19"/>
  <c r="J1022" i="19"/>
  <c r="K890" i="19"/>
  <c r="C931" i="19"/>
  <c r="B922" i="19"/>
  <c r="H854" i="19"/>
  <c r="F828" i="19"/>
  <c r="H979" i="19"/>
  <c r="L837" i="19"/>
  <c r="C1044" i="19"/>
  <c r="G984" i="19"/>
  <c r="N834" i="19"/>
  <c r="B996" i="19"/>
  <c r="D977" i="19"/>
  <c r="N935" i="19"/>
  <c r="I856" i="19"/>
  <c r="M995" i="19"/>
  <c r="H951" i="19"/>
  <c r="H1038" i="19"/>
  <c r="E850" i="19"/>
  <c r="M1036" i="19"/>
  <c r="I1023" i="19"/>
  <c r="I877" i="19"/>
  <c r="M835" i="19"/>
  <c r="C918" i="19"/>
  <c r="M873" i="19"/>
  <c r="B969" i="19"/>
  <c r="N891" i="19"/>
  <c r="K1038" i="19"/>
  <c r="G828" i="19"/>
  <c r="G952" i="19"/>
  <c r="I1012" i="19"/>
  <c r="N1042" i="19"/>
  <c r="K920" i="19"/>
  <c r="M852" i="19"/>
  <c r="N1014" i="19"/>
  <c r="F1042" i="19"/>
  <c r="F996" i="19"/>
  <c r="K832" i="19"/>
  <c r="K998" i="19"/>
  <c r="M982" i="19"/>
  <c r="H968" i="19"/>
  <c r="N962" i="19"/>
  <c r="B877" i="19"/>
  <c r="L951" i="19"/>
  <c r="D877" i="19"/>
  <c r="H967" i="19"/>
  <c r="N936" i="19"/>
  <c r="L1011" i="19"/>
  <c r="D1023" i="19"/>
  <c r="E997" i="19"/>
  <c r="H828" i="19"/>
  <c r="D917" i="19"/>
  <c r="G962" i="19"/>
  <c r="M924" i="19"/>
  <c r="F833" i="19"/>
  <c r="M1021" i="19"/>
  <c r="M948" i="19"/>
  <c r="F968" i="19"/>
  <c r="I932" i="19"/>
  <c r="H836" i="19"/>
  <c r="E895" i="19"/>
  <c r="K857" i="19"/>
  <c r="L939" i="19"/>
  <c r="B953" i="19"/>
  <c r="E876" i="19"/>
  <c r="C902" i="19"/>
  <c r="F969" i="19"/>
  <c r="H909" i="19"/>
  <c r="F1039" i="19"/>
  <c r="M828" i="19"/>
  <c r="K948" i="19"/>
  <c r="C966" i="19"/>
  <c r="M853" i="19"/>
  <c r="C932" i="19"/>
  <c r="I938" i="19"/>
  <c r="B1045" i="19"/>
  <c r="L1024" i="19"/>
  <c r="N984" i="19"/>
  <c r="E1038" i="19"/>
  <c r="H1021" i="19"/>
  <c r="B940" i="19"/>
  <c r="C996" i="19"/>
  <c r="K1029" i="19"/>
  <c r="N951" i="19"/>
  <c r="I1000" i="19"/>
  <c r="N950" i="19"/>
  <c r="D948" i="19"/>
  <c r="I1010" i="19"/>
  <c r="C984" i="19"/>
  <c r="N920" i="19"/>
  <c r="C834" i="19"/>
  <c r="L961" i="19"/>
  <c r="D984" i="19"/>
  <c r="M938" i="19"/>
  <c r="L969" i="19"/>
  <c r="C903" i="19"/>
  <c r="K993" i="19"/>
  <c r="H906" i="19"/>
  <c r="B920" i="19"/>
  <c r="H910" i="19"/>
  <c r="J932" i="19"/>
  <c r="K891" i="19"/>
  <c r="B852" i="19"/>
  <c r="F1038" i="19"/>
  <c r="B955" i="19"/>
  <c r="J996" i="19"/>
  <c r="J937" i="19"/>
  <c r="N832" i="19"/>
  <c r="I925" i="19"/>
  <c r="M979" i="19"/>
  <c r="C909" i="19"/>
  <c r="M837" i="19"/>
  <c r="K922" i="19"/>
  <c r="C880" i="19"/>
  <c r="H877" i="19"/>
  <c r="E871" i="19"/>
  <c r="E854" i="19"/>
  <c r="I872" i="19"/>
  <c r="L836" i="19"/>
  <c r="D1013" i="19"/>
  <c r="B984" i="19"/>
  <c r="M1041" i="19"/>
  <c r="D906" i="19"/>
  <c r="F1044" i="19"/>
  <c r="J1028" i="19"/>
  <c r="H903" i="19"/>
  <c r="G950" i="19"/>
  <c r="N934" i="19"/>
  <c r="I892" i="19"/>
  <c r="E879" i="19"/>
  <c r="M952" i="19"/>
  <c r="H1036" i="19"/>
  <c r="M833" i="19"/>
  <c r="E999" i="19"/>
  <c r="J893" i="19"/>
  <c r="F905" i="19"/>
  <c r="N1013" i="19"/>
  <c r="M963" i="19"/>
  <c r="K935" i="19"/>
  <c r="L1012" i="19"/>
  <c r="J837" i="19"/>
  <c r="M1030" i="19"/>
  <c r="K982" i="19"/>
  <c r="K1026" i="19"/>
  <c r="J1026" i="19"/>
  <c r="E831" i="19"/>
  <c r="C830" i="19"/>
  <c r="D1042" i="19"/>
  <c r="J955" i="19"/>
  <c r="G1012" i="19"/>
  <c r="B856" i="19"/>
  <c r="G999" i="19"/>
  <c r="M886" i="19"/>
  <c r="C892" i="19"/>
  <c r="B978" i="19"/>
  <c r="K907" i="19"/>
  <c r="H991" i="19"/>
  <c r="M965" i="19"/>
  <c r="F891" i="19"/>
  <c r="J992" i="19"/>
  <c r="I902" i="19"/>
  <c r="E1014" i="19"/>
  <c r="M892" i="19"/>
  <c r="E995" i="19"/>
  <c r="F994" i="19"/>
  <c r="I901" i="19"/>
  <c r="I934" i="19"/>
  <c r="J980" i="19"/>
  <c r="B924" i="19"/>
  <c r="L916" i="19"/>
  <c r="E905" i="19"/>
  <c r="I903" i="19"/>
  <c r="M1024" i="19"/>
  <c r="C1043" i="19"/>
  <c r="M936" i="19"/>
  <c r="G938" i="19"/>
  <c r="F1043" i="19"/>
  <c r="I852" i="19"/>
  <c r="B1040" i="19"/>
  <c r="D834" i="19"/>
  <c r="N999" i="19"/>
  <c r="F1045" i="19"/>
  <c r="C1025" i="19"/>
  <c r="N828" i="19"/>
  <c r="D920" i="19"/>
  <c r="N949" i="19"/>
  <c r="D853" i="19"/>
  <c r="F888" i="19"/>
  <c r="H1023" i="19"/>
  <c r="K979" i="19"/>
  <c r="E951" i="19"/>
  <c r="F908" i="19"/>
  <c r="M998" i="19"/>
  <c r="G934" i="19"/>
  <c r="B938" i="19"/>
  <c r="M890" i="19"/>
  <c r="F950" i="19"/>
  <c r="C919" i="19"/>
  <c r="M1023" i="19"/>
  <c r="D837" i="19"/>
  <c r="I1030" i="19"/>
  <c r="E872" i="19"/>
  <c r="J991" i="19"/>
  <c r="I919" i="19"/>
  <c r="J1042" i="19"/>
  <c r="D876" i="19"/>
  <c r="G1029" i="19"/>
  <c r="M878" i="19"/>
  <c r="D910" i="19"/>
  <c r="G951" i="19"/>
  <c r="J946" i="19"/>
  <c r="B939" i="19"/>
  <c r="G994" i="19"/>
  <c r="N908" i="19"/>
  <c r="B948" i="19"/>
  <c r="I889" i="19"/>
  <c r="F836" i="19"/>
  <c r="C964" i="19"/>
  <c r="I937" i="19"/>
  <c r="H858" i="19"/>
  <c r="N983" i="19"/>
  <c r="E887" i="19"/>
  <c r="M1045" i="19"/>
  <c r="M875" i="19"/>
  <c r="E856" i="19"/>
  <c r="F993" i="19"/>
  <c r="K877" i="19"/>
  <c r="D950" i="19"/>
  <c r="N933" i="19"/>
  <c r="B874" i="19"/>
  <c r="G1028" i="19"/>
  <c r="K923" i="19"/>
  <c r="G919" i="19"/>
  <c r="L946" i="19"/>
  <c r="H889" i="19"/>
  <c r="F876" i="19"/>
  <c r="I994" i="19"/>
  <c r="K859" i="19"/>
  <c r="E853" i="19"/>
  <c r="H1022" i="19"/>
  <c r="J963" i="19"/>
  <c r="J994" i="19"/>
  <c r="L981" i="19"/>
  <c r="M922" i="19"/>
  <c r="H905" i="19"/>
  <c r="J1038" i="19"/>
  <c r="K980" i="19"/>
  <c r="K963" i="19"/>
  <c r="N1044" i="19"/>
  <c r="L1027" i="19"/>
  <c r="N906" i="19"/>
  <c r="M946" i="19"/>
  <c r="G890" i="19"/>
  <c r="D947" i="19"/>
  <c r="G1009" i="19"/>
  <c r="J934" i="19"/>
  <c r="J906" i="19"/>
  <c r="F952" i="19"/>
  <c r="E964" i="19"/>
  <c r="D905" i="19"/>
  <c r="J907" i="19"/>
  <c r="F859" i="19"/>
  <c r="C985" i="19"/>
  <c r="G888" i="19"/>
  <c r="K829" i="19"/>
  <c r="N879" i="19"/>
  <c r="G940" i="19"/>
  <c r="J909" i="19"/>
  <c r="B836" i="19"/>
  <c r="H931" i="19"/>
  <c r="H924" i="19"/>
  <c r="F931" i="19"/>
  <c r="N1024" i="19"/>
  <c r="D858" i="19"/>
  <c r="B855" i="19"/>
  <c r="J966" i="19"/>
  <c r="F916" i="19"/>
  <c r="I1044" i="19"/>
  <c r="G936" i="19"/>
  <c r="M834" i="19"/>
  <c r="D832" i="19"/>
  <c r="K892" i="19"/>
  <c r="B892" i="19"/>
  <c r="D963" i="19"/>
  <c r="F1013" i="19"/>
  <c r="H921" i="19"/>
  <c r="M953" i="19"/>
  <c r="J940" i="19"/>
  <c r="L980" i="19"/>
  <c r="B830" i="19"/>
  <c r="C935" i="19"/>
  <c r="L1039" i="19"/>
  <c r="H895" i="19"/>
  <c r="J889" i="19"/>
  <c r="J917" i="19"/>
  <c r="E962" i="19"/>
  <c r="K950" i="19"/>
  <c r="K1040" i="19"/>
  <c r="G1015" i="19"/>
  <c r="G964" i="19"/>
  <c r="H947" i="19"/>
  <c r="B1009" i="19"/>
  <c r="B1041" i="19"/>
  <c r="E1010" i="19"/>
  <c r="L994" i="19"/>
  <c r="I855" i="19"/>
  <c r="G1037" i="19"/>
  <c r="E963" i="19"/>
  <c r="L999" i="19"/>
  <c r="E906" i="19"/>
  <c r="E980" i="19"/>
  <c r="B902" i="19"/>
  <c r="J983" i="19"/>
  <c r="I964" i="19"/>
  <c r="F832" i="19"/>
  <c r="D940" i="19"/>
  <c r="C1010" i="19"/>
  <c r="I1021" i="19"/>
  <c r="C894" i="19"/>
  <c r="G835" i="19"/>
  <c r="B893" i="19"/>
  <c r="E952" i="19"/>
  <c r="E1042" i="19"/>
  <c r="H894" i="19"/>
  <c r="H953" i="19"/>
  <c r="H833" i="19"/>
  <c r="J933" i="19"/>
  <c r="N979" i="19"/>
  <c r="F895" i="19"/>
  <c r="N923" i="19"/>
  <c r="D955" i="19"/>
  <c r="K887" i="19"/>
  <c r="J888" i="19"/>
  <c r="B1038" i="19"/>
  <c r="C916" i="19"/>
  <c r="B946" i="19"/>
  <c r="J871" i="19"/>
  <c r="J1029" i="19"/>
  <c r="L977" i="19"/>
  <c r="J878" i="19"/>
  <c r="N976" i="19"/>
  <c r="I1026" i="19"/>
  <c r="N917" i="19"/>
  <c r="B933" i="19"/>
  <c r="G977" i="19"/>
  <c r="D908" i="19"/>
  <c r="I887" i="19"/>
  <c r="J985" i="19"/>
  <c r="D904" i="19"/>
  <c r="L877" i="19"/>
  <c r="E978" i="19"/>
  <c r="E836" i="19"/>
  <c r="I950" i="19"/>
  <c r="D922" i="19"/>
  <c r="G1036" i="19"/>
  <c r="N1028" i="19"/>
  <c r="C1027" i="19"/>
  <c r="D918" i="19"/>
  <c r="F1012" i="19"/>
  <c r="E902" i="19"/>
  <c r="G955" i="19"/>
  <c r="I859" i="19"/>
  <c r="J965" i="19"/>
  <c r="C891" i="19"/>
  <c r="N829" i="19"/>
  <c r="B937" i="19"/>
  <c r="K997" i="19"/>
  <c r="E992" i="19"/>
  <c r="D1010" i="19"/>
  <c r="M916" i="19"/>
  <c r="E874" i="19"/>
  <c r="H952" i="19"/>
  <c r="L1022" i="19"/>
  <c r="K836" i="19"/>
  <c r="B932" i="19"/>
  <c r="H935" i="19"/>
  <c r="E1040" i="19"/>
  <c r="L1028" i="19"/>
  <c r="M1015" i="19"/>
  <c r="M918" i="19"/>
  <c r="M920" i="19"/>
  <c r="M1037" i="19"/>
  <c r="C965" i="19"/>
  <c r="M830" i="19"/>
  <c r="G1039" i="19"/>
  <c r="N948" i="19"/>
  <c r="B858" i="19"/>
  <c r="M991" i="19"/>
  <c r="N939" i="19"/>
  <c r="J964" i="19"/>
  <c r="M932" i="19"/>
  <c r="J921" i="19"/>
  <c r="F894" i="19"/>
  <c r="J836" i="19"/>
  <c r="J828" i="19"/>
  <c r="I1037" i="19"/>
  <c r="E946" i="19"/>
  <c r="G905" i="19"/>
  <c r="N938" i="19"/>
  <c r="G880" i="19"/>
  <c r="C829" i="19"/>
  <c r="C922" i="19"/>
  <c r="F970" i="19"/>
  <c r="I874" i="19"/>
  <c r="M985" i="19"/>
  <c r="E880" i="19"/>
  <c r="J997" i="19"/>
  <c r="H997" i="19"/>
  <c r="K833" i="19"/>
  <c r="F967" i="19"/>
  <c r="G892" i="19"/>
  <c r="J1043" i="19"/>
  <c r="M880" i="19"/>
  <c r="J879" i="19"/>
  <c r="K976" i="19"/>
  <c r="K1043" i="19"/>
  <c r="J951" i="19"/>
  <c r="H876" i="19"/>
  <c r="H966" i="19"/>
  <c r="C962" i="19"/>
  <c r="F991" i="19"/>
  <c r="C947" i="19"/>
  <c r="L892" i="19"/>
  <c r="J903" i="19"/>
  <c r="B1023" i="19"/>
  <c r="F852" i="19"/>
  <c r="D961" i="19"/>
  <c r="C936" i="19"/>
  <c r="M895" i="19"/>
  <c r="L918" i="19"/>
  <c r="C871" i="19"/>
  <c r="H950" i="19"/>
  <c r="H837" i="19"/>
  <c r="G909" i="19"/>
  <c r="G976" i="19"/>
  <c r="G963" i="19"/>
  <c r="L917" i="19"/>
  <c r="H1011" i="19"/>
  <c r="K916" i="19"/>
  <c r="D1037" i="19"/>
  <c r="E1037" i="19"/>
  <c r="I996" i="19"/>
  <c r="B1010" i="19"/>
  <c r="H831" i="19"/>
  <c r="N919" i="19"/>
  <c r="C982" i="19"/>
  <c r="H1028" i="19"/>
  <c r="N931" i="19"/>
  <c r="I1015" i="19"/>
  <c r="J931" i="19"/>
  <c r="M1012" i="19"/>
  <c r="J953" i="19"/>
  <c r="C888" i="19"/>
  <c r="J922" i="19"/>
  <c r="M996" i="19"/>
  <c r="F982" i="19"/>
  <c r="N968" i="19"/>
  <c r="F910" i="19"/>
  <c r="J855" i="19"/>
  <c r="K889" i="19"/>
  <c r="L937" i="19"/>
  <c r="D1041" i="19"/>
  <c r="F962" i="19"/>
  <c r="K934" i="19"/>
  <c r="M1026" i="19"/>
  <c r="H939" i="19"/>
  <c r="E932" i="19"/>
  <c r="D1015" i="19"/>
  <c r="I879" i="19"/>
  <c r="M950" i="19"/>
  <c r="I858" i="19"/>
  <c r="H970" i="19"/>
  <c r="G878" i="19"/>
  <c r="H829" i="19"/>
  <c r="D850" i="19"/>
  <c r="M939" i="19"/>
  <c r="H879" i="19"/>
  <c r="N997" i="19"/>
  <c r="E967" i="19"/>
  <c r="B880" i="19"/>
  <c r="G931" i="19"/>
  <c r="M993" i="19"/>
  <c r="I1013" i="19"/>
  <c r="D965" i="19"/>
  <c r="F1024" i="19"/>
  <c r="J1009" i="19"/>
  <c r="L998" i="19"/>
  <c r="B1042" i="19"/>
  <c r="J858" i="19"/>
  <c r="E893" i="19"/>
  <c r="F951" i="19"/>
  <c r="E970" i="19"/>
  <c r="M832" i="19"/>
  <c r="J918" i="19"/>
  <c r="D879" i="19"/>
  <c r="D916" i="19"/>
  <c r="K879" i="19"/>
  <c r="H980" i="19"/>
  <c r="C1011" i="19"/>
  <c r="E1036" i="19"/>
  <c r="H850" i="19"/>
  <c r="I905" i="19"/>
  <c r="N1045" i="19"/>
  <c r="I1028" i="19"/>
  <c r="C874" i="19"/>
  <c r="G872" i="19"/>
  <c r="K858" i="19"/>
  <c r="L932" i="19"/>
  <c r="J1044" i="19"/>
  <c r="F906" i="19"/>
  <c r="I976" i="19"/>
  <c r="L947" i="19"/>
  <c r="C831" i="19"/>
  <c r="E984" i="19"/>
  <c r="H908" i="19"/>
  <c r="H977" i="19"/>
  <c r="K895" i="19"/>
  <c r="K968" i="19"/>
  <c r="D979" i="19"/>
  <c r="G1045" i="19"/>
  <c r="D895" i="19"/>
  <c r="N982" i="19"/>
  <c r="G834" i="19"/>
  <c r="B889" i="19"/>
  <c r="G875" i="19"/>
  <c r="J961" i="19"/>
  <c r="K921" i="19"/>
  <c r="G1010" i="19"/>
  <c r="H918" i="19"/>
  <c r="D969" i="19"/>
  <c r="C833" i="19"/>
  <c r="C920" i="19"/>
  <c r="C1014" i="19"/>
  <c r="E858" i="19"/>
  <c r="H985" i="19"/>
  <c r="K906" i="19"/>
  <c r="H954" i="19"/>
  <c r="B837" i="19"/>
  <c r="I908" i="19"/>
  <c r="F953" i="19"/>
  <c r="F873" i="19"/>
  <c r="I967" i="19"/>
  <c r="L996" i="19"/>
  <c r="D1009" i="19"/>
  <c r="I961" i="19"/>
  <c r="G980" i="19"/>
  <c r="F917" i="19"/>
  <c r="I923" i="19"/>
  <c r="C933" i="19"/>
  <c r="L984" i="19"/>
  <c r="M831" i="19"/>
  <c r="D901" i="19"/>
  <c r="C961" i="19"/>
  <c r="F934" i="19"/>
  <c r="I984" i="19"/>
  <c r="G886" i="19"/>
  <c r="F997" i="19"/>
  <c r="K951" i="19"/>
  <c r="I891" i="19"/>
  <c r="H1043" i="19"/>
  <c r="C1045" i="19"/>
  <c r="G937" i="19"/>
  <c r="F1030" i="19"/>
  <c r="H932" i="19"/>
  <c r="B980" i="19"/>
  <c r="B891" i="19"/>
  <c r="G996" i="19"/>
  <c r="H1013" i="19"/>
  <c r="K933" i="19"/>
  <c r="K919" i="19"/>
  <c r="C1015" i="19"/>
  <c r="D964" i="19"/>
  <c r="G1024" i="19"/>
  <c r="F830" i="19"/>
  <c r="G830" i="19"/>
  <c r="M1014" i="19"/>
  <c r="M887" i="19"/>
  <c r="D1011" i="19"/>
  <c r="L880" i="19"/>
  <c r="N895" i="19"/>
  <c r="J901" i="19"/>
  <c r="J1027" i="19"/>
  <c r="G850" i="19"/>
  <c r="H934" i="19"/>
  <c r="K966" i="19"/>
  <c r="K983" i="19"/>
  <c r="M850" i="19"/>
  <c r="J1013" i="19"/>
  <c r="I875" i="19"/>
  <c r="J880" i="19"/>
  <c r="L1036" i="19"/>
  <c r="B1039" i="19"/>
  <c r="E968" i="19"/>
  <c r="M949" i="19"/>
  <c r="G893" i="19"/>
  <c r="N1029" i="19"/>
  <c r="N980" i="19"/>
  <c r="B906" i="19"/>
  <c r="C1022" i="19"/>
  <c r="D967" i="19"/>
  <c r="D1012" i="19"/>
  <c r="M983" i="19"/>
  <c r="E1025" i="19"/>
  <c r="C828" i="19"/>
  <c r="F949" i="19"/>
  <c r="L921" i="19"/>
  <c r="K873" i="19"/>
  <c r="H998" i="19"/>
  <c r="C924" i="19"/>
  <c r="B854" i="19"/>
  <c r="D951" i="19"/>
  <c r="J875" i="19"/>
  <c r="M923" i="19"/>
  <c r="L876" i="19"/>
  <c r="C877" i="19"/>
  <c r="B1011" i="19"/>
  <c r="F851" i="19"/>
  <c r="N967" i="19"/>
  <c r="B890" i="19"/>
  <c r="F946" i="19"/>
  <c r="L970" i="19"/>
  <c r="I949" i="19"/>
  <c r="N858" i="19"/>
  <c r="E837" i="19"/>
  <c r="L875" i="19"/>
  <c r="I832" i="19"/>
  <c r="J1041" i="19"/>
  <c r="J1015" i="19"/>
  <c r="G1038" i="19"/>
  <c r="H978" i="19"/>
  <c r="C995" i="19"/>
  <c r="C976" i="19"/>
  <c r="K1013" i="19"/>
  <c r="C889" i="19"/>
  <c r="F961" i="19"/>
  <c r="E873" i="19"/>
  <c r="J1010" i="19"/>
  <c r="F995" i="19"/>
  <c r="N964" i="19"/>
  <c r="J954" i="19"/>
  <c r="L924" i="19"/>
  <c r="K995" i="19"/>
  <c r="D1014" i="19"/>
  <c r="D933" i="19"/>
  <c r="G978" i="19"/>
  <c r="J874" i="19"/>
  <c r="N903" i="19"/>
  <c r="B1028" i="19"/>
  <c r="L955" i="19"/>
  <c r="C978" i="19"/>
  <c r="I836" i="19"/>
  <c r="D978" i="19"/>
  <c r="N1012" i="19"/>
  <c r="F909" i="19"/>
  <c r="I924" i="19"/>
  <c r="D1044" i="19"/>
  <c r="N996" i="19"/>
  <c r="N875" i="19"/>
  <c r="I854" i="19"/>
  <c r="L888" i="19"/>
  <c r="D993" i="19"/>
  <c r="H887" i="19"/>
  <c r="E916" i="19"/>
  <c r="K984" i="19"/>
  <c r="L935" i="19"/>
  <c r="H1045" i="19"/>
  <c r="E875" i="19"/>
  <c r="N878" i="19"/>
  <c r="K1027" i="19"/>
  <c r="F964" i="19"/>
  <c r="H923" i="19"/>
  <c r="I880" i="19"/>
  <c r="I946" i="19"/>
  <c r="H948" i="19"/>
  <c r="K893" i="19"/>
  <c r="I1038" i="19"/>
  <c r="H983" i="19"/>
  <c r="M854" i="19"/>
  <c r="J852" i="19"/>
  <c r="C949" i="19"/>
  <c r="M59" i="19"/>
  <c r="K991" i="19"/>
  <c r="B961" i="19"/>
  <c r="C998" i="19"/>
  <c r="N952" i="19"/>
  <c r="F889" i="19"/>
  <c r="C876" i="19"/>
  <c r="D935" i="19"/>
  <c r="L1041" i="19"/>
  <c r="G879" i="19"/>
  <c r="F966" i="19"/>
  <c r="N887" i="19"/>
  <c r="G1044" i="19"/>
  <c r="D873" i="19"/>
  <c r="M935" i="19"/>
  <c r="J904" i="19"/>
  <c r="F1021" i="19"/>
  <c r="L978" i="19"/>
  <c r="B1012" i="19"/>
  <c r="H949" i="19"/>
  <c r="E939" i="19"/>
  <c r="K1030" i="19"/>
  <c r="L964" i="19"/>
  <c r="M937" i="19"/>
  <c r="K1044" i="19"/>
  <c r="I1041" i="19"/>
  <c r="B1030" i="19"/>
  <c r="B833" i="19"/>
  <c r="I1022" i="19"/>
  <c r="G1030" i="19"/>
  <c r="F1027" i="19"/>
  <c r="M872" i="19"/>
  <c r="J1024" i="19"/>
  <c r="L995" i="19"/>
  <c r="H902" i="19"/>
  <c r="E1022" i="19"/>
  <c r="J910" i="19"/>
  <c r="B962" i="19"/>
  <c r="N856" i="19"/>
  <c r="L953" i="19"/>
  <c r="N947" i="19"/>
  <c r="L985" i="19"/>
  <c r="L853" i="19"/>
  <c r="H875" i="19"/>
  <c r="F980" i="19"/>
  <c r="E918" i="19"/>
  <c r="H878" i="19"/>
  <c r="M968" i="19"/>
  <c r="I893" i="19"/>
  <c r="B976" i="19"/>
  <c r="K969" i="19"/>
  <c r="D1026" i="19"/>
  <c r="F872" i="19"/>
  <c r="J908" i="19"/>
  <c r="N1015" i="19"/>
  <c r="H857" i="19"/>
  <c r="M984" i="19"/>
  <c r="B1013" i="19"/>
  <c r="J1036" i="19"/>
  <c r="G961" i="19"/>
  <c r="E982" i="19"/>
  <c r="J832" i="19"/>
  <c r="H1012" i="19"/>
  <c r="N977" i="19"/>
  <c r="M954" i="19"/>
  <c r="G906" i="19"/>
  <c r="G831" i="19"/>
  <c r="K949" i="19"/>
  <c r="M906" i="19"/>
  <c r="J982" i="19"/>
  <c r="F856" i="19"/>
  <c r="F857" i="19"/>
  <c r="E922" i="19"/>
  <c r="F985" i="19"/>
  <c r="I850" i="19"/>
  <c r="L920" i="19"/>
  <c r="G858" i="19"/>
  <c r="L895" i="19"/>
  <c r="K918" i="19"/>
  <c r="J984" i="19"/>
  <c r="F855" i="19"/>
  <c r="C994" i="19"/>
  <c r="C934" i="19"/>
  <c r="J853" i="19"/>
  <c r="E949" i="19"/>
  <c r="F919" i="19"/>
  <c r="I935" i="19"/>
  <c r="L1045" i="19"/>
  <c r="D909" i="19"/>
  <c r="C832" i="19"/>
  <c r="E996" i="19"/>
  <c r="G981" i="19"/>
  <c r="E933" i="19"/>
  <c r="D966" i="19"/>
  <c r="L982" i="19"/>
  <c r="G889" i="19"/>
  <c r="F948" i="19"/>
  <c r="J835" i="19"/>
  <c r="K938" i="19"/>
  <c r="E936" i="19"/>
  <c r="L923" i="19"/>
  <c r="M891" i="19"/>
  <c r="L828" i="19"/>
  <c r="M909" i="19"/>
  <c r="K1042" i="19"/>
  <c r="I955" i="19"/>
  <c r="E1012" i="19"/>
  <c r="D1043" i="19"/>
  <c r="G923" i="19"/>
  <c r="D833" i="19"/>
  <c r="G1027" i="19"/>
  <c r="G979" i="19"/>
  <c r="I917" i="19"/>
  <c r="G857" i="19"/>
  <c r="D852" i="19"/>
  <c r="D887" i="19"/>
  <c r="E835" i="19"/>
  <c r="N981" i="19"/>
  <c r="I1036" i="19"/>
  <c r="D880" i="19"/>
  <c r="F1026" i="19"/>
  <c r="E828" i="19"/>
  <c r="B1021" i="19"/>
  <c r="J902" i="19"/>
  <c r="G965" i="19"/>
  <c r="E966" i="19"/>
  <c r="J999" i="19"/>
  <c r="N835" i="19"/>
  <c r="L832" i="19"/>
  <c r="F892" i="19"/>
  <c r="B873" i="19"/>
  <c r="C954" i="19"/>
  <c r="G970" i="19"/>
  <c r="I951" i="19"/>
  <c r="H955" i="19"/>
  <c r="B1022" i="19"/>
  <c r="L938" i="19"/>
  <c r="I871" i="19"/>
  <c r="E935" i="19"/>
  <c r="K999" i="19"/>
  <c r="E889" i="19"/>
  <c r="G833" i="19"/>
  <c r="E994" i="19"/>
  <c r="L886" i="19"/>
  <c r="K888" i="19"/>
  <c r="G842" i="19" l="1"/>
  <c r="G1060" i="19"/>
  <c r="L841" i="19"/>
  <c r="N844" i="19"/>
  <c r="E1056" i="19"/>
  <c r="G1055" i="19"/>
  <c r="E844" i="19"/>
  <c r="G866" i="19"/>
  <c r="D842" i="19"/>
  <c r="J844" i="19"/>
  <c r="D1056" i="19"/>
  <c r="C841" i="19"/>
  <c r="J862" i="19"/>
  <c r="F864" i="19"/>
  <c r="F866" i="19"/>
  <c r="F865" i="19"/>
  <c r="G840" i="19"/>
  <c r="J841" i="19"/>
  <c r="G1051" i="19"/>
  <c r="H866" i="19"/>
  <c r="K1059" i="19"/>
  <c r="M1058" i="19"/>
  <c r="L862" i="19"/>
  <c r="N865" i="19"/>
  <c r="B1052" i="19"/>
  <c r="B842" i="19"/>
  <c r="L1054" i="19"/>
  <c r="F1056" i="19"/>
  <c r="B1051" i="19"/>
  <c r="M863" i="19"/>
  <c r="F1054" i="19"/>
  <c r="I863" i="19"/>
  <c r="N1054" i="19"/>
  <c r="F1051" i="19"/>
  <c r="I841" i="19"/>
  <c r="L1060" i="19"/>
  <c r="N1057" i="19"/>
  <c r="B863" i="19"/>
  <c r="D1057" i="19"/>
  <c r="E1058" i="19"/>
  <c r="K1056" i="19"/>
  <c r="D1054" i="19"/>
  <c r="C1051" i="19"/>
  <c r="M840" i="19"/>
  <c r="I1051" i="19"/>
  <c r="I1057" i="19"/>
  <c r="C842" i="19"/>
  <c r="D1059" i="19"/>
  <c r="J1051" i="19"/>
  <c r="G843" i="19"/>
  <c r="K1058" i="19"/>
  <c r="C840" i="19"/>
  <c r="M841" i="19"/>
  <c r="E1060" i="19"/>
  <c r="D1055" i="19"/>
  <c r="E1057" i="19"/>
  <c r="H1060" i="19"/>
  <c r="F1052" i="19"/>
  <c r="J864" i="19"/>
  <c r="N1058" i="19"/>
  <c r="H840" i="19"/>
  <c r="G1053" i="19"/>
  <c r="D1051" i="19"/>
  <c r="C1052" i="19"/>
  <c r="H1056" i="19"/>
  <c r="F1057" i="19"/>
  <c r="K842" i="19"/>
  <c r="F1060" i="19"/>
  <c r="J1054" i="19"/>
  <c r="C1055" i="19"/>
  <c r="J1055" i="19"/>
  <c r="H842" i="19"/>
  <c r="G844" i="19"/>
  <c r="F841" i="19"/>
  <c r="I1054" i="19"/>
  <c r="E1053" i="19"/>
  <c r="I864" i="19"/>
  <c r="G1054" i="19"/>
  <c r="E1052" i="19"/>
  <c r="D1053" i="19"/>
  <c r="D841" i="19"/>
  <c r="M843" i="19"/>
  <c r="J1056" i="19"/>
  <c r="B864" i="19"/>
  <c r="E1054" i="19"/>
  <c r="K1053" i="19"/>
  <c r="J1053" i="19"/>
  <c r="E862" i="19"/>
  <c r="E865" i="19"/>
  <c r="C1054" i="19"/>
  <c r="D862" i="19"/>
  <c r="D843" i="19"/>
  <c r="M1055" i="19"/>
  <c r="B865" i="19"/>
  <c r="E840" i="19"/>
  <c r="M1053" i="19"/>
  <c r="M842" i="19"/>
  <c r="E863" i="19"/>
  <c r="N841" i="19"/>
  <c r="L1059" i="19"/>
  <c r="L1051" i="19"/>
  <c r="C843" i="19"/>
  <c r="M862" i="19"/>
  <c r="C1056" i="19"/>
  <c r="F1059" i="19"/>
  <c r="K866" i="19"/>
  <c r="F1058" i="19"/>
  <c r="F842" i="19"/>
  <c r="G1052" i="19"/>
  <c r="H1057" i="19"/>
  <c r="N1052" i="19"/>
  <c r="H1058" i="19"/>
  <c r="K841" i="19"/>
  <c r="B1059" i="19"/>
  <c r="M844" i="19"/>
  <c r="I865" i="19"/>
  <c r="N843" i="19"/>
  <c r="H863" i="19"/>
  <c r="N1053" i="19"/>
  <c r="N840" i="19"/>
  <c r="G1057" i="19"/>
  <c r="G1059" i="19"/>
  <c r="J1058" i="19"/>
  <c r="K865" i="19"/>
  <c r="M1057" i="19"/>
  <c r="H1055" i="19"/>
  <c r="N1055" i="19"/>
  <c r="L1053" i="19"/>
  <c r="M1060" i="19"/>
  <c r="F840" i="19"/>
  <c r="B1053" i="19"/>
  <c r="I1052" i="19"/>
  <c r="B1060" i="19"/>
  <c r="E1059" i="19"/>
  <c r="M1054" i="19"/>
  <c r="G864" i="19"/>
  <c r="B840" i="19"/>
  <c r="L865" i="19"/>
  <c r="L843" i="19"/>
  <c r="I1056" i="19"/>
  <c r="N864" i="19"/>
  <c r="C1060" i="19"/>
  <c r="M866" i="19"/>
  <c r="J1057" i="19"/>
  <c r="K1052" i="19"/>
  <c r="I844" i="19"/>
  <c r="C1059" i="19"/>
  <c r="B862" i="19"/>
  <c r="C1058" i="19"/>
  <c r="H1052" i="19"/>
  <c r="E864" i="19"/>
  <c r="K1051" i="19"/>
  <c r="J865" i="19"/>
  <c r="H841" i="19"/>
  <c r="K1055" i="19"/>
  <c r="F1055" i="19"/>
  <c r="G865" i="19"/>
  <c r="B1055" i="19"/>
  <c r="H865" i="19"/>
  <c r="I1059" i="19"/>
  <c r="D840" i="19"/>
  <c r="B843" i="19"/>
  <c r="M1056" i="19"/>
  <c r="G863" i="19"/>
  <c r="K1054" i="19"/>
  <c r="K844" i="19"/>
  <c r="D1058" i="19"/>
  <c r="B866" i="19"/>
  <c r="N1051" i="19"/>
  <c r="B1054" i="19"/>
  <c r="F1053" i="19"/>
  <c r="F843" i="19"/>
  <c r="E866" i="19"/>
  <c r="K1060" i="19"/>
  <c r="J866" i="19"/>
  <c r="F863" i="19"/>
  <c r="E842" i="19"/>
  <c r="I842" i="19"/>
  <c r="B844" i="19"/>
  <c r="K840" i="19"/>
  <c r="C844" i="19"/>
  <c r="I862" i="19"/>
  <c r="M1052" i="19"/>
  <c r="I1058" i="19"/>
  <c r="E841" i="19"/>
  <c r="N1060" i="19"/>
  <c r="N1059" i="19"/>
  <c r="L864" i="19"/>
  <c r="E1055" i="19"/>
  <c r="N862" i="19"/>
  <c r="K864" i="19"/>
  <c r="N1056" i="19"/>
  <c r="C1053" i="19"/>
  <c r="H1059" i="19"/>
  <c r="H862" i="19"/>
  <c r="I840" i="19"/>
  <c r="J863" i="19"/>
  <c r="C862" i="19"/>
  <c r="C863" i="19"/>
  <c r="L842" i="19"/>
  <c r="F862" i="19"/>
  <c r="C865" i="19"/>
  <c r="J1060" i="19"/>
  <c r="B1058" i="19"/>
  <c r="H1054" i="19"/>
  <c r="G1058" i="19"/>
  <c r="J1052" i="19"/>
  <c r="C864" i="19"/>
  <c r="B841" i="19"/>
  <c r="I1053" i="19"/>
  <c r="K843" i="19"/>
  <c r="D1052" i="19"/>
  <c r="B1057" i="19"/>
  <c r="N842" i="19"/>
  <c r="I1060" i="19"/>
  <c r="D865" i="19"/>
  <c r="J842" i="19"/>
  <c r="H844" i="19"/>
  <c r="M864" i="19"/>
  <c r="H1051" i="19"/>
  <c r="D864" i="19"/>
  <c r="J840" i="19"/>
  <c r="K1057" i="19"/>
  <c r="L1058" i="19"/>
  <c r="M1051" i="19"/>
  <c r="E843" i="19"/>
  <c r="D866" i="19"/>
  <c r="L1057" i="19"/>
  <c r="L866" i="19"/>
  <c r="N866" i="19"/>
  <c r="N863" i="19"/>
  <c r="M865" i="19"/>
  <c r="E1051" i="19"/>
  <c r="L1055" i="19"/>
  <c r="B1056" i="19"/>
  <c r="C866" i="19"/>
  <c r="L844" i="19"/>
  <c r="L863" i="19"/>
  <c r="I1055" i="19"/>
  <c r="G1056" i="19"/>
  <c r="M1059" i="19"/>
  <c r="L1056" i="19"/>
  <c r="D1060" i="19"/>
  <c r="K862" i="19"/>
  <c r="H1053" i="19"/>
  <c r="K863" i="19"/>
  <c r="C1057" i="19"/>
  <c r="L840" i="19"/>
  <c r="D863" i="19"/>
  <c r="H843" i="19"/>
  <c r="L1052" i="19"/>
  <c r="I843" i="19"/>
  <c r="J1059" i="19"/>
  <c r="J843" i="19"/>
  <c r="L66" i="21"/>
  <c r="M66" i="21"/>
  <c r="B41" i="19"/>
  <c r="B65" i="19"/>
  <c r="AK66" i="21" l="1"/>
  <c r="AG66" i="21"/>
  <c r="AF66" i="21"/>
  <c r="M67" i="21"/>
  <c r="L67" i="21"/>
  <c r="L61" i="21"/>
  <c r="M61" i="21"/>
  <c r="M63" i="21"/>
  <c r="L63" i="21"/>
  <c r="L60" i="21"/>
  <c r="M60" i="21"/>
  <c r="L68" i="21"/>
  <c r="M68" i="21"/>
  <c r="B42" i="19"/>
  <c r="B67" i="19"/>
  <c r="B60" i="19"/>
  <c r="B66" i="19"/>
  <c r="B62" i="19"/>
  <c r="B545" i="19"/>
  <c r="B36" i="19"/>
  <c r="B38" i="19"/>
  <c r="B521" i="19"/>
  <c r="B35" i="19"/>
  <c r="B43" i="19"/>
  <c r="B617" i="19"/>
  <c r="B59" i="19"/>
  <c r="AK63" i="21" l="1"/>
  <c r="AF63" i="21"/>
  <c r="AG63" i="21"/>
  <c r="AL66" i="21"/>
  <c r="AK61" i="21"/>
  <c r="AF61" i="21"/>
  <c r="AG61" i="21"/>
  <c r="AK68" i="21"/>
  <c r="AG68" i="21"/>
  <c r="AF68" i="21"/>
  <c r="AK67" i="21"/>
  <c r="AG67" i="21"/>
  <c r="AF67" i="21"/>
  <c r="L62" i="21"/>
  <c r="AK60" i="21"/>
  <c r="AG60" i="21"/>
  <c r="AF60" i="21"/>
  <c r="L64" i="21"/>
  <c r="M64" i="21"/>
  <c r="L65" i="21"/>
  <c r="M65" i="21"/>
  <c r="B619" i="19"/>
  <c r="B39" i="19"/>
  <c r="B63" i="19"/>
  <c r="B612" i="19"/>
  <c r="B539" i="19"/>
  <c r="B516" i="19"/>
  <c r="B618" i="19"/>
  <c r="B515" i="19"/>
  <c r="B37" i="19"/>
  <c r="B518" i="19"/>
  <c r="B64" i="19"/>
  <c r="B40" i="19"/>
  <c r="B522" i="19"/>
  <c r="B542" i="19"/>
  <c r="B641" i="19"/>
  <c r="B614" i="19"/>
  <c r="B546" i="19"/>
  <c r="B540" i="19"/>
  <c r="B547" i="19"/>
  <c r="B611" i="19"/>
  <c r="B523" i="19"/>
  <c r="AK62" i="21" l="1"/>
  <c r="AF62" i="21"/>
  <c r="AK65" i="21"/>
  <c r="AF65" i="21"/>
  <c r="AG65" i="21"/>
  <c r="M62" i="21"/>
  <c r="AG62" i="21" s="1"/>
  <c r="AL67" i="21"/>
  <c r="AL63" i="21"/>
  <c r="AL68" i="21"/>
  <c r="AL61" i="21"/>
  <c r="AK64" i="21"/>
  <c r="AG64" i="21"/>
  <c r="AF64" i="21"/>
  <c r="AL60" i="21"/>
  <c r="B517" i="19"/>
  <c r="B520" i="19"/>
  <c r="B636" i="19"/>
  <c r="B613" i="19"/>
  <c r="B635" i="19"/>
  <c r="B61" i="19"/>
  <c r="B642" i="19"/>
  <c r="B544" i="19"/>
  <c r="B519" i="19"/>
  <c r="B543" i="19"/>
  <c r="B643" i="19"/>
  <c r="B541" i="19"/>
  <c r="B616" i="19"/>
  <c r="B615" i="19"/>
  <c r="B638" i="19"/>
  <c r="AL62" i="21" l="1"/>
  <c r="AL64" i="21"/>
  <c r="AL65" i="21"/>
  <c r="B640" i="19"/>
  <c r="B637" i="19"/>
  <c r="B639" i="19"/>
  <c r="L69" i="21" l="1"/>
  <c r="AK69" i="21" s="1"/>
  <c r="AL69" i="21" s="1"/>
  <c r="M69" i="21"/>
  <c r="AF69" i="21"/>
  <c r="AG69" i="21"/>
  <c r="L70" i="21"/>
  <c r="AK70" i="21" s="1"/>
  <c r="AL70" i="21" s="1"/>
  <c r="M70" i="21"/>
  <c r="AF70" i="21"/>
  <c r="AG70" i="21"/>
  <c r="L71" i="21"/>
  <c r="M71" i="21"/>
  <c r="AF71" i="21"/>
  <c r="AG71" i="21"/>
  <c r="AK71" i="21"/>
  <c r="AL71" i="21"/>
  <c r="L72" i="21"/>
  <c r="AF72" i="21" s="1"/>
  <c r="M72" i="21"/>
  <c r="L73" i="21"/>
  <c r="AK73" i="21" s="1"/>
  <c r="AL73" i="21" s="1"/>
  <c r="M73" i="21"/>
  <c r="AF73" i="21"/>
  <c r="AG73" i="21"/>
  <c r="L74" i="21"/>
  <c r="AF74" i="21" s="1"/>
  <c r="M74" i="21"/>
  <c r="L75" i="21"/>
  <c r="AK75" i="21" s="1"/>
  <c r="AL75" i="21" s="1"/>
  <c r="M75" i="21"/>
  <c r="AF75" i="21"/>
  <c r="AG75" i="21"/>
  <c r="L76" i="21"/>
  <c r="AF76" i="21" s="1"/>
  <c r="M76" i="21"/>
  <c r="L77" i="21"/>
  <c r="AK77" i="21" s="1"/>
  <c r="AL77" i="21" s="1"/>
  <c r="M77" i="21"/>
  <c r="AF77" i="21"/>
  <c r="AG77" i="21"/>
  <c r="L78" i="21"/>
  <c r="M78" i="21"/>
  <c r="AF78" i="21"/>
  <c r="AG78" i="21"/>
  <c r="AK78" i="21"/>
  <c r="AL78" i="21"/>
  <c r="B75" i="19"/>
  <c r="B530" i="19"/>
  <c r="B629" i="19"/>
  <c r="B68" i="19"/>
  <c r="B48" i="19"/>
  <c r="B524" i="19"/>
  <c r="B51" i="19"/>
  <c r="B533" i="19"/>
  <c r="B50" i="19"/>
  <c r="B621" i="19"/>
  <c r="B531" i="19"/>
  <c r="B44" i="19"/>
  <c r="B49" i="19"/>
  <c r="B554" i="19"/>
  <c r="B648" i="19"/>
  <c r="B529" i="19"/>
  <c r="B550" i="19"/>
  <c r="B77" i="19"/>
  <c r="B644" i="19"/>
  <c r="B72" i="19"/>
  <c r="B645" i="19"/>
  <c r="B622" i="19"/>
  <c r="B52" i="19"/>
  <c r="B527" i="19"/>
  <c r="B76" i="19"/>
  <c r="B69" i="19"/>
  <c r="B556" i="19"/>
  <c r="B626" i="19"/>
  <c r="B552" i="19"/>
  <c r="B620" i="19"/>
  <c r="B46" i="19"/>
  <c r="B73" i="19"/>
  <c r="B53" i="19"/>
  <c r="B650" i="19"/>
  <c r="B548" i="19"/>
  <c r="B653" i="19"/>
  <c r="B532" i="19"/>
  <c r="B47" i="19"/>
  <c r="B528" i="19"/>
  <c r="B526" i="19"/>
  <c r="B652" i="19"/>
  <c r="B45" i="19"/>
  <c r="B557" i="19"/>
  <c r="B628" i="19"/>
  <c r="B74" i="19"/>
  <c r="B525" i="19"/>
  <c r="B71" i="19"/>
  <c r="B70" i="19"/>
  <c r="B549" i="19"/>
  <c r="B624" i="19"/>
  <c r="B646" i="19"/>
  <c r="AK74" i="21" l="1"/>
  <c r="AG74" i="21"/>
  <c r="AK76" i="21"/>
  <c r="AK72" i="21"/>
  <c r="AG76" i="21"/>
  <c r="AG72" i="21"/>
  <c r="B625" i="19"/>
  <c r="B553" i="19"/>
  <c r="B627" i="19"/>
  <c r="B623" i="19"/>
  <c r="B555" i="19"/>
  <c r="B551" i="19"/>
  <c r="AL74" i="21" l="1"/>
  <c r="AL72" i="21"/>
  <c r="AL76" i="21"/>
  <c r="B649" i="19"/>
  <c r="B647" i="19"/>
  <c r="B651" i="19"/>
</calcChain>
</file>

<file path=xl/sharedStrings.xml><?xml version="1.0" encoding="utf-8"?>
<sst xmlns="http://schemas.openxmlformats.org/spreadsheetml/2006/main" count="2327" uniqueCount="448">
  <si>
    <t>Case No.</t>
  </si>
  <si>
    <t>入力</t>
    <rPh sb="0" eb="2">
      <t>ニュウリョク</t>
    </rPh>
    <phoneticPr fontId="1"/>
  </si>
  <si>
    <t>出力</t>
    <rPh sb="0" eb="2">
      <t>シュツリョク</t>
    </rPh>
    <phoneticPr fontId="1"/>
  </si>
  <si>
    <t>℃</t>
    <phoneticPr fontId="1"/>
  </si>
  <si>
    <t>K</t>
    <phoneticPr fontId="1"/>
  </si>
  <si>
    <t>kW</t>
    <phoneticPr fontId="1"/>
  </si>
  <si>
    <t>m3/h</t>
    <phoneticPr fontId="1"/>
  </si>
  <si>
    <t>L/min</t>
    <phoneticPr fontId="1"/>
  </si>
  <si>
    <t>-</t>
    <phoneticPr fontId="1"/>
  </si>
  <si>
    <t>冷却塔ファン設定温度</t>
    <phoneticPr fontId="1"/>
  </si>
  <si>
    <t>三方弁設定温度</t>
    <phoneticPr fontId="1"/>
  </si>
  <si>
    <t>LCEMツール</t>
    <phoneticPr fontId="1"/>
  </si>
  <si>
    <t>kPa</t>
    <phoneticPr fontId="1"/>
  </si>
  <si>
    <t>Output spreadsheet for Airside HVAC BESTEST</t>
  </si>
  <si>
    <t>Aggregator Sheet - Collects data from Plots</t>
  </si>
  <si>
    <t>Results Column ==&gt;</t>
  </si>
  <si>
    <t>OFFSETS</t>
  </si>
  <si>
    <t xml:space="preserve">Cells B9:N9 contain the tab name of the results set.  By changing the tab name all results for that column are changed and plot data updated.   It is possible to change the order or plot multiple new results sets by changing the tab names.  Plots currently only address through column J.  To plot more than 9 results sets the plot ranges must be adjusted.  </t>
  </si>
  <si>
    <t>Tab Name==&gt;</t>
  </si>
  <si>
    <t>QAS</t>
  </si>
  <si>
    <t>YourData</t>
  </si>
  <si>
    <t>Blank</t>
  </si>
  <si>
    <t>Summary Outputs</t>
  </si>
  <si>
    <t>Detailed Outputs</t>
  </si>
  <si>
    <t>Summary Output Columns</t>
  </si>
  <si>
    <t>Detailed Output Columns</t>
  </si>
  <si>
    <t>Cases</t>
  </si>
  <si>
    <t>AE101</t>
  </si>
  <si>
    <t>FC Heat</t>
  </si>
  <si>
    <t>AE101: FC, Heating, OD/OWB = -29.00/-29.00  °C</t>
  </si>
  <si>
    <t>AE103</t>
  </si>
  <si>
    <t>FC Dry Coil</t>
  </si>
  <si>
    <t>AE103: FC, Dry Coil Cooling, OD/OWB = 15.50/7.21 °C</t>
  </si>
  <si>
    <t>Mixed Air (ma)</t>
  </si>
  <si>
    <t>AE104</t>
  </si>
  <si>
    <t>FC Wet Coil</t>
  </si>
  <si>
    <t>AE104: FC, Wet Coil Cooling, OD/OWB = 26.90/23.44 °C</t>
  </si>
  <si>
    <t>Heat Coil Outlet (hco)</t>
  </si>
  <si>
    <t>SZ Heat</t>
  </si>
  <si>
    <t>AE201: FC, Heating, -OD/OWB = 29.00/-29.00  °C</t>
  </si>
  <si>
    <t>Cool Coil Outlet (cco)</t>
  </si>
  <si>
    <t>SZ Dry Coil</t>
  </si>
  <si>
    <t>AE203: SZ, Dry Coil Cooling, OD/OWB = 15.50/7.21 °C</t>
  </si>
  <si>
    <t>Supply Air (sa)</t>
  </si>
  <si>
    <t>SZ Wet Coil</t>
  </si>
  <si>
    <t>AE204: SZ, Wet Coil Cooling, OD/OWB = 26.90/23.44 °C</t>
  </si>
  <si>
    <t>Zone Ar (z1)</t>
  </si>
  <si>
    <t>SZ Dry Coil 2, No Econo</t>
  </si>
  <si>
    <t>AE205: SZ, Dry Coil Cooling, OD/OWB = 24.90/13.03 °C, No Economizer</t>
  </si>
  <si>
    <t>SZ Wet Coil 2, No Econo</t>
  </si>
  <si>
    <t>AE206: SZ, Wet Coil Cooling, OD/OWB = 23.00/21.53 °C, No Economizer</t>
  </si>
  <si>
    <t>SZ Dry Coil 2, Dry Bulb Econo</t>
  </si>
  <si>
    <t>AE226: SZ, Wet Coil Cooling, OD/OWB = 23.00/21.53 °C, Dry Bulb Econo.</t>
  </si>
  <si>
    <t>SZ Wet Coil 2, Enthalpy Econo</t>
  </si>
  <si>
    <t>AE245: SZ, Dry Coil Cooling, OD/OWB = 24.90/13.03 °C, Enthalpy Econo</t>
  </si>
  <si>
    <t>Outdoor Air Temp</t>
  </si>
  <si>
    <t>Results Row Offset==&gt;</t>
  </si>
  <si>
    <t>Outdoor Air Temperature (just for 5 cases)</t>
  </si>
  <si>
    <t>Outdoor Air Humidity Ratio</t>
  </si>
  <si>
    <t>Outdoor Air Humidity Ratio (just for 5 cases)</t>
  </si>
  <si>
    <t>Outdoor Air Mass Flow Rat</t>
  </si>
  <si>
    <t>Cooling Coil Outlet Air Temperature</t>
  </si>
  <si>
    <t>Supply Air Temperature</t>
  </si>
  <si>
    <t>Supply Air Humidity Ratio</t>
  </si>
  <si>
    <t>Supply Air Specific Volume</t>
  </si>
  <si>
    <t>Supply Air Enthalpy</t>
  </si>
  <si>
    <t>Supply Air Mass Flow Rate</t>
  </si>
  <si>
    <t>Zone Air Temperature</t>
  </si>
  <si>
    <t>Supply Fan Temperature Rise  (°C)</t>
  </si>
  <si>
    <t>Return Fan Temperature Rise  (°C)</t>
  </si>
  <si>
    <t>Zone Humidity Ratio Rise  (gw/gda)</t>
  </si>
  <si>
    <t>Zone Humidity Ratio  (gw/gda)</t>
  </si>
  <si>
    <t>Zone Latent Gain   (gw/s)</t>
  </si>
  <si>
    <t>Aggregator Sheet - DELTA RESULTS for Delta Plots</t>
  </si>
  <si>
    <t>AE201-AE101
Heating
-29.0/-29.0</t>
  </si>
  <si>
    <t>AE203-AE103
Dry Coil Cooling
15.5/-3.0</t>
  </si>
  <si>
    <t>AE204-AE104
Wet Coil Cooling
Total Coil Load
26.9/22.1</t>
  </si>
  <si>
    <t>AE204-AE104
Wet Coil Cooling
Sensible Coil Load
26.9/22.1</t>
  </si>
  <si>
    <t>AE204-AE104
Wet Coil Cooling
Latent Coil Load
26.9/22.1</t>
  </si>
  <si>
    <t>Economizer</t>
  </si>
  <si>
    <t>Total Cooling</t>
  </si>
  <si>
    <t>Sensible Cooling</t>
  </si>
  <si>
    <t>Latent Cooling</t>
  </si>
  <si>
    <t>Temperature</t>
  </si>
  <si>
    <t>DB</t>
  </si>
  <si>
    <t>AE102</t>
  </si>
  <si>
    <t>AE105</t>
  </si>
  <si>
    <t>AE106</t>
  </si>
  <si>
    <t xml:space="preserve">Original DB </t>
  </si>
  <si>
    <t>New DB</t>
  </si>
  <si>
    <t>Original WB</t>
  </si>
  <si>
    <t>New WB</t>
  </si>
  <si>
    <t>Outdoor Air Fraction</t>
  </si>
  <si>
    <t>Original Case Conditions</t>
  </si>
  <si>
    <t>New Case Conditions</t>
  </si>
  <si>
    <t>June 13th 2012 case conditions</t>
  </si>
  <si>
    <t>Case</t>
  </si>
  <si>
    <t>DB (°F)</t>
  </si>
  <si>
    <t>WB (°F)</t>
  </si>
  <si>
    <t>DB (°C)</t>
  </si>
  <si>
    <t>WB (°C)</t>
  </si>
  <si>
    <t>ENe-ST_小野</t>
    <phoneticPr fontId="1"/>
  </si>
  <si>
    <t>Sec5-5out.XLS</t>
  </si>
  <si>
    <t>Output spreadsheet for Standard 140 Air Handler Simulation Trail</t>
  </si>
  <si>
    <t>INSTRUCTIONS</t>
  </si>
  <si>
    <t>Program Name and Version (with full build detail):</t>
  </si>
  <si>
    <t>Modeler Organization for Titles (long):</t>
  </si>
  <si>
    <t>1. Use specified units.</t>
  </si>
  <si>
    <t>Program Version Release Date:</t>
  </si>
  <si>
    <t>Modeler Organization for Tables and Charts (short):</t>
  </si>
  <si>
    <t>Program Name for Tables and Charts (short):</t>
  </si>
  <si>
    <t xml:space="preserve">2. Data entry is restricted to the following ranges: </t>
  </si>
  <si>
    <t>Results Submission Date:</t>
  </si>
  <si>
    <t>Model / Organization Indentifier for Charts (short):</t>
  </si>
  <si>
    <t>C50..C52:</t>
  </si>
  <si>
    <t>Software Name, Version, and Date of Results</t>
  </si>
  <si>
    <t>C61..I63:</t>
  </si>
  <si>
    <t>Coil Loads, Fan Coil Air Handler, Cases AE101 - AE104</t>
  </si>
  <si>
    <t>M61..R75</t>
  </si>
  <si>
    <t>Detailed Outputs, Fan Coil Air Handler, Cases AE101-AE104</t>
  </si>
  <si>
    <t>C89..I95:</t>
  </si>
  <si>
    <t>Coil Loads, Single Zone Air Handler, Cases AE201 - AE245</t>
  </si>
  <si>
    <t>M89..T123</t>
  </si>
  <si>
    <t>Detailed Outputs, Single Zone Air Handler, Cases AE201-AE245</t>
  </si>
  <si>
    <t>3. Results are steady-state values for the last hour of the simulation.</t>
  </si>
  <si>
    <t xml:space="preserve">4. Output terminology is defined in Standard 140, Section 6.5 </t>
  </si>
  <si>
    <t>Software:</t>
  </si>
  <si>
    <t>Version:</t>
  </si>
  <si>
    <t>Date:</t>
  </si>
  <si>
    <t>LCEM_矢島</t>
  </si>
  <si>
    <t>Popolo_富樫</t>
    <phoneticPr fontId="1"/>
  </si>
  <si>
    <t>ACSESCX_吉田</t>
  </si>
  <si>
    <t>See "Adding Results" tab for more information.</t>
  </si>
  <si>
    <t>Paste new data in row 50 and below.</t>
  </si>
  <si>
    <t>NIKKEN SEKKEI LTD nino</t>
    <phoneticPr fontId="24"/>
  </si>
  <si>
    <t>Cells in blue are used in titles and labels</t>
  </si>
  <si>
    <t>nino</t>
    <phoneticPr fontId="24"/>
  </si>
  <si>
    <t>Editing them here flows thru to other tabs</t>
  </si>
  <si>
    <t>To print pdf file, see instructions on "Read Me" tab.</t>
  </si>
  <si>
    <t>defaults to short program name / short organization name</t>
  </si>
  <si>
    <t>Content Instructions</t>
  </si>
  <si>
    <t>1. Use specified units</t>
  </si>
  <si>
    <t>C50...C52:</t>
  </si>
  <si>
    <t>Last Hour of Simulation - Summary Outputs - 冷却水サブシステム</t>
    <rPh sb="44" eb="47">
      <t>レイキャクスイ</t>
    </rPh>
    <phoneticPr fontId="1"/>
  </si>
  <si>
    <t>K</t>
  </si>
  <si>
    <t>Outdoor Air (oa)</t>
    <phoneticPr fontId="1"/>
  </si>
  <si>
    <t>冷却塔単体テスト</t>
    <rPh sb="0" eb="2">
      <t>レイキャクトウ</t>
    </rPh>
    <rPh sb="2" eb="4">
      <t>タンタイ</t>
    </rPh>
    <phoneticPr fontId="1"/>
  </si>
  <si>
    <t>冷却水ポンプ単体テスト</t>
    <rPh sb="0" eb="3">
      <t>レイキャクスイ</t>
    </rPh>
    <rPh sb="6" eb="8">
      <t>タンタイ</t>
    </rPh>
    <phoneticPr fontId="1"/>
  </si>
  <si>
    <t>外気湿球温度 [℃]</t>
    <rPh sb="0" eb="2">
      <t>ガイキ</t>
    </rPh>
    <rPh sb="2" eb="4">
      <t>シッキュウ</t>
    </rPh>
    <rPh sb="4" eb="6">
      <t>オンド</t>
    </rPh>
    <phoneticPr fontId="1"/>
  </si>
  <si>
    <t>冷却水入口温度 [℃]</t>
    <rPh sb="0" eb="3">
      <t>レイキャクスイ</t>
    </rPh>
    <rPh sb="3" eb="5">
      <t>イリグチ</t>
    </rPh>
    <rPh sb="5" eb="7">
      <t>オンド</t>
    </rPh>
    <phoneticPr fontId="1"/>
  </si>
  <si>
    <t>風量 [%]</t>
    <rPh sb="0" eb="2">
      <t>フウリョウ</t>
    </rPh>
    <phoneticPr fontId="1"/>
  </si>
  <si>
    <t>水量 [%]</t>
    <rPh sb="0" eb="2">
      <t>スイリョウ</t>
    </rPh>
    <phoneticPr fontId="1"/>
  </si>
  <si>
    <t>冷却水出口温度 [℃]</t>
    <rPh sb="0" eb="3">
      <t>レイキャクスイ</t>
    </rPh>
    <rPh sb="3" eb="5">
      <t>デグチ</t>
    </rPh>
    <rPh sb="5" eb="7">
      <t>オンド</t>
    </rPh>
    <phoneticPr fontId="1"/>
  </si>
  <si>
    <t>ファン消費電力 [kW]</t>
    <rPh sb="3" eb="5">
      <t>ショウヒ</t>
    </rPh>
    <rPh sb="5" eb="7">
      <t>デンリョク</t>
    </rPh>
    <phoneticPr fontId="1"/>
  </si>
  <si>
    <t>CT140</t>
  </si>
  <si>
    <t>Case No.</t>
    <phoneticPr fontId="1"/>
  </si>
  <si>
    <t>CT120</t>
    <phoneticPr fontId="1"/>
  </si>
  <si>
    <t>CT130</t>
    <phoneticPr fontId="1"/>
  </si>
  <si>
    <t>CT230</t>
    <phoneticPr fontId="1"/>
  </si>
  <si>
    <t>CT240</t>
    <phoneticPr fontId="1"/>
  </si>
  <si>
    <t>Case No.</t>
    <phoneticPr fontId="1"/>
  </si>
  <si>
    <t>CT110</t>
    <phoneticPr fontId="1"/>
  </si>
  <si>
    <t>冷却水出口温度
[℃]</t>
    <rPh sb="0" eb="3">
      <t>レイキャクスイ</t>
    </rPh>
    <rPh sb="3" eb="5">
      <t>デグチ</t>
    </rPh>
    <rPh sb="5" eb="7">
      <t>オンド</t>
    </rPh>
    <phoneticPr fontId="1"/>
  </si>
  <si>
    <t>消費電力 [kW]</t>
    <rPh sb="0" eb="2">
      <t>ショウヒ</t>
    </rPh>
    <rPh sb="2" eb="4">
      <t>デンリョク</t>
    </rPh>
    <phoneticPr fontId="1"/>
  </si>
  <si>
    <t>冷却水流量 [%]</t>
  </si>
  <si>
    <t>AR110</t>
  </si>
  <si>
    <t>AR120</t>
  </si>
  <si>
    <t>AR130</t>
  </si>
  <si>
    <t>AR210</t>
  </si>
  <si>
    <t>AR310</t>
  </si>
  <si>
    <t>AR320</t>
  </si>
  <si>
    <t>テスト条件</t>
    <rPh sb="3" eb="5">
      <t>ジョウケン</t>
    </rPh>
    <phoneticPr fontId="1"/>
  </si>
  <si>
    <t>負荷率 [%]</t>
    <rPh sb="0" eb="2">
      <t>フカ</t>
    </rPh>
    <rPh sb="2" eb="3">
      <t>リツ</t>
    </rPh>
    <phoneticPr fontId="1"/>
  </si>
  <si>
    <t>冷水流量 [%]</t>
    <rPh sb="0" eb="2">
      <t>レイスイ</t>
    </rPh>
    <rPh sb="2" eb="4">
      <t>リュウリョウ</t>
    </rPh>
    <phoneticPr fontId="1"/>
  </si>
  <si>
    <t>ガス消費量
 [m3/h]</t>
    <rPh sb="2" eb="5">
      <t>ショウヒリョウ</t>
    </rPh>
    <phoneticPr fontId="1"/>
  </si>
  <si>
    <t>処理能力 [kW]</t>
    <rPh sb="0" eb="2">
      <t>ショリ</t>
    </rPh>
    <rPh sb="2" eb="4">
      <t>ノウリョク</t>
    </rPh>
    <phoneticPr fontId="1"/>
  </si>
  <si>
    <t>冷水流量[L/min]</t>
    <rPh sb="0" eb="2">
      <t>レイスイ</t>
    </rPh>
    <rPh sb="2" eb="4">
      <t>リュウリョウ</t>
    </rPh>
    <phoneticPr fontId="1"/>
  </si>
  <si>
    <t>冷却水
流量
 [L/min]</t>
    <rPh sb="0" eb="3">
      <t>レイキャクスイ</t>
    </rPh>
    <rPh sb="4" eb="6">
      <t>リュウリョウ</t>
    </rPh>
    <phoneticPr fontId="1"/>
  </si>
  <si>
    <t>冷水入口温度[℃]</t>
    <rPh sb="0" eb="2">
      <t>レイスイ</t>
    </rPh>
    <rPh sb="2" eb="4">
      <t>イリグチ</t>
    </rPh>
    <rPh sb="4" eb="6">
      <t>オンド</t>
    </rPh>
    <phoneticPr fontId="1"/>
  </si>
  <si>
    <t>冷水出口設定温度 [℃]</t>
    <rPh sb="0" eb="2">
      <t>レイスイ</t>
    </rPh>
    <rPh sb="2" eb="4">
      <t>デグチ</t>
    </rPh>
    <rPh sb="4" eb="6">
      <t>セッテイ</t>
    </rPh>
    <rPh sb="6" eb="8">
      <t>オンド</t>
    </rPh>
    <phoneticPr fontId="1"/>
  </si>
  <si>
    <t>冷水出口温度[℃]</t>
    <rPh sb="0" eb="2">
      <t>レイスイ</t>
    </rPh>
    <rPh sb="2" eb="4">
      <t>デグチ</t>
    </rPh>
    <rPh sb="4" eb="6">
      <t>オンド</t>
    </rPh>
    <phoneticPr fontId="1"/>
  </si>
  <si>
    <t>冷却水出口温度[℃]</t>
    <rPh sb="0" eb="3">
      <t>レイキャクスイ</t>
    </rPh>
    <rPh sb="3" eb="5">
      <t>デグチ</t>
    </rPh>
    <rPh sb="5" eb="7">
      <t>オンド</t>
    </rPh>
    <phoneticPr fontId="1"/>
  </si>
  <si>
    <t>処理能力[kW]</t>
    <rPh sb="0" eb="2">
      <t>ショリ</t>
    </rPh>
    <rPh sb="2" eb="4">
      <t>ノウリョク</t>
    </rPh>
    <phoneticPr fontId="1"/>
  </si>
  <si>
    <t>消費電力
 [kW]</t>
    <rPh sb="0" eb="2">
      <t>ショウヒ</t>
    </rPh>
    <rPh sb="2" eb="4">
      <t>デンリョク</t>
    </rPh>
    <phoneticPr fontId="1"/>
  </si>
  <si>
    <t>ガス消費量[kW]</t>
    <rPh sb="2" eb="5">
      <t>ショウヒリョウ</t>
    </rPh>
    <phoneticPr fontId="1"/>
  </si>
  <si>
    <t>吸収式冷温水機単体テスト(冷房)</t>
    <rPh sb="13" eb="15">
      <t>レイボウ</t>
    </rPh>
    <phoneticPr fontId="1"/>
  </si>
  <si>
    <r>
      <t>SHASE</t>
    </r>
    <r>
      <rPr>
        <sz val="10"/>
        <rFont val="ＭＳ Ｐゴシック"/>
        <family val="3"/>
        <charset val="128"/>
      </rPr>
      <t>ガイドライン</t>
    </r>
    <phoneticPr fontId="1"/>
  </si>
  <si>
    <t>メーカ値</t>
    <rPh sb="3" eb="4">
      <t>チ</t>
    </rPh>
    <phoneticPr fontId="1"/>
  </si>
  <si>
    <t>BEST2108dev</t>
    <phoneticPr fontId="24"/>
  </si>
  <si>
    <r>
      <t xml:space="preserve">Output spreadsheet for </t>
    </r>
    <r>
      <rPr>
        <sz val="12"/>
        <rFont val="ＭＳ Ｐゴシック"/>
        <family val="3"/>
        <charset val="128"/>
      </rPr>
      <t>冷却水サブシステム</t>
    </r>
    <r>
      <rPr>
        <sz val="12"/>
        <rFont val="Arial"/>
        <family val="2"/>
      </rPr>
      <t xml:space="preserve"> Diagnostic Tests: CWS100 through CWSAR320</t>
    </r>
    <rPh sb="23" eb="26">
      <t>レイキャクスイ</t>
    </rPh>
    <phoneticPr fontId="1"/>
  </si>
  <si>
    <t xml:space="preserve">4. Output terminology is defined in Section *.* </t>
    <phoneticPr fontId="1"/>
  </si>
  <si>
    <t>冷却水サブシステムテスト, CWS100 Series Cases</t>
    <rPh sb="0" eb="3">
      <t>レイキャクスイ</t>
    </rPh>
    <phoneticPr fontId="1"/>
  </si>
  <si>
    <t>L60…AF65:</t>
    <phoneticPr fontId="1"/>
  </si>
  <si>
    <t>冷却塔単体テスト</t>
    <rPh sb="0" eb="3">
      <t>レイキャクトウ</t>
    </rPh>
    <rPh sb="3" eb="5">
      <t>タンタイ</t>
    </rPh>
    <phoneticPr fontId="1"/>
  </si>
  <si>
    <t>吸収式冷温水発生機単体テスト</t>
    <rPh sb="0" eb="2">
      <t>キュウシュウ</t>
    </rPh>
    <rPh sb="2" eb="3">
      <t>シキ</t>
    </rPh>
    <rPh sb="3" eb="6">
      <t>レイオンスイ</t>
    </rPh>
    <rPh sb="6" eb="9">
      <t>ハッセイキ</t>
    </rPh>
    <rPh sb="9" eb="11">
      <t>タンタイ</t>
    </rPh>
    <phoneticPr fontId="1"/>
  </si>
  <si>
    <t>BEST_二宮new</t>
    <phoneticPr fontId="1"/>
  </si>
  <si>
    <t>S-CD200</t>
    <phoneticPr fontId="1"/>
  </si>
  <si>
    <t>S-CD211</t>
    <phoneticPr fontId="1"/>
  </si>
  <si>
    <t>S-CD212</t>
    <phoneticPr fontId="1"/>
  </si>
  <si>
    <t>S-CD201</t>
    <phoneticPr fontId="1"/>
  </si>
  <si>
    <t>S-CD202</t>
    <phoneticPr fontId="1"/>
  </si>
  <si>
    <t>S-CD203</t>
    <phoneticPr fontId="1"/>
  </si>
  <si>
    <t>S-CD204</t>
    <phoneticPr fontId="1"/>
  </si>
  <si>
    <t>S-CD213</t>
    <phoneticPr fontId="1"/>
  </si>
  <si>
    <t>S-CD100</t>
    <phoneticPr fontId="1"/>
  </si>
  <si>
    <t>S-CD101</t>
    <phoneticPr fontId="1"/>
  </si>
  <si>
    <t>S-CD102</t>
    <phoneticPr fontId="1"/>
  </si>
  <si>
    <t>S-CD104</t>
    <phoneticPr fontId="1"/>
  </si>
  <si>
    <t>S-CD111</t>
    <phoneticPr fontId="1"/>
  </si>
  <si>
    <t>S-CD112</t>
    <phoneticPr fontId="1"/>
  </si>
  <si>
    <t>％</t>
    <phoneticPr fontId="1"/>
  </si>
  <si>
    <t>定格冷却水流量：2500L/min</t>
    <rPh sb="0" eb="2">
      <t>テイカク</t>
    </rPh>
    <rPh sb="2" eb="5">
      <t>レイキャクスイ</t>
    </rPh>
    <rPh sb="5" eb="7">
      <t>リュウリョウ</t>
    </rPh>
    <phoneticPr fontId="1"/>
  </si>
  <si>
    <t>定格冷水流量：1512L/min</t>
    <rPh sb="0" eb="2">
      <t>テイカク</t>
    </rPh>
    <rPh sb="2" eb="4">
      <t>レイスイ</t>
    </rPh>
    <rPh sb="4" eb="6">
      <t>リュウリョウ</t>
    </rPh>
    <phoneticPr fontId="1"/>
  </si>
  <si>
    <t>S-CD100
WB27
CWSP21.5/5
FanSP22
Load100</t>
    <phoneticPr fontId="1"/>
  </si>
  <si>
    <t>S-CD101
WB23
CWSP21.5/5
FanSP22
Load100</t>
    <phoneticPr fontId="1"/>
  </si>
  <si>
    <t>S-CD102
WB19
CWSP21.5/5
FanSP22
Load100</t>
    <phoneticPr fontId="1"/>
  </si>
  <si>
    <t>S-CD104
WB27
CWSP21.5/5
FanSP32
Load100</t>
    <phoneticPr fontId="1"/>
  </si>
  <si>
    <t>S-CD111
WB23
CWSP21.5/5
FanSP22
Load75</t>
    <phoneticPr fontId="1"/>
  </si>
  <si>
    <t>S-CD112
WB19
CWSP21.5/6
FanSP22
Load50</t>
    <phoneticPr fontId="1"/>
  </si>
  <si>
    <t>S-CD103</t>
  </si>
  <si>
    <t>S-CD113</t>
  </si>
  <si>
    <t>S-CD114</t>
    <phoneticPr fontId="1"/>
  </si>
  <si>
    <t>S-CD214</t>
    <phoneticPr fontId="1"/>
  </si>
  <si>
    <t>S-CD215</t>
    <phoneticPr fontId="1"/>
  </si>
  <si>
    <t>S-CD103
WB7
CWSP21.5/5
FanSP32
Load100</t>
    <phoneticPr fontId="1"/>
  </si>
  <si>
    <t>S-CD113
WB7
CWSP21.5/5
FanSP32
Load100</t>
    <phoneticPr fontId="1"/>
  </si>
  <si>
    <t>S-CD114
WB27
CWSP21.5/5
FanSP32
Load100</t>
    <phoneticPr fontId="1"/>
  </si>
  <si>
    <t>S-CD200
WB27
CWSP21.5/5
FanSP22
Load100</t>
    <phoneticPr fontId="1"/>
  </si>
  <si>
    <t>S-CD201
WB23
CWSP21.5/5
FanSP22
Load100</t>
    <phoneticPr fontId="1"/>
  </si>
  <si>
    <t>S-CD202
WB19
CWSP21.5/5
FanSP22
Load100</t>
    <phoneticPr fontId="1"/>
  </si>
  <si>
    <t>S-CD203
WB7
CWSP21.5/5
FanSP32
Load100</t>
    <phoneticPr fontId="1"/>
  </si>
  <si>
    <t>S-CD204
WB27
CWSP21.5/5
FanSP32
Load100</t>
    <phoneticPr fontId="1"/>
  </si>
  <si>
    <t>S-CD211
WB23
CWSP21.5/5
FanSP22
Load75</t>
    <phoneticPr fontId="1"/>
  </si>
  <si>
    <t>S-CD212
WB19
CWSP21.5/6
FanSP22
Load50</t>
    <phoneticPr fontId="1"/>
  </si>
  <si>
    <t>S-CD213
WB7
CWSP21.5/5
FanSP32
Load100</t>
    <phoneticPr fontId="1"/>
  </si>
  <si>
    <t>S-CD214
WB27
CWSP21.5/5
FanSP32
Load100</t>
    <phoneticPr fontId="1"/>
  </si>
  <si>
    <t>S-CD215
WB27
CWSP21.5/5
FanSP32
Load100</t>
    <phoneticPr fontId="1"/>
  </si>
  <si>
    <t>S-CD100</t>
  </si>
  <si>
    <t>S-CD101</t>
  </si>
  <si>
    <t>S-CD102</t>
  </si>
  <si>
    <t>S-CD104</t>
  </si>
  <si>
    <t>S-CD111</t>
  </si>
  <si>
    <t>S-CD112</t>
  </si>
  <si>
    <t>S-CD114</t>
  </si>
  <si>
    <t>S-CD200</t>
  </si>
  <si>
    <t>S-CD201</t>
  </si>
  <si>
    <t>S-CD202</t>
  </si>
  <si>
    <t>S-CD203</t>
  </si>
  <si>
    <t>S-CD204</t>
  </si>
  <si>
    <t>S-CD211</t>
  </si>
  <si>
    <t>S-CD212</t>
  </si>
  <si>
    <t>S-CD213</t>
  </si>
  <si>
    <t>S-CD214</t>
  </si>
  <si>
    <t>S-CD215</t>
  </si>
  <si>
    <t>SHINRYO CORPORATION</t>
    <phoneticPr fontId="24"/>
  </si>
  <si>
    <t>LCEM</t>
  </si>
  <si>
    <t>LCEM</t>
    <phoneticPr fontId="24"/>
  </si>
  <si>
    <t>Yajima</t>
    <phoneticPr fontId="24"/>
  </si>
  <si>
    <t>[kW]</t>
    <phoneticPr fontId="32"/>
  </si>
  <si>
    <t>　S-CD100シリーズ</t>
    <phoneticPr fontId="32"/>
  </si>
  <si>
    <t>　S-CD200シリーズ</t>
    <phoneticPr fontId="32"/>
  </si>
  <si>
    <t>[m3/h]</t>
    <phoneticPr fontId="32"/>
  </si>
  <si>
    <t>[-]</t>
    <phoneticPr fontId="32"/>
  </si>
  <si>
    <t>[kPa]</t>
    <phoneticPr fontId="32"/>
  </si>
  <si>
    <t>[L/min]</t>
    <phoneticPr fontId="32"/>
  </si>
  <si>
    <t>[℃]</t>
    <phoneticPr fontId="32"/>
  </si>
  <si>
    <t>外気
（OA）</t>
    <phoneticPr fontId="1"/>
  </si>
  <si>
    <t>吸収式冷温水発生機
（AR）</t>
    <rPh sb="0" eb="2">
      <t>キュウシュウ</t>
    </rPh>
    <rPh sb="2" eb="3">
      <t>シキ</t>
    </rPh>
    <rPh sb="3" eb="6">
      <t>レイオンスイ</t>
    </rPh>
    <rPh sb="6" eb="9">
      <t>ハッセイキ</t>
    </rPh>
    <phoneticPr fontId="1"/>
  </si>
  <si>
    <t>冷却塔
（CT）</t>
    <phoneticPr fontId="1"/>
  </si>
  <si>
    <t>三方弁
（V3W）</t>
    <phoneticPr fontId="1"/>
  </si>
  <si>
    <t>Tdb_OA</t>
    <phoneticPr fontId="1"/>
  </si>
  <si>
    <t>Twb_OA</t>
    <phoneticPr fontId="1"/>
  </si>
  <si>
    <t>RH_OA</t>
    <phoneticPr fontId="1"/>
  </si>
  <si>
    <t>Twc_AR_outSET</t>
    <phoneticPr fontId="1"/>
  </si>
  <si>
    <t>Tcd_AR_dSET</t>
    <phoneticPr fontId="1"/>
  </si>
  <si>
    <t>Tcd_CT_outSET</t>
  </si>
  <si>
    <t>Tcd_V3W_SET</t>
  </si>
  <si>
    <t>ー</t>
    <phoneticPr fontId="1"/>
  </si>
  <si>
    <t>冷却塔
（CT）</t>
    <rPh sb="0" eb="3">
      <t>レイキャクトウ</t>
    </rPh>
    <phoneticPr fontId="1"/>
  </si>
  <si>
    <t>三方弁
（V3W）</t>
    <rPh sb="0" eb="1">
      <t>サン</t>
    </rPh>
    <rPh sb="1" eb="2">
      <t>ホウ</t>
    </rPh>
    <rPh sb="2" eb="3">
      <t>ベン</t>
    </rPh>
    <phoneticPr fontId="1"/>
  </si>
  <si>
    <t>冷却水ポンプ
（PCD）</t>
    <rPh sb="0" eb="3">
      <t>レイキャクスイ</t>
    </rPh>
    <phoneticPr fontId="1"/>
  </si>
  <si>
    <t>Twc_AR_in</t>
    <phoneticPr fontId="1"/>
  </si>
  <si>
    <t>Twc_AR_out</t>
    <phoneticPr fontId="1"/>
  </si>
  <si>
    <t>Tcd_AR_out</t>
    <phoneticPr fontId="1"/>
  </si>
  <si>
    <t>Wcd_AR_in</t>
    <phoneticPr fontId="1"/>
  </si>
  <si>
    <t>Tcd_CT_out</t>
    <phoneticPr fontId="1"/>
  </si>
  <si>
    <t>Wcd_CT_out</t>
    <phoneticPr fontId="1"/>
  </si>
  <si>
    <t>Wcd_V3W_inB</t>
    <phoneticPr fontId="1"/>
  </si>
  <si>
    <t>Wcd_V3W_out</t>
    <phoneticPr fontId="1"/>
  </si>
  <si>
    <t>Tcd_V3W_out</t>
    <phoneticPr fontId="1"/>
  </si>
  <si>
    <t>Tcd_PCD_out</t>
    <phoneticPr fontId="1"/>
  </si>
  <si>
    <t>Wcd_PCD_out</t>
    <phoneticPr fontId="1"/>
  </si>
  <si>
    <t>ツールの名称</t>
  </si>
  <si>
    <t>Your Program</t>
    <phoneticPr fontId="1"/>
  </si>
  <si>
    <t>ツールのバージョン</t>
  </si>
  <si>
    <t>試行者</t>
  </si>
  <si>
    <t>実施日</t>
  </si>
  <si>
    <t>理論値</t>
    <rPh sb="0" eb="3">
      <t>リロンチ</t>
    </rPh>
    <phoneticPr fontId="1"/>
  </si>
  <si>
    <t>Quasi-analytic Solution</t>
    <phoneticPr fontId="1"/>
  </si>
  <si>
    <t>V1</t>
    <phoneticPr fontId="1"/>
  </si>
  <si>
    <t>nino</t>
    <phoneticPr fontId="1"/>
  </si>
  <si>
    <t>BEST</t>
  </si>
  <si>
    <t>ninomiya</t>
    <phoneticPr fontId="1"/>
  </si>
  <si>
    <t>BEST2108</t>
    <phoneticPr fontId="1"/>
  </si>
  <si>
    <t>dev</t>
    <phoneticPr fontId="1"/>
  </si>
  <si>
    <t>Ver310</t>
    <phoneticPr fontId="1"/>
  </si>
  <si>
    <t>矢島和樹</t>
    <rPh sb="0" eb="4">
      <t>ヤジマカズキ</t>
    </rPh>
    <phoneticPr fontId="1"/>
  </si>
  <si>
    <t xml:space="preserve">Appendix C　冷却水サブシステムテスト結果入力ファイル </t>
    <rPh sb="11" eb="14">
      <t>レイキャクスイ</t>
    </rPh>
    <phoneticPr fontId="1"/>
  </si>
  <si>
    <t>概要</t>
    <rPh sb="0" eb="2">
      <t>ガイヨウ</t>
    </rPh>
    <phoneticPr fontId="32"/>
  </si>
  <si>
    <t>このファイルは、6.3.5の冷却水サブシステムテストのシミュレーション結果を入力するファイルです。</t>
    <rPh sb="14" eb="17">
      <t>レイキャクスイ</t>
    </rPh>
    <rPh sb="35" eb="37">
      <t>ケッカ</t>
    </rPh>
    <rPh sb="38" eb="40">
      <t>ニュウリョク</t>
    </rPh>
    <phoneticPr fontId="32"/>
  </si>
  <si>
    <t>このファイルは、他のツールによるシミュレーション結果と比較することが出来ます。</t>
    <rPh sb="8" eb="9">
      <t>タ</t>
    </rPh>
    <rPh sb="24" eb="26">
      <t>ケッカ</t>
    </rPh>
    <rPh sb="27" eb="29">
      <t>ヒカク</t>
    </rPh>
    <rPh sb="34" eb="36">
      <t>デキ</t>
    </rPh>
    <phoneticPr fontId="32"/>
  </si>
  <si>
    <t>入力シート内の黄色セルにシミュレーション結果を入力することで、グラフシートに自動的に図が表示されます。</t>
    <rPh sb="0" eb="2">
      <t>ニュウリョク</t>
    </rPh>
    <rPh sb="3" eb="4">
      <t>ナイ</t>
    </rPh>
    <rPh sb="5" eb="7">
      <t>キイロ</t>
    </rPh>
    <rPh sb="18" eb="20">
      <t>ケッカ</t>
    </rPh>
    <rPh sb="21" eb="23">
      <t>ニュウリョク</t>
    </rPh>
    <rPh sb="38" eb="40">
      <t>ジドウ</t>
    </rPh>
    <rPh sb="40" eb="41">
      <t>ズ</t>
    </rPh>
    <rPh sb="42" eb="44">
      <t>ヒョウジ</t>
    </rPh>
    <phoneticPr fontId="32"/>
  </si>
  <si>
    <t>シートガイド</t>
    <phoneticPr fontId="32"/>
  </si>
  <si>
    <t>はじめに：本ファイルの使用方法</t>
    <rPh sb="5" eb="6">
      <t>ホン</t>
    </rPh>
    <rPh sb="11" eb="13">
      <t>シヨウ</t>
    </rPh>
    <rPh sb="13" eb="15">
      <t>ホウホウ</t>
    </rPh>
    <phoneticPr fontId="32"/>
  </si>
  <si>
    <t>入力シート：ユーザーによるツールのシミュレーション結果を入力するシート</t>
    <rPh sb="0" eb="2">
      <t>ニュウリョク</t>
    </rPh>
    <phoneticPr fontId="1"/>
  </si>
  <si>
    <t>グラフシート：メーカ提供値および他のツールの計算結果を含むグラフを表示するシート</t>
    <phoneticPr fontId="1"/>
  </si>
  <si>
    <t>集計シート（非表示）：グラフ描画のためにデータを集計しているシート。「はじめに」などのシートタブを右クリック→再表示で表示可能</t>
  </si>
  <si>
    <t>トライアル参加ツールの情報</t>
  </si>
  <si>
    <t>プログラム名</t>
    <rPh sb="5" eb="6">
      <t>メイ</t>
    </rPh>
    <phoneticPr fontId="1"/>
  </si>
  <si>
    <t>バージョン情報</t>
    <rPh sb="5" eb="7">
      <t>ジョウホウ</t>
    </rPh>
    <phoneticPr fontId="1"/>
  </si>
  <si>
    <t>開発者</t>
  </si>
  <si>
    <r>
      <t>試行者</t>
    </r>
    <r>
      <rPr>
        <vertAlign val="superscript"/>
        <sz val="11"/>
        <color theme="1"/>
        <rFont val="Calibri (Body)"/>
      </rPr>
      <t>※</t>
    </r>
  </si>
  <si>
    <t>特記事項</t>
    <rPh sb="0" eb="4">
      <t>トッキジコウ</t>
    </rPh>
    <phoneticPr fontId="1"/>
  </si>
  <si>
    <t>HASP/ACSS</t>
  </si>
  <si>
    <t>一般社団法人建築設備技術者協会</t>
  </si>
  <si>
    <t>委員A（ユーザー）</t>
    <phoneticPr fontId="1"/>
  </si>
  <si>
    <t>国土交通省　営繕部</t>
  </si>
  <si>
    <t>委員B（ユーザー）</t>
    <phoneticPr fontId="1"/>
  </si>
  <si>
    <t>BESTコンソーシアム</t>
  </si>
  <si>
    <t>委員C（開発者）</t>
    <phoneticPr fontId="1"/>
  </si>
  <si>
    <t>ACSES</t>
  </si>
  <si>
    <t>京都大学・岡山理科大学　吉田研究室</t>
  </si>
  <si>
    <t>委員D（開発者）</t>
    <phoneticPr fontId="1"/>
  </si>
  <si>
    <t>Popolo</t>
  </si>
  <si>
    <t>工学院大学　富樫研究室</t>
  </si>
  <si>
    <t>委員E（開発者）</t>
    <phoneticPr fontId="1"/>
  </si>
  <si>
    <t>ENe-ST</t>
  </si>
  <si>
    <t>―</t>
  </si>
  <si>
    <t>鹿島建設株式会社</t>
  </si>
  <si>
    <t>委員F（開発者）</t>
    <phoneticPr fontId="1"/>
  </si>
  <si>
    <t>※委員（ユーザー）は本ガイドライン制定委員会の委員（開発者ではない）が一人のユーザーとしてトライアルを行ったことを示す。</t>
    <phoneticPr fontId="1"/>
  </si>
  <si>
    <t>一方、委員（開発者）は本ガイドライン制定委員会の委員かつ当該ツールの開発者（または開発チームの一人）がトライアルを行ったことを示す。</t>
  </si>
  <si>
    <t>試行者は本ガイドラインで共通するアルファベットで匿名化されている。</t>
    <rPh sb="0" eb="3">
      <t>シコウシャ</t>
    </rPh>
    <rPh sb="24" eb="27">
      <t>トクメイカ</t>
    </rPh>
    <phoneticPr fontId="1"/>
  </si>
  <si>
    <t>2022年7月31日</t>
  </si>
  <si>
    <t>公益社団法人空気調和・衛生工学会</t>
  </si>
  <si>
    <t>空調システムのエネルギーシミュレーションツール評価法ガイドライン制定委員会</t>
  </si>
  <si>
    <t>計算結果入力シート</t>
    <rPh sb="0" eb="4">
      <t xml:space="preserve">ケイサンケッカ </t>
    </rPh>
    <rPh sb="4" eb="6">
      <t xml:space="preserve">ニュウリョク </t>
    </rPh>
    <phoneticPr fontId="1"/>
  </si>
  <si>
    <t>以下の黄色セルにツール名称等の基本情報および計算結果を入力してください。</t>
  </si>
  <si>
    <t>入力するとグラフシートのグラフに計算結果が自動的に反映されます。</t>
    <rPh sb="0" eb="2">
      <t xml:space="preserve">ニュウリョク </t>
    </rPh>
    <rPh sb="16" eb="18">
      <t xml:space="preserve">ケイサン </t>
    </rPh>
    <rPh sb="18" eb="20">
      <t xml:space="preserve">ケッカ </t>
    </rPh>
    <rPh sb="21" eb="24">
      <t xml:space="preserve">ジドウテキニ </t>
    </rPh>
    <rPh sb="25" eb="27">
      <t xml:space="preserve">ハンエイ </t>
    </rPh>
    <phoneticPr fontId="1"/>
  </si>
  <si>
    <t>条件チェック</t>
    <rPh sb="0" eb="2">
      <t>ジョウケン</t>
    </rPh>
    <phoneticPr fontId="1"/>
  </si>
  <si>
    <t>吸収式冷温水発生機　冷水入口温度</t>
    <rPh sb="0" eb="2">
      <t>キュウシュウ</t>
    </rPh>
    <rPh sb="2" eb="3">
      <t>シキ</t>
    </rPh>
    <rPh sb="3" eb="6">
      <t>レイオンスイ</t>
    </rPh>
    <rPh sb="6" eb="8">
      <t>ハッセイ</t>
    </rPh>
    <rPh sb="8" eb="9">
      <t>キ</t>
    </rPh>
    <rPh sb="10" eb="12">
      <t>レイスイ</t>
    </rPh>
    <rPh sb="12" eb="14">
      <t>イリグチ</t>
    </rPh>
    <rPh sb="14" eb="16">
      <t>オンド</t>
    </rPh>
    <phoneticPr fontId="1"/>
  </si>
  <si>
    <t>吸収式冷温水発生機　冷水処理熱量</t>
    <rPh sb="0" eb="2">
      <t>キュウシュウ</t>
    </rPh>
    <rPh sb="2" eb="3">
      <t>シキ</t>
    </rPh>
    <rPh sb="3" eb="6">
      <t>レイオンスイ</t>
    </rPh>
    <rPh sb="6" eb="8">
      <t>ハッセイ</t>
    </rPh>
    <rPh sb="8" eb="9">
      <t>キ</t>
    </rPh>
    <rPh sb="10" eb="12">
      <t>レイスイ</t>
    </rPh>
    <rPh sb="12" eb="14">
      <t>ショリ</t>
    </rPh>
    <rPh sb="14" eb="16">
      <t>ネツリョウ</t>
    </rPh>
    <phoneticPr fontId="1"/>
  </si>
  <si>
    <t>吸収式冷温水発生機　冷水出口温度</t>
    <rPh sb="0" eb="2">
      <t>キュウシュウ</t>
    </rPh>
    <rPh sb="2" eb="3">
      <t>シキ</t>
    </rPh>
    <rPh sb="3" eb="6">
      <t>レイオンスイ</t>
    </rPh>
    <rPh sb="6" eb="8">
      <t>ハッセイ</t>
    </rPh>
    <rPh sb="8" eb="9">
      <t>キ</t>
    </rPh>
    <rPh sb="10" eb="12">
      <t>レイスイ</t>
    </rPh>
    <rPh sb="12" eb="14">
      <t>デグチ</t>
    </rPh>
    <rPh sb="14" eb="16">
      <t>オンド</t>
    </rPh>
    <phoneticPr fontId="1"/>
  </si>
  <si>
    <t>吸収式冷温水発生機　冷水流量</t>
    <rPh sb="0" eb="2">
      <t>キュウシュウ</t>
    </rPh>
    <rPh sb="2" eb="3">
      <t>シキ</t>
    </rPh>
    <rPh sb="3" eb="6">
      <t>レイオンスイ</t>
    </rPh>
    <rPh sb="6" eb="9">
      <t>ハッセイキ</t>
    </rPh>
    <rPh sb="10" eb="12">
      <t>レイスイ</t>
    </rPh>
    <rPh sb="12" eb="14">
      <t>リュウリョウ</t>
    </rPh>
    <phoneticPr fontId="1"/>
  </si>
  <si>
    <t>計算結果</t>
    <rPh sb="0" eb="2">
      <t>ケイサン</t>
    </rPh>
    <rPh sb="2" eb="4">
      <t>ケッカ</t>
    </rPh>
    <phoneticPr fontId="1"/>
  </si>
  <si>
    <t>吸収式冷温水発生機　ガス消費量</t>
    <rPh sb="0" eb="2">
      <t>キュウシュウ</t>
    </rPh>
    <rPh sb="2" eb="3">
      <t>シキ</t>
    </rPh>
    <rPh sb="3" eb="6">
      <t>レイオンスイ</t>
    </rPh>
    <rPh sb="6" eb="9">
      <t>ハッセイキ</t>
    </rPh>
    <rPh sb="12" eb="15">
      <t>ショウヒリョウ</t>
    </rPh>
    <phoneticPr fontId="1"/>
  </si>
  <si>
    <t>吸収式冷温水発生機　電力消費量</t>
    <rPh sb="0" eb="2">
      <t>キュウシュウ</t>
    </rPh>
    <rPh sb="2" eb="3">
      <t>シキ</t>
    </rPh>
    <rPh sb="3" eb="6">
      <t>レイオンスイ</t>
    </rPh>
    <rPh sb="6" eb="9">
      <t>ハッセイキ</t>
    </rPh>
    <rPh sb="10" eb="12">
      <t>デンリョク</t>
    </rPh>
    <rPh sb="12" eb="15">
      <t>ショウヒリョウ</t>
    </rPh>
    <phoneticPr fontId="1"/>
  </si>
  <si>
    <t>PCD_INV比</t>
    <rPh sb="7" eb="8">
      <t>ヒ</t>
    </rPh>
    <phoneticPr fontId="1"/>
  </si>
  <si>
    <t>PCD_揚程</t>
    <rPh sb="4" eb="6">
      <t>ヨウテイ</t>
    </rPh>
    <phoneticPr fontId="1"/>
  </si>
  <si>
    <t>PCD_出口流量</t>
    <rPh sb="4" eb="6">
      <t>デグチ</t>
    </rPh>
    <rPh sb="6" eb="8">
      <t>リュウリョウ</t>
    </rPh>
    <phoneticPr fontId="1"/>
  </si>
  <si>
    <t>PCD_出口水温</t>
    <rPh sb="4" eb="6">
      <t>デグチ</t>
    </rPh>
    <rPh sb="6" eb="8">
      <t>スイオン</t>
    </rPh>
    <phoneticPr fontId="1"/>
  </si>
  <si>
    <t>PCD_消費電力</t>
    <rPh sb="4" eb="6">
      <t>ショウヒ</t>
    </rPh>
    <rPh sb="6" eb="8">
      <t>デンリョク</t>
    </rPh>
    <phoneticPr fontId="1"/>
  </si>
  <si>
    <t>吸収式冷温水発生機　冷却水出口温度</t>
    <rPh sb="0" eb="2">
      <t>キュウシュウ</t>
    </rPh>
    <rPh sb="2" eb="3">
      <t>シキ</t>
    </rPh>
    <rPh sb="3" eb="6">
      <t>レイオンスイ</t>
    </rPh>
    <rPh sb="6" eb="9">
      <t>ハッセイキ</t>
    </rPh>
    <rPh sb="10" eb="13">
      <t>レイキャクスイ</t>
    </rPh>
    <rPh sb="13" eb="14">
      <t>デ</t>
    </rPh>
    <rPh sb="15" eb="17">
      <t>オンド</t>
    </rPh>
    <phoneticPr fontId="1"/>
  </si>
  <si>
    <t>吸収式冷温水発生機　冷却水入口水温＝冷却水ポンプ　出口水温</t>
    <rPh sb="0" eb="2">
      <t>キュウシュウ</t>
    </rPh>
    <rPh sb="2" eb="3">
      <t>シキ</t>
    </rPh>
    <rPh sb="3" eb="6">
      <t>レイオンスイ</t>
    </rPh>
    <rPh sb="6" eb="9">
      <t>ハッセイキ</t>
    </rPh>
    <rPh sb="10" eb="13">
      <t>レイキャクスイ</t>
    </rPh>
    <rPh sb="13" eb="15">
      <t>イリグチ</t>
    </rPh>
    <rPh sb="15" eb="16">
      <t>スイ</t>
    </rPh>
    <rPh sb="18" eb="21">
      <t>レイキャクスイ</t>
    </rPh>
    <rPh sb="25" eb="27">
      <t>デグチ</t>
    </rPh>
    <rPh sb="27" eb="29">
      <t>スイオン</t>
    </rPh>
    <phoneticPr fontId="1"/>
  </si>
  <si>
    <t>吸収式冷温水発生機　冷却水出入口温度差</t>
    <rPh sb="0" eb="2">
      <t>キュウシュウ</t>
    </rPh>
    <rPh sb="2" eb="3">
      <t>シキ</t>
    </rPh>
    <rPh sb="3" eb="6">
      <t>レイオンスイ</t>
    </rPh>
    <rPh sb="6" eb="9">
      <t>ハッセイキ</t>
    </rPh>
    <rPh sb="10" eb="13">
      <t>レイキャクスイ</t>
    </rPh>
    <rPh sb="13" eb="16">
      <t>デイリグチ</t>
    </rPh>
    <rPh sb="16" eb="19">
      <t>オンドサ</t>
    </rPh>
    <phoneticPr fontId="1"/>
  </si>
  <si>
    <t>Output spreadsheet for SHASE冷却水サブシステムテスト</t>
    <rPh sb="28" eb="31">
      <t>レイキャクスイ</t>
    </rPh>
    <phoneticPr fontId="1"/>
  </si>
  <si>
    <t>AR冷却水出入口温度差</t>
    <rPh sb="2" eb="5">
      <t>レイキャクスイ</t>
    </rPh>
    <rPh sb="5" eb="8">
      <t>デイリグチ</t>
    </rPh>
    <rPh sb="8" eb="11">
      <t>オンドサ</t>
    </rPh>
    <phoneticPr fontId="1"/>
  </si>
  <si>
    <t>[K]</t>
    <phoneticPr fontId="32"/>
  </si>
  <si>
    <t>吸収式冷温水発生機　冷却水放熱量</t>
    <rPh sb="0" eb="2">
      <t>キュウシュウ</t>
    </rPh>
    <rPh sb="2" eb="3">
      <t>シキ</t>
    </rPh>
    <rPh sb="3" eb="6">
      <t>レイオンスイ</t>
    </rPh>
    <rPh sb="6" eb="9">
      <t>ハッセイキ</t>
    </rPh>
    <rPh sb="10" eb="13">
      <t>レイキャクスイ</t>
    </rPh>
    <rPh sb="13" eb="15">
      <t>ホウネツ</t>
    </rPh>
    <rPh sb="15" eb="16">
      <t>リョウ</t>
    </rPh>
    <phoneticPr fontId="1"/>
  </si>
  <si>
    <t>吸収式冷温水発生機　COP</t>
    <rPh sb="0" eb="2">
      <t>キュウシュウ</t>
    </rPh>
    <rPh sb="2" eb="3">
      <t>シキ</t>
    </rPh>
    <rPh sb="3" eb="6">
      <t>レイオンスイ</t>
    </rPh>
    <rPh sb="6" eb="9">
      <t>ハッセイキ</t>
    </rPh>
    <phoneticPr fontId="1"/>
  </si>
  <si>
    <t>吸収式冷温水発生機　冷却水量</t>
    <rPh sb="0" eb="9">
      <t>キュウシュウシキレイオンスイハッセイキ</t>
    </rPh>
    <rPh sb="10" eb="13">
      <t>レイキャクスイ</t>
    </rPh>
    <rPh sb="13" eb="14">
      <t>リョウ</t>
    </rPh>
    <phoneticPr fontId="1"/>
  </si>
  <si>
    <t>AR_COP</t>
  </si>
  <si>
    <t>AR_COP</t>
    <phoneticPr fontId="1"/>
  </si>
  <si>
    <t>システム_COP</t>
  </si>
  <si>
    <t>システム_COP</t>
    <phoneticPr fontId="1"/>
  </si>
  <si>
    <t>AR_冷水処理熱量</t>
    <rPh sb="3" eb="5">
      <t>レイスイ</t>
    </rPh>
    <rPh sb="5" eb="7">
      <t>ショリ</t>
    </rPh>
    <rPh sb="7" eb="9">
      <t>ネツリョウ</t>
    </rPh>
    <phoneticPr fontId="1"/>
  </si>
  <si>
    <t>AR_冷却水放熱量</t>
    <rPh sb="3" eb="6">
      <t>レイキャクスイ</t>
    </rPh>
    <rPh sb="6" eb="8">
      <t>ホウネツ</t>
    </rPh>
    <rPh sb="8" eb="9">
      <t>リョウ</t>
    </rPh>
    <phoneticPr fontId="32"/>
  </si>
  <si>
    <t>AR_冷却水出入口温度差</t>
    <rPh sb="3" eb="6">
      <t>レイキャクスイ</t>
    </rPh>
    <rPh sb="6" eb="9">
      <t>デイリグチ</t>
    </rPh>
    <rPh sb="9" eb="12">
      <t>オンドサ</t>
    </rPh>
    <phoneticPr fontId="32"/>
  </si>
  <si>
    <t>CT_冷却水出入口温度差</t>
    <rPh sb="3" eb="6">
      <t>レイキャクスイ</t>
    </rPh>
    <rPh sb="6" eb="9">
      <t>デイリグチ</t>
    </rPh>
    <rPh sb="9" eb="12">
      <t>オンドサ</t>
    </rPh>
    <phoneticPr fontId="32"/>
  </si>
  <si>
    <t>CT_冷却水冷却熱量</t>
    <rPh sb="3" eb="6">
      <t>レイキャクスイ</t>
    </rPh>
    <rPh sb="6" eb="8">
      <t>レイキャク</t>
    </rPh>
    <rPh sb="8" eb="9">
      <t>ネツ</t>
    </rPh>
    <rPh sb="9" eb="10">
      <t>リョウ</t>
    </rPh>
    <phoneticPr fontId="32"/>
  </si>
  <si>
    <t>AR_消費ガス熱量</t>
    <rPh sb="3" eb="5">
      <t>ショウヒ</t>
    </rPh>
    <rPh sb="7" eb="9">
      <t>ネツリョウ</t>
    </rPh>
    <phoneticPr fontId="32"/>
  </si>
  <si>
    <t>PCD_冷却水出入口温度差</t>
    <rPh sb="4" eb="7">
      <t>レイキャクスイ</t>
    </rPh>
    <rPh sb="7" eb="10">
      <t>デイリグチ</t>
    </rPh>
    <rPh sb="10" eb="13">
      <t>オンドサ</t>
    </rPh>
    <phoneticPr fontId="32"/>
  </si>
  <si>
    <t>PCD_冷却水増加熱量</t>
    <rPh sb="4" eb="7">
      <t>レイキャクスイ</t>
    </rPh>
    <rPh sb="7" eb="9">
      <t>ゾウカ</t>
    </rPh>
    <rPh sb="9" eb="11">
      <t>ネツリョウ</t>
    </rPh>
    <rPh sb="10" eb="11">
      <t>リョウ</t>
    </rPh>
    <phoneticPr fontId="32"/>
  </si>
  <si>
    <t>CT_冷却水出口温度</t>
    <rPh sb="3" eb="6">
      <t>レイキャクスイ</t>
    </rPh>
    <rPh sb="6" eb="8">
      <t>デグチ</t>
    </rPh>
    <rPh sb="8" eb="10">
      <t>オンド</t>
    </rPh>
    <phoneticPr fontId="1"/>
  </si>
  <si>
    <t>CT_冷却水流量</t>
    <rPh sb="3" eb="6">
      <t>レイキャクスイ</t>
    </rPh>
    <rPh sb="6" eb="8">
      <t>リュウリョウ</t>
    </rPh>
    <phoneticPr fontId="1"/>
  </si>
  <si>
    <t>CT_ファン消費電力</t>
    <rPh sb="6" eb="8">
      <t>ショウヒ</t>
    </rPh>
    <rPh sb="8" eb="10">
      <t>デンリョク</t>
    </rPh>
    <phoneticPr fontId="1"/>
  </si>
  <si>
    <t>CT_ファン風量</t>
    <rPh sb="6" eb="8">
      <t>フウリョウ</t>
    </rPh>
    <phoneticPr fontId="1"/>
  </si>
  <si>
    <t>CT_ファンインバータ比</t>
    <rPh sb="11" eb="12">
      <t>ヒ</t>
    </rPh>
    <phoneticPr fontId="1"/>
  </si>
  <si>
    <t>V3W_入口B流量</t>
    <rPh sb="4" eb="6">
      <t>イリグチ</t>
    </rPh>
    <rPh sb="7" eb="9">
      <t>リュウリョウ</t>
    </rPh>
    <phoneticPr fontId="1"/>
  </si>
  <si>
    <t>V3W_出口流量</t>
    <rPh sb="4" eb="6">
      <t>デグチ</t>
    </rPh>
    <rPh sb="6" eb="8">
      <t>リュウリョウ</t>
    </rPh>
    <phoneticPr fontId="1"/>
  </si>
  <si>
    <t>V3W_混合後温度</t>
    <rPh sb="4" eb="6">
      <t>コンゴウ</t>
    </rPh>
    <rPh sb="6" eb="7">
      <t>ゴ</t>
    </rPh>
    <rPh sb="7" eb="9">
      <t>オンド</t>
    </rPh>
    <phoneticPr fontId="1"/>
  </si>
  <si>
    <t>AR_ガス消費量</t>
    <rPh sb="5" eb="8">
      <t>ショウヒリョウ</t>
    </rPh>
    <phoneticPr fontId="1"/>
  </si>
  <si>
    <t>AR_消費電力</t>
    <rPh sb="3" eb="5">
      <t>ショウヒ</t>
    </rPh>
    <rPh sb="5" eb="7">
      <t>デンリョク</t>
    </rPh>
    <phoneticPr fontId="1"/>
  </si>
  <si>
    <t>AR_冷水入口温度</t>
    <rPh sb="3" eb="5">
      <t>レイスイ</t>
    </rPh>
    <rPh sb="5" eb="7">
      <t>イリグチ</t>
    </rPh>
    <rPh sb="7" eb="9">
      <t>オンド</t>
    </rPh>
    <phoneticPr fontId="1"/>
  </si>
  <si>
    <t>AR_冷水出口温度</t>
    <rPh sb="3" eb="5">
      <t>レイスイ</t>
    </rPh>
    <rPh sb="5" eb="7">
      <t>デグチ</t>
    </rPh>
    <rPh sb="7" eb="9">
      <t>オンド</t>
    </rPh>
    <phoneticPr fontId="1"/>
  </si>
  <si>
    <t>AR_冷水流量</t>
    <rPh sb="3" eb="5">
      <t>レイスイ</t>
    </rPh>
    <rPh sb="5" eb="7">
      <t>リュウリョウ</t>
    </rPh>
    <phoneticPr fontId="1"/>
  </si>
  <si>
    <t>AR_冷却水出口温度</t>
    <rPh sb="3" eb="6">
      <t>レイキャクスイ</t>
    </rPh>
    <rPh sb="6" eb="8">
      <t>デグチ</t>
    </rPh>
    <rPh sb="8" eb="10">
      <t>オンド</t>
    </rPh>
    <phoneticPr fontId="1"/>
  </si>
  <si>
    <t>AR_冷却水流量</t>
    <rPh sb="3" eb="6">
      <t>レイキャクスイ</t>
    </rPh>
    <rPh sb="6" eb="8">
      <t>リュウリョウ</t>
    </rPh>
    <phoneticPr fontId="1"/>
  </si>
  <si>
    <t>OA_乾球温度</t>
    <phoneticPr fontId="1"/>
  </si>
  <si>
    <t>OA_湿球温度</t>
    <phoneticPr fontId="1"/>
  </si>
  <si>
    <t>OA_相対湿度</t>
    <rPh sb="3" eb="5">
      <t>ソウタイ</t>
    </rPh>
    <rPh sb="5" eb="7">
      <t>シツド</t>
    </rPh>
    <phoneticPr fontId="1"/>
  </si>
  <si>
    <t>吸収式冷温水発生機
（AR）</t>
    <phoneticPr fontId="1"/>
  </si>
  <si>
    <t>還り冷水
（wcR）</t>
    <rPh sb="0" eb="1">
      <t>カエ</t>
    </rPh>
    <rPh sb="2" eb="4">
      <t>レイスイ</t>
    </rPh>
    <phoneticPr fontId="1"/>
  </si>
  <si>
    <t>AR_冷水出口設定温度</t>
    <rPh sb="7" eb="9">
      <t>セッテイ</t>
    </rPh>
    <phoneticPr fontId="1"/>
  </si>
  <si>
    <t>AR_冷却水設定温度差</t>
    <rPh sb="6" eb="8">
      <t>セッテイ</t>
    </rPh>
    <phoneticPr fontId="1"/>
  </si>
  <si>
    <t>wcR_冷水定格流量比</t>
    <rPh sb="4" eb="6">
      <t>レイスイ</t>
    </rPh>
    <rPh sb="6" eb="8">
      <t>テイカク</t>
    </rPh>
    <rPh sb="8" eb="10">
      <t>リュウリョウ</t>
    </rPh>
    <rPh sb="10" eb="11">
      <t>ヒ</t>
    </rPh>
    <phoneticPr fontId="1"/>
  </si>
  <si>
    <t>wcR_冷水入口温度</t>
    <phoneticPr fontId="1"/>
  </si>
  <si>
    <t>TwcR_SET</t>
    <phoneticPr fontId="1"/>
  </si>
  <si>
    <t>Wwc_AR_in</t>
    <phoneticPr fontId="1"/>
  </si>
  <si>
    <t>ratioWwcR_SET</t>
    <phoneticPr fontId="1"/>
  </si>
  <si>
    <t>AR_排ガス放熱量</t>
    <rPh sb="3" eb="4">
      <t>ハイ</t>
    </rPh>
    <rPh sb="6" eb="8">
      <t>ホウネツ</t>
    </rPh>
    <rPh sb="8" eb="9">
      <t>リョウ</t>
    </rPh>
    <phoneticPr fontId="32"/>
  </si>
  <si>
    <t>V3W_冷却水放熱量</t>
    <rPh sb="4" eb="7">
      <t>レイキャクスイ</t>
    </rPh>
    <rPh sb="7" eb="9">
      <t>ホウネツ</t>
    </rPh>
    <rPh sb="9" eb="10">
      <t>リョウ</t>
    </rPh>
    <phoneticPr fontId="32"/>
  </si>
  <si>
    <t>CTとV3W_冷却水放熱量の差</t>
    <rPh sb="7" eb="10">
      <t>レイキャクスイ</t>
    </rPh>
    <rPh sb="10" eb="12">
      <t>ホウネツ</t>
    </rPh>
    <rPh sb="12" eb="13">
      <t>リョウ</t>
    </rPh>
    <rPh sb="14" eb="15">
      <t>サ</t>
    </rPh>
    <phoneticPr fontId="32"/>
  </si>
  <si>
    <t>冷却水回路の熱収支</t>
    <rPh sb="0" eb="3">
      <t>レイキャクスイ</t>
    </rPh>
    <rPh sb="3" eb="5">
      <t>カイロ</t>
    </rPh>
    <rPh sb="6" eb="7">
      <t>ネツ</t>
    </rPh>
    <rPh sb="7" eb="9">
      <t>シュウシ</t>
    </rPh>
    <phoneticPr fontId="32"/>
  </si>
  <si>
    <t>冷却塔　冷却水出口温度</t>
    <rPh sb="0" eb="3">
      <t>レイキャクトウ</t>
    </rPh>
    <rPh sb="4" eb="7">
      <t>レイキャクスイ</t>
    </rPh>
    <rPh sb="7" eb="9">
      <t>デグチ</t>
    </rPh>
    <rPh sb="9" eb="11">
      <t>オンド</t>
    </rPh>
    <phoneticPr fontId="1"/>
  </si>
  <si>
    <t>冷却塔　冷却水出入口温度差</t>
    <rPh sb="0" eb="3">
      <t>レイキャクトウ</t>
    </rPh>
    <rPh sb="4" eb="7">
      <t>レイキャクスイ</t>
    </rPh>
    <rPh sb="7" eb="10">
      <t>デイリグチ</t>
    </rPh>
    <rPh sb="10" eb="13">
      <t>オンドサ</t>
    </rPh>
    <phoneticPr fontId="1"/>
  </si>
  <si>
    <t>冷却塔　冷却水流量</t>
    <rPh sb="0" eb="3">
      <t>レイキャクトウ</t>
    </rPh>
    <rPh sb="4" eb="7">
      <t>レイキャクスイ</t>
    </rPh>
    <rPh sb="7" eb="9">
      <t>リュウリョウ</t>
    </rPh>
    <phoneticPr fontId="1"/>
  </si>
  <si>
    <t>冷却塔　ファン風量</t>
    <rPh sb="0" eb="3">
      <t>レイキャクトウ</t>
    </rPh>
    <rPh sb="7" eb="9">
      <t>フウリョウ</t>
    </rPh>
    <phoneticPr fontId="1"/>
  </si>
  <si>
    <t>冷却塔　ファンインバータ比</t>
    <rPh sb="0" eb="3">
      <t>レイキャクトウ</t>
    </rPh>
    <rPh sb="12" eb="13">
      <t>ヒ</t>
    </rPh>
    <phoneticPr fontId="1"/>
  </si>
  <si>
    <t>冷却塔　ファン消費電力</t>
    <rPh sb="0" eb="3">
      <t>レイキャクトウ</t>
    </rPh>
    <rPh sb="7" eb="9">
      <t>ショウヒ</t>
    </rPh>
    <rPh sb="9" eb="11">
      <t>デンリョク</t>
    </rPh>
    <phoneticPr fontId="1"/>
  </si>
  <si>
    <t>冷却塔　冷却水冷却熱量</t>
    <rPh sb="0" eb="3">
      <t>レイキャクトウ</t>
    </rPh>
    <rPh sb="4" eb="7">
      <t>レイキャクスイ</t>
    </rPh>
    <rPh sb="7" eb="9">
      <t>レイキャク</t>
    </rPh>
    <rPh sb="9" eb="10">
      <t>ネツ</t>
    </rPh>
    <rPh sb="10" eb="11">
      <t>リョウ</t>
    </rPh>
    <phoneticPr fontId="1"/>
  </si>
  <si>
    <t>三方弁　入口B流量</t>
    <rPh sb="0" eb="1">
      <t>サン</t>
    </rPh>
    <rPh sb="1" eb="2">
      <t>ホウ</t>
    </rPh>
    <rPh sb="2" eb="3">
      <t>ベン</t>
    </rPh>
    <rPh sb="4" eb="6">
      <t>イリグチ</t>
    </rPh>
    <rPh sb="7" eb="9">
      <t>リュウリョウ</t>
    </rPh>
    <phoneticPr fontId="1"/>
  </si>
  <si>
    <t>三方弁　出口流量</t>
    <rPh sb="0" eb="1">
      <t>サン</t>
    </rPh>
    <rPh sb="1" eb="2">
      <t>ホウ</t>
    </rPh>
    <rPh sb="2" eb="3">
      <t>ベン</t>
    </rPh>
    <rPh sb="4" eb="6">
      <t>デグチ</t>
    </rPh>
    <rPh sb="6" eb="8">
      <t>リュウリョウ</t>
    </rPh>
    <phoneticPr fontId="1"/>
  </si>
  <si>
    <t>三方弁　混合後温度</t>
    <rPh sb="0" eb="1">
      <t>サン</t>
    </rPh>
    <rPh sb="1" eb="2">
      <t>ホウ</t>
    </rPh>
    <rPh sb="2" eb="3">
      <t>ベン</t>
    </rPh>
    <rPh sb="4" eb="6">
      <t>コンゴウ</t>
    </rPh>
    <rPh sb="6" eb="7">
      <t>ゴ</t>
    </rPh>
    <rPh sb="7" eb="9">
      <t>オンド</t>
    </rPh>
    <phoneticPr fontId="1"/>
  </si>
  <si>
    <t>三方弁　冷却水放熱量</t>
    <rPh sb="0" eb="1">
      <t>サン</t>
    </rPh>
    <rPh sb="1" eb="2">
      <t>ホウ</t>
    </rPh>
    <rPh sb="2" eb="3">
      <t>ベン</t>
    </rPh>
    <rPh sb="4" eb="7">
      <t>レイキャクスイ</t>
    </rPh>
    <rPh sb="7" eb="9">
      <t>ホウネツ</t>
    </rPh>
    <rPh sb="9" eb="10">
      <t>リョウ</t>
    </rPh>
    <phoneticPr fontId="1"/>
  </si>
  <si>
    <t>冷却塔と三方弁　放熱量の差</t>
    <rPh sb="0" eb="3">
      <t>レイキャクトウ</t>
    </rPh>
    <rPh sb="4" eb="5">
      <t>サン</t>
    </rPh>
    <rPh sb="5" eb="6">
      <t>ホウ</t>
    </rPh>
    <rPh sb="6" eb="7">
      <t>ベン</t>
    </rPh>
    <rPh sb="8" eb="10">
      <t>ホウネツ</t>
    </rPh>
    <rPh sb="10" eb="11">
      <t>リョウ</t>
    </rPh>
    <rPh sb="12" eb="13">
      <t>サ</t>
    </rPh>
    <phoneticPr fontId="1"/>
  </si>
  <si>
    <t>冷却水ポンプ　消費電力</t>
    <rPh sb="0" eb="3">
      <t>レイキャクスイ</t>
    </rPh>
    <rPh sb="7" eb="9">
      <t>ショウヒ</t>
    </rPh>
    <rPh sb="9" eb="11">
      <t>デンリョク</t>
    </rPh>
    <phoneticPr fontId="1"/>
  </si>
  <si>
    <t>冷却水ポンプ　出口流量</t>
    <rPh sb="0" eb="3">
      <t>レイキャクスイ</t>
    </rPh>
    <rPh sb="7" eb="9">
      <t>デグチ</t>
    </rPh>
    <rPh sb="9" eb="11">
      <t>リュウリョウ</t>
    </rPh>
    <phoneticPr fontId="1"/>
  </si>
  <si>
    <t>冷却水ポンプ　揚程</t>
    <rPh sb="0" eb="3">
      <t>レイキャクスイ</t>
    </rPh>
    <rPh sb="7" eb="9">
      <t>ヨウテイ</t>
    </rPh>
    <phoneticPr fontId="1"/>
  </si>
  <si>
    <t>冷却水ポンプインバータ比</t>
    <rPh sb="0" eb="3">
      <t>レイキャクスイ</t>
    </rPh>
    <rPh sb="11" eb="12">
      <t>ヒ</t>
    </rPh>
    <phoneticPr fontId="1"/>
  </si>
  <si>
    <t>吸収式冷温水発生機　消費ガス熱量</t>
    <rPh sb="0" eb="2">
      <t>キュウシュウ</t>
    </rPh>
    <rPh sb="2" eb="3">
      <t>シキ</t>
    </rPh>
    <rPh sb="3" eb="6">
      <t>レイオンスイ</t>
    </rPh>
    <rPh sb="6" eb="9">
      <t>ハッセイキ</t>
    </rPh>
    <rPh sb="10" eb="12">
      <t>ショウヒ</t>
    </rPh>
    <rPh sb="14" eb="16">
      <t>ネツリョウ</t>
    </rPh>
    <phoneticPr fontId="1"/>
  </si>
  <si>
    <t>吸収式冷温水発生機　排気ガス放熱量</t>
    <rPh sb="0" eb="2">
      <t>キュウシュウ</t>
    </rPh>
    <rPh sb="2" eb="3">
      <t>シキ</t>
    </rPh>
    <rPh sb="3" eb="6">
      <t>レイオンスイ</t>
    </rPh>
    <rPh sb="6" eb="9">
      <t>ハッセイキ</t>
    </rPh>
    <rPh sb="10" eb="12">
      <t>ハイキ</t>
    </rPh>
    <rPh sb="14" eb="16">
      <t>ホウネツ</t>
    </rPh>
    <rPh sb="16" eb="17">
      <t>リョウ</t>
    </rPh>
    <phoneticPr fontId="1"/>
  </si>
  <si>
    <t>冷却水ポンプ　出入口温度差</t>
    <rPh sb="0" eb="3">
      <t>レイキャクスイ</t>
    </rPh>
    <rPh sb="7" eb="10">
      <t>デイリグチ</t>
    </rPh>
    <rPh sb="10" eb="13">
      <t>オンドサ</t>
    </rPh>
    <phoneticPr fontId="1"/>
  </si>
  <si>
    <t>冷却水ポンプ　冷却水増加熱量</t>
    <rPh sb="0" eb="3">
      <t>レイキャクスイ</t>
    </rPh>
    <rPh sb="7" eb="10">
      <t>レイキャクスイ</t>
    </rPh>
    <rPh sb="10" eb="12">
      <t>ゾウカ</t>
    </rPh>
    <rPh sb="12" eb="14">
      <t>ネツリョウ</t>
    </rPh>
    <rPh sb="13" eb="14">
      <t>リョウ</t>
    </rPh>
    <phoneticPr fontId="1"/>
  </si>
  <si>
    <t>冷却水回路の熱収支</t>
    <rPh sb="0" eb="3">
      <t>レイキャクスイ</t>
    </rPh>
    <rPh sb="3" eb="5">
      <t>カイロ</t>
    </rPh>
    <rPh sb="6" eb="7">
      <t>ネツ</t>
    </rPh>
    <rPh sb="7" eb="9">
      <t>シュウシ</t>
    </rPh>
    <phoneticPr fontId="1"/>
  </si>
  <si>
    <t>QAS/メーカ値は作業中で参考値として表示しています（ARは特性テーブルからの推定値、その他はBESTの結果と同じ）</t>
    <rPh sb="7" eb="8">
      <t>チ</t>
    </rPh>
    <rPh sb="9" eb="12">
      <t>サギョウチュウ</t>
    </rPh>
    <rPh sb="13" eb="15">
      <t>サンコウ</t>
    </rPh>
    <rPh sb="15" eb="16">
      <t>チ</t>
    </rPh>
    <rPh sb="19" eb="21">
      <t>ヒョウジ</t>
    </rPh>
    <rPh sb="30" eb="32">
      <t>トクセイ</t>
    </rPh>
    <rPh sb="39" eb="42">
      <t>スイテイチ</t>
    </rPh>
    <rPh sb="45" eb="46">
      <t>タ</t>
    </rPh>
    <rPh sb="52" eb="54">
      <t>ケッカ</t>
    </rPh>
    <rPh sb="55" eb="56">
      <t>オナ</t>
    </rPh>
    <phoneticPr fontId="1"/>
  </si>
  <si>
    <t>-</t>
  </si>
  <si>
    <t>小野永吉</t>
    <rPh sb="0" eb="2">
      <t>オノ</t>
    </rPh>
    <rPh sb="2" eb="4">
      <t>エイキチ</t>
    </rPh>
    <phoneticPr fontId="1"/>
  </si>
  <si>
    <t>境界条件、制御条件</t>
    <rPh sb="0" eb="2">
      <t>キョウカイ</t>
    </rPh>
    <rPh sb="2" eb="4">
      <t>ジョウケン</t>
    </rPh>
    <rPh sb="5" eb="7">
      <t>セイギョ</t>
    </rPh>
    <rPh sb="7" eb="9">
      <t>ジョウケン</t>
    </rPh>
    <phoneticPr fontId="1"/>
  </si>
  <si>
    <t>自動計算</t>
    <rPh sb="0" eb="2">
      <t>ジドウ</t>
    </rPh>
    <rPh sb="2" eb="4">
      <t>ケイサン</t>
    </rPh>
    <phoneticPr fontId="1"/>
  </si>
  <si>
    <t>境界条件・制御条件</t>
    <rPh sb="0" eb="2">
      <t>キョウカイ</t>
    </rPh>
    <rPh sb="2" eb="4">
      <t>ジョウケン</t>
    </rPh>
    <rPh sb="5" eb="7">
      <t>セイギョ</t>
    </rPh>
    <rPh sb="7" eb="9">
      <t>ジョウケン</t>
    </rPh>
    <phoneticPr fontId="1"/>
  </si>
  <si>
    <t>CT_ファン回転数比</t>
    <rPh sb="6" eb="9">
      <t>カイテンスウ</t>
    </rPh>
    <rPh sb="9" eb="10">
      <t>ヒ</t>
    </rPh>
    <phoneticPr fontId="1"/>
  </si>
  <si>
    <t>PCD_回転数比</t>
    <rPh sb="4" eb="7">
      <t>カイテンスウ</t>
    </rPh>
    <rPh sb="7" eb="8">
      <t>ヒ</t>
    </rPh>
    <phoneticPr fontId="1"/>
  </si>
  <si>
    <t>EnergyPlus</t>
  </si>
  <si>
    <t>Ver. 9.4</t>
  </si>
  <si>
    <t>小野永吉</t>
  </si>
  <si>
    <t>2022年3月17日</t>
  </si>
  <si>
    <t>→E+では冷却水ポンプ→冷却塔→ARの順なので別途計算した値を貼り付け（小野）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</si>
</sst>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0.0_);[Red]\(0.0\)"/>
    <numFmt numFmtId="165" formatCode="0.00_);[Red]\(0.00\)"/>
    <numFmt numFmtId="166" formatCode="0.00_ "/>
    <numFmt numFmtId="167" formatCode="0.0"/>
    <numFmt numFmtId="168" formatCode="0.000"/>
    <numFmt numFmtId="169" formatCode="0.000000"/>
    <numFmt numFmtId="170" formatCode="d\-mmm\-yyyy"/>
    <numFmt numFmtId="171" formatCode="dd\-mmm_)"/>
    <numFmt numFmtId="172" formatCode="#,##0.0;[Red]\-#,##0.0"/>
    <numFmt numFmtId="173" formatCode="0.000_);[Red]\(0.000\)"/>
  </numFmts>
  <fonts count="39">
    <font>
      <sz val="11"/>
      <color theme="1"/>
      <name val="Calibri"/>
      <family val="2"/>
      <charset val="128"/>
      <scheme val="minor"/>
    </font>
    <font>
      <sz val="6"/>
      <name val="Calibri"/>
      <family val="2"/>
      <charset val="128"/>
      <scheme val="minor"/>
    </font>
    <font>
      <sz val="11"/>
      <color theme="1"/>
      <name val="Calibri"/>
      <family val="3"/>
      <charset val="128"/>
      <scheme val="minor"/>
    </font>
    <font>
      <sz val="14"/>
      <color theme="1"/>
      <name val="Calibri"/>
      <family val="2"/>
      <charset val="128"/>
      <scheme val="minor"/>
    </font>
    <font>
      <sz val="11"/>
      <name val="Calibri"/>
      <family val="3"/>
      <charset val="128"/>
      <scheme val="minor"/>
    </font>
    <font>
      <sz val="11"/>
      <color theme="1"/>
      <name val="Calibri"/>
      <family val="2"/>
      <charset val="128"/>
      <scheme val="minor"/>
    </font>
    <font>
      <sz val="11"/>
      <color rgb="FFFF0000"/>
      <name val="Calibri"/>
      <family val="2"/>
      <charset val="128"/>
      <scheme val="minor"/>
    </font>
    <font>
      <sz val="10"/>
      <name val="Arial"/>
      <family val="2"/>
    </font>
    <font>
      <sz val="10"/>
      <name val="Calibri"/>
      <family val="2"/>
      <scheme val="minor"/>
    </font>
    <font>
      <sz val="12"/>
      <name val="Calibri"/>
      <family val="2"/>
      <scheme val="minor"/>
    </font>
    <font>
      <b/>
      <sz val="10"/>
      <name val="Calibri"/>
      <family val="2"/>
      <scheme val="minor"/>
    </font>
    <font>
      <sz val="12"/>
      <name val="Helv"/>
    </font>
    <font>
      <sz val="12"/>
      <color indexed="8"/>
      <name val="Calibri"/>
      <family val="2"/>
      <scheme val="minor"/>
    </font>
    <font>
      <sz val="10"/>
      <color indexed="8"/>
      <name val="Calibri"/>
      <family val="2"/>
      <scheme val="minor"/>
    </font>
    <font>
      <b/>
      <sz val="12"/>
      <name val="Calibri"/>
      <family val="2"/>
      <scheme val="minor"/>
    </font>
    <font>
      <sz val="12"/>
      <name val="SWISS"/>
    </font>
    <font>
      <b/>
      <sz val="10"/>
      <name val="Arial"/>
      <family val="2"/>
    </font>
    <font>
      <sz val="12"/>
      <name val="Arial"/>
      <family val="2"/>
    </font>
    <font>
      <b/>
      <i/>
      <sz val="12"/>
      <name val="Calibri"/>
      <family val="2"/>
      <scheme val="minor"/>
    </font>
    <font>
      <b/>
      <i/>
      <sz val="12"/>
      <color rgb="FFFF0000"/>
      <name val="Calibri"/>
      <family val="2"/>
      <scheme val="minor"/>
    </font>
    <font>
      <b/>
      <sz val="12"/>
      <color rgb="FF0070C0"/>
      <name val="Calibri"/>
      <family val="2"/>
      <scheme val="minor"/>
    </font>
    <font>
      <b/>
      <sz val="12"/>
      <name val="Arial"/>
      <family val="2"/>
    </font>
    <font>
      <b/>
      <i/>
      <sz val="10"/>
      <name val="Arial"/>
      <family val="2"/>
    </font>
    <font>
      <i/>
      <sz val="11"/>
      <name val="Arial"/>
      <family val="2"/>
    </font>
    <font>
      <sz val="6"/>
      <name val="ＭＳ Ｐゴシック"/>
      <family val="3"/>
      <charset val="128"/>
    </font>
    <font>
      <b/>
      <i/>
      <u/>
      <sz val="10"/>
      <name val="Arial"/>
      <family val="2"/>
    </font>
    <font>
      <sz val="12"/>
      <color rgb="FF0070C0"/>
      <name val="Calibri"/>
      <family val="2"/>
      <scheme val="minor"/>
    </font>
    <font>
      <sz val="11"/>
      <name val="Calibri"/>
      <family val="2"/>
      <scheme val="minor"/>
    </font>
    <font>
      <sz val="11"/>
      <color rgb="FF000000"/>
      <name val="Calibri"/>
      <family val="3"/>
      <charset val="128"/>
      <scheme val="minor"/>
    </font>
    <font>
      <sz val="12"/>
      <name val="ＭＳ Ｐゴシック"/>
      <family val="3"/>
      <charset val="128"/>
    </font>
    <font>
      <sz val="10"/>
      <name val="ＭＳ Ｐゴシック"/>
      <family val="3"/>
      <charset val="128"/>
    </font>
    <font>
      <sz val="11"/>
      <name val="ＭＳ Ｐゴシック"/>
      <family val="3"/>
      <charset val="128"/>
    </font>
    <font>
      <sz val="6"/>
      <name val="Calibri"/>
      <family val="3"/>
      <charset val="128"/>
      <scheme val="minor"/>
    </font>
    <font>
      <sz val="10"/>
      <name val="ＭＳ Ｐゴシック"/>
      <family val="2"/>
      <charset val="128"/>
    </font>
    <font>
      <sz val="11"/>
      <name val="Calibri"/>
      <family val="2"/>
      <charset val="128"/>
      <scheme val="minor"/>
    </font>
    <font>
      <sz val="10"/>
      <name val="Calibri"/>
      <family val="3"/>
      <charset val="128"/>
      <scheme val="minor"/>
    </font>
    <font>
      <u/>
      <sz val="11"/>
      <color theme="1"/>
      <name val="Calibri"/>
      <family val="3"/>
      <charset val="128"/>
      <scheme val="minor"/>
    </font>
    <font>
      <vertAlign val="superscript"/>
      <sz val="11"/>
      <color theme="1"/>
      <name val="Calibri (Body)"/>
    </font>
    <font>
      <sz val="9"/>
      <color theme="1"/>
      <name val="Calibri"/>
      <family val="2"/>
      <charset val="128"/>
      <scheme val="minor"/>
    </font>
  </fonts>
  <fills count="10">
    <fill>
      <patternFill patternType="none"/>
    </fill>
    <fill>
      <patternFill patternType="gray125"/>
    </fill>
    <fill>
      <patternFill patternType="solid">
        <fgColor rgb="FFFFFF00"/>
        <bgColor indexed="64"/>
      </patternFill>
    </fill>
    <fill>
      <patternFill patternType="solid">
        <fgColor indexed="41"/>
        <bgColor indexed="64"/>
      </patternFill>
    </fill>
    <fill>
      <patternFill patternType="solid">
        <fgColor theme="2"/>
        <bgColor indexed="64"/>
      </patternFill>
    </fill>
    <fill>
      <patternFill patternType="solid">
        <fgColor rgb="FFFFFF00"/>
        <bgColor rgb="FF000000"/>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thin">
        <color indexed="8"/>
      </left>
      <right style="thin">
        <color indexed="8"/>
      </right>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indexed="64"/>
      </left>
      <right style="thin">
        <color indexed="64"/>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indexed="8"/>
      </left>
      <right style="thin">
        <color indexed="8"/>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8"/>
      </bottom>
      <diagonal/>
    </border>
    <border>
      <left style="medium">
        <color indexed="64"/>
      </left>
      <right/>
      <top/>
      <bottom/>
      <diagonal/>
    </border>
    <border>
      <left style="thin">
        <color indexed="64"/>
      </left>
      <right style="thin">
        <color indexed="64"/>
      </right>
      <top style="thin">
        <color indexed="8"/>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8"/>
      </left>
      <right style="thin">
        <color indexed="8"/>
      </right>
      <top/>
      <bottom/>
      <diagonal/>
    </border>
    <border>
      <left/>
      <right style="thin">
        <color indexed="64"/>
      </right>
      <top/>
      <bottom style="thin">
        <color indexed="64"/>
      </bottom>
      <diagonal/>
    </border>
  </borders>
  <cellStyleXfs count="13">
    <xf numFmtId="0" fontId="0" fillId="0" borderId="0">
      <alignment vertical="center"/>
    </xf>
    <xf numFmtId="38" fontId="5" fillId="0" borderId="0" applyFont="0" applyFill="0" applyBorder="0" applyAlignment="0" applyProtection="0">
      <alignment vertical="center"/>
    </xf>
    <xf numFmtId="0" fontId="7" fillId="0" borderId="0"/>
    <xf numFmtId="0" fontId="11" fillId="0" borderId="0"/>
    <xf numFmtId="0" fontId="15" fillId="0" borderId="0"/>
    <xf numFmtId="0" fontId="1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0" fontId="17" fillId="0" borderId="0"/>
    <xf numFmtId="0" fontId="15" fillId="0" borderId="0"/>
    <xf numFmtId="0" fontId="5" fillId="0" borderId="0">
      <alignment vertical="center"/>
    </xf>
  </cellStyleXfs>
  <cellXfs count="310">
    <xf numFmtId="0" fontId="0" fillId="0" borderId="0" xfId="0">
      <alignment vertical="center"/>
    </xf>
    <xf numFmtId="0" fontId="0" fillId="0" borderId="1" xfId="0" applyBorder="1">
      <alignment vertical="center"/>
    </xf>
    <xf numFmtId="0" fontId="0" fillId="0" borderId="1" xfId="0" applyFill="1" applyBorder="1" applyAlignment="1">
      <alignment horizontal="center" vertical="center"/>
    </xf>
    <xf numFmtId="164" fontId="0" fillId="2" borderId="1" xfId="0" applyNumberFormat="1" applyFill="1" applyBorder="1">
      <alignment vertical="center"/>
    </xf>
    <xf numFmtId="165" fontId="0" fillId="2" borderId="1" xfId="0" applyNumberFormat="1" applyFill="1" applyBorder="1">
      <alignment vertical="center"/>
    </xf>
    <xf numFmtId="0" fontId="3" fillId="0" borderId="0" xfId="0" applyFont="1">
      <alignment vertical="center"/>
    </xf>
    <xf numFmtId="0" fontId="8" fillId="0" borderId="0" xfId="2" applyFont="1"/>
    <xf numFmtId="0" fontId="8" fillId="0" borderId="0" xfId="2" applyFont="1" applyAlignment="1">
      <alignment horizontal="center" vertical="top" wrapText="1"/>
    </xf>
    <xf numFmtId="0" fontId="9" fillId="0" borderId="0" xfId="2" applyFont="1" applyProtection="1"/>
    <xf numFmtId="0" fontId="8" fillId="0" borderId="0" xfId="2" applyFont="1" applyBorder="1" applyAlignment="1">
      <alignment horizontal="center"/>
    </xf>
    <xf numFmtId="0" fontId="8" fillId="0" borderId="0" xfId="2" applyFont="1" applyBorder="1"/>
    <xf numFmtId="0" fontId="8" fillId="0" borderId="0" xfId="2" applyFont="1" applyAlignment="1">
      <alignment horizontal="right"/>
    </xf>
    <xf numFmtId="0" fontId="10" fillId="0" borderId="0" xfId="2" applyFont="1" applyBorder="1" applyAlignment="1">
      <alignment horizontal="right"/>
    </xf>
    <xf numFmtId="0" fontId="8" fillId="0" borderId="0" xfId="2" quotePrefix="1" applyFont="1" applyBorder="1" applyAlignment="1">
      <alignment horizontal="center"/>
    </xf>
    <xf numFmtId="0" fontId="8" fillId="0" borderId="2" xfId="2" applyFont="1" applyBorder="1" applyAlignment="1">
      <alignment horizontal="center" vertical="top" wrapText="1"/>
    </xf>
    <xf numFmtId="0" fontId="10" fillId="0" borderId="0" xfId="2" applyFont="1" applyBorder="1" applyAlignment="1">
      <alignment horizontal="left"/>
    </xf>
    <xf numFmtId="0" fontId="8" fillId="0" borderId="0" xfId="2" applyFont="1" applyBorder="1" applyAlignment="1">
      <alignment horizontal="center" vertical="top" wrapText="1"/>
    </xf>
    <xf numFmtId="0" fontId="9" fillId="0" borderId="3" xfId="3" applyFont="1" applyBorder="1" applyAlignment="1">
      <alignment wrapText="1"/>
    </xf>
    <xf numFmtId="0" fontId="12" fillId="0" borderId="4" xfId="2" applyFont="1" applyBorder="1" applyAlignment="1" applyProtection="1">
      <alignment horizontal="center"/>
    </xf>
    <xf numFmtId="0" fontId="8" fillId="0" borderId="4" xfId="2" quotePrefix="1" applyFont="1" applyBorder="1" applyAlignment="1">
      <alignment horizontal="center"/>
    </xf>
    <xf numFmtId="0" fontId="8" fillId="0" borderId="5" xfId="2" quotePrefix="1" applyFont="1" applyBorder="1" applyAlignment="1">
      <alignment horizontal="center"/>
    </xf>
    <xf numFmtId="0" fontId="9" fillId="0" borderId="6" xfId="3" applyFont="1" applyBorder="1"/>
    <xf numFmtId="0" fontId="8" fillId="0" borderId="0" xfId="2" applyFont="1" applyAlignment="1">
      <alignment horizontal="center" vertical="top"/>
    </xf>
    <xf numFmtId="0" fontId="9" fillId="0" borderId="7" xfId="3" applyFont="1" applyBorder="1" applyAlignment="1">
      <alignment wrapText="1"/>
    </xf>
    <xf numFmtId="0" fontId="12" fillId="0" borderId="8" xfId="2" quotePrefix="1" applyFont="1" applyBorder="1" applyAlignment="1" applyProtection="1">
      <alignment horizontal="center"/>
    </xf>
    <xf numFmtId="0" fontId="12" fillId="0" borderId="8" xfId="2" applyFont="1" applyBorder="1" applyAlignment="1" applyProtection="1">
      <alignment horizontal="center"/>
    </xf>
    <xf numFmtId="0" fontId="8" fillId="0" borderId="8" xfId="2" quotePrefix="1" applyFont="1" applyBorder="1" applyAlignment="1">
      <alignment horizontal="center"/>
    </xf>
    <xf numFmtId="0" fontId="8" fillId="0" borderId="9" xfId="2" quotePrefix="1" applyFont="1" applyBorder="1" applyAlignment="1">
      <alignment horizontal="center"/>
    </xf>
    <xf numFmtId="0" fontId="9" fillId="0" borderId="8" xfId="3" applyFont="1" applyBorder="1"/>
    <xf numFmtId="0" fontId="9" fillId="0" borderId="10" xfId="3" applyFont="1" applyBorder="1"/>
    <xf numFmtId="0" fontId="12" fillId="0" borderId="9" xfId="2" applyFont="1" applyBorder="1" applyAlignment="1" applyProtection="1">
      <alignment horizontal="center"/>
    </xf>
    <xf numFmtId="0" fontId="9" fillId="0" borderId="11" xfId="3" applyFont="1" applyBorder="1" applyAlignment="1">
      <alignment wrapText="1"/>
    </xf>
    <xf numFmtId="0" fontId="12" fillId="0" borderId="12" xfId="2" applyFont="1" applyBorder="1" applyAlignment="1" applyProtection="1">
      <alignment horizontal="center"/>
    </xf>
    <xf numFmtId="0" fontId="12" fillId="0" borderId="13" xfId="2" applyFont="1" applyBorder="1" applyAlignment="1" applyProtection="1">
      <alignment horizontal="center"/>
    </xf>
    <xf numFmtId="0" fontId="9" fillId="0" borderId="14" xfId="3" applyFont="1" applyBorder="1"/>
    <xf numFmtId="0" fontId="8" fillId="0" borderId="0" xfId="2" applyFont="1" applyAlignment="1">
      <alignment horizontal="center"/>
    </xf>
    <xf numFmtId="0" fontId="11" fillId="0" borderId="0" xfId="3"/>
    <xf numFmtId="0" fontId="10" fillId="0" borderId="0" xfId="2" applyFont="1" applyBorder="1" applyAlignment="1">
      <alignment horizontal="center"/>
    </xf>
    <xf numFmtId="0" fontId="8" fillId="0" borderId="0" xfId="2" quotePrefix="1" applyFont="1" applyAlignment="1">
      <alignment horizontal="center"/>
    </xf>
    <xf numFmtId="0" fontId="9" fillId="0" borderId="15" xfId="3" applyFont="1" applyBorder="1"/>
    <xf numFmtId="0" fontId="12" fillId="0" borderId="16" xfId="2" applyFont="1" applyBorder="1" applyAlignment="1" applyProtection="1">
      <alignment horizontal="center"/>
    </xf>
    <xf numFmtId="0" fontId="8" fillId="0" borderId="16" xfId="2" quotePrefix="1" applyFont="1" applyBorder="1" applyAlignment="1">
      <alignment horizontal="center"/>
    </xf>
    <xf numFmtId="0" fontId="8" fillId="0" borderId="17" xfId="2" quotePrefix="1" applyFont="1" applyBorder="1" applyAlignment="1">
      <alignment horizontal="center"/>
    </xf>
    <xf numFmtId="0" fontId="9" fillId="0" borderId="18" xfId="3" applyFont="1" applyBorder="1"/>
    <xf numFmtId="0" fontId="12" fillId="0" borderId="19" xfId="2" quotePrefix="1" applyFont="1" applyBorder="1" applyAlignment="1" applyProtection="1">
      <alignment horizontal="center"/>
    </xf>
    <xf numFmtId="0" fontId="12" fillId="0" borderId="19" xfId="2" applyFont="1" applyBorder="1" applyAlignment="1" applyProtection="1">
      <alignment horizontal="center"/>
    </xf>
    <xf numFmtId="0" fontId="8" fillId="0" borderId="19" xfId="2" quotePrefix="1" applyFont="1" applyBorder="1" applyAlignment="1">
      <alignment horizontal="center"/>
    </xf>
    <xf numFmtId="0" fontId="8" fillId="0" borderId="20" xfId="2" quotePrefix="1" applyFont="1" applyBorder="1" applyAlignment="1">
      <alignment horizontal="center"/>
    </xf>
    <xf numFmtId="0" fontId="9" fillId="0" borderId="18" xfId="3" applyFont="1" applyFill="1" applyBorder="1"/>
    <xf numFmtId="0" fontId="12" fillId="0" borderId="20" xfId="2" applyFont="1" applyBorder="1" applyAlignment="1" applyProtection="1">
      <alignment horizontal="center"/>
    </xf>
    <xf numFmtId="0" fontId="9" fillId="0" borderId="21" xfId="3" applyFont="1" applyBorder="1"/>
    <xf numFmtId="0" fontId="12" fillId="0" borderId="22" xfId="2" applyFont="1" applyBorder="1" applyAlignment="1" applyProtection="1">
      <alignment horizontal="center"/>
    </xf>
    <xf numFmtId="0" fontId="12" fillId="0" borderId="23" xfId="2" applyFont="1" applyBorder="1" applyAlignment="1" applyProtection="1">
      <alignment horizontal="center"/>
    </xf>
    <xf numFmtId="0" fontId="9" fillId="0" borderId="0" xfId="3" applyFont="1" applyFill="1" applyBorder="1"/>
    <xf numFmtId="167" fontId="12" fillId="0" borderId="16" xfId="2" applyNumberFormat="1" applyFont="1" applyBorder="1" applyAlignment="1" applyProtection="1">
      <alignment horizontal="center"/>
    </xf>
    <xf numFmtId="0" fontId="12" fillId="0" borderId="17" xfId="2" applyFont="1" applyBorder="1" applyAlignment="1" applyProtection="1">
      <alignment horizontal="center"/>
    </xf>
    <xf numFmtId="0" fontId="12" fillId="0" borderId="0" xfId="2" applyFont="1" applyBorder="1" applyAlignment="1" applyProtection="1">
      <alignment horizontal="center"/>
    </xf>
    <xf numFmtId="0" fontId="8" fillId="0" borderId="15" xfId="2" applyFont="1" applyBorder="1"/>
    <xf numFmtId="0" fontId="8" fillId="0" borderId="16" xfId="2" applyFont="1" applyBorder="1"/>
    <xf numFmtId="0" fontId="8" fillId="0" borderId="17" xfId="2" applyFont="1" applyBorder="1"/>
    <xf numFmtId="0" fontId="8" fillId="0" borderId="18" xfId="2" applyFont="1" applyBorder="1"/>
    <xf numFmtId="0" fontId="8" fillId="0" borderId="19" xfId="2" applyFont="1" applyBorder="1"/>
    <xf numFmtId="0" fontId="8" fillId="0" borderId="20" xfId="2" applyFont="1" applyBorder="1"/>
    <xf numFmtId="0" fontId="8" fillId="0" borderId="21" xfId="2" applyFont="1" applyBorder="1"/>
    <xf numFmtId="0" fontId="8" fillId="0" borderId="22" xfId="2" applyFont="1" applyBorder="1"/>
    <xf numFmtId="0" fontId="8" fillId="0" borderId="23" xfId="2" applyFont="1" applyBorder="1"/>
    <xf numFmtId="0" fontId="8" fillId="0" borderId="0" xfId="2" applyFont="1" applyProtection="1"/>
    <xf numFmtId="2" fontId="12" fillId="0" borderId="16" xfId="2" applyNumberFormat="1" applyFont="1" applyBorder="1" applyAlignment="1" applyProtection="1">
      <alignment horizontal="center"/>
    </xf>
    <xf numFmtId="2" fontId="12" fillId="0" borderId="17" xfId="2" applyNumberFormat="1" applyFont="1" applyBorder="1" applyAlignment="1" applyProtection="1">
      <alignment horizontal="center"/>
    </xf>
    <xf numFmtId="2" fontId="12" fillId="0" borderId="19" xfId="2" applyNumberFormat="1" applyFont="1" applyBorder="1" applyAlignment="1" applyProtection="1">
      <alignment horizontal="center"/>
    </xf>
    <xf numFmtId="2" fontId="12" fillId="0" borderId="20" xfId="2" applyNumberFormat="1" applyFont="1" applyBorder="1" applyAlignment="1" applyProtection="1">
      <alignment horizontal="center"/>
    </xf>
    <xf numFmtId="2" fontId="12" fillId="0" borderId="22" xfId="2" applyNumberFormat="1" applyFont="1" applyBorder="1" applyAlignment="1" applyProtection="1">
      <alignment horizontal="center"/>
    </xf>
    <xf numFmtId="2" fontId="12" fillId="0" borderId="23" xfId="2" applyNumberFormat="1" applyFont="1" applyBorder="1" applyAlignment="1" applyProtection="1">
      <alignment horizontal="center"/>
    </xf>
    <xf numFmtId="168" fontId="12" fillId="0" borderId="16" xfId="2" applyNumberFormat="1" applyFont="1" applyBorder="1" applyAlignment="1" applyProtection="1">
      <alignment horizontal="center"/>
    </xf>
    <xf numFmtId="168" fontId="12" fillId="0" borderId="17" xfId="2" applyNumberFormat="1" applyFont="1" applyBorder="1" applyAlignment="1" applyProtection="1">
      <alignment horizontal="center"/>
    </xf>
    <xf numFmtId="168" fontId="12" fillId="0" borderId="19" xfId="2" applyNumberFormat="1" applyFont="1" applyBorder="1" applyAlignment="1" applyProtection="1">
      <alignment horizontal="center"/>
    </xf>
    <xf numFmtId="168" fontId="12" fillId="0" borderId="20" xfId="2" applyNumberFormat="1" applyFont="1" applyBorder="1" applyAlignment="1" applyProtection="1">
      <alignment horizontal="center"/>
    </xf>
    <xf numFmtId="168" fontId="12" fillId="0" borderId="22" xfId="2" applyNumberFormat="1" applyFont="1" applyBorder="1" applyAlignment="1" applyProtection="1">
      <alignment horizontal="center"/>
    </xf>
    <xf numFmtId="168" fontId="12" fillId="0" borderId="23" xfId="2" applyNumberFormat="1" applyFont="1" applyBorder="1" applyAlignment="1" applyProtection="1">
      <alignment horizontal="center"/>
    </xf>
    <xf numFmtId="169" fontId="12" fillId="0" borderId="19" xfId="2" applyNumberFormat="1" applyFont="1" applyBorder="1" applyAlignment="1" applyProtection="1">
      <alignment horizontal="center"/>
    </xf>
    <xf numFmtId="169" fontId="12" fillId="0" borderId="16" xfId="2" applyNumberFormat="1" applyFont="1" applyBorder="1" applyAlignment="1" applyProtection="1">
      <alignment horizontal="center"/>
    </xf>
    <xf numFmtId="169" fontId="12" fillId="0" borderId="17" xfId="2" applyNumberFormat="1" applyFont="1" applyBorder="1" applyAlignment="1" applyProtection="1">
      <alignment horizontal="center"/>
    </xf>
    <xf numFmtId="169" fontId="12" fillId="0" borderId="20" xfId="2" applyNumberFormat="1" applyFont="1" applyBorder="1" applyAlignment="1" applyProtection="1">
      <alignment horizontal="center"/>
    </xf>
    <xf numFmtId="169" fontId="12" fillId="0" borderId="22" xfId="2" applyNumberFormat="1" applyFont="1" applyBorder="1" applyAlignment="1" applyProtection="1">
      <alignment horizontal="center"/>
    </xf>
    <xf numFmtId="169" fontId="12" fillId="0" borderId="23" xfId="2" applyNumberFormat="1" applyFont="1" applyBorder="1" applyAlignment="1" applyProtection="1">
      <alignment horizontal="center"/>
    </xf>
    <xf numFmtId="0" fontId="8" fillId="0" borderId="0" xfId="2" quotePrefix="1" applyFont="1"/>
    <xf numFmtId="0" fontId="8" fillId="0" borderId="15" xfId="3" applyFont="1" applyBorder="1" applyAlignment="1">
      <alignment wrapText="1"/>
    </xf>
    <xf numFmtId="0" fontId="13" fillId="0" borderId="16" xfId="2" applyFont="1" applyBorder="1" applyAlignment="1" applyProtection="1">
      <alignment horizontal="center"/>
    </xf>
    <xf numFmtId="0" fontId="13" fillId="0" borderId="17" xfId="2" applyFont="1" applyBorder="1" applyAlignment="1" applyProtection="1">
      <alignment horizontal="center"/>
    </xf>
    <xf numFmtId="0" fontId="8" fillId="0" borderId="6" xfId="3" applyFont="1" applyBorder="1"/>
    <xf numFmtId="0" fontId="8" fillId="0" borderId="18" xfId="3" applyFont="1" applyBorder="1" applyAlignment="1">
      <alignment wrapText="1"/>
    </xf>
    <xf numFmtId="0" fontId="13" fillId="0" borderId="19" xfId="2" quotePrefix="1" applyFont="1" applyBorder="1" applyAlignment="1" applyProtection="1">
      <alignment horizontal="center"/>
    </xf>
    <xf numFmtId="0" fontId="13" fillId="0" borderId="20" xfId="2" quotePrefix="1" applyFont="1" applyBorder="1" applyAlignment="1" applyProtection="1">
      <alignment horizontal="center"/>
    </xf>
    <xf numFmtId="0" fontId="8" fillId="0" borderId="24" xfId="3" applyFont="1" applyBorder="1"/>
    <xf numFmtId="0" fontId="13" fillId="0" borderId="25" xfId="2" quotePrefix="1" applyFont="1" applyBorder="1" applyAlignment="1" applyProtection="1">
      <alignment horizontal="center"/>
    </xf>
    <xf numFmtId="0" fontId="13" fillId="0" borderId="26" xfId="2" quotePrefix="1" applyFont="1" applyBorder="1" applyAlignment="1" applyProtection="1">
      <alignment horizontal="center"/>
    </xf>
    <xf numFmtId="0" fontId="8" fillId="0" borderId="10" xfId="3" applyFont="1" applyBorder="1"/>
    <xf numFmtId="0" fontId="8" fillId="0" borderId="0" xfId="3" applyFont="1" applyBorder="1"/>
    <xf numFmtId="0" fontId="8" fillId="0" borderId="21" xfId="3" applyFont="1" applyBorder="1" applyAlignment="1">
      <alignment wrapText="1"/>
    </xf>
    <xf numFmtId="0" fontId="13" fillId="0" borderId="22" xfId="2" quotePrefix="1" applyFont="1" applyBorder="1" applyAlignment="1" applyProtection="1">
      <alignment horizontal="center"/>
    </xf>
    <xf numFmtId="0" fontId="13" fillId="0" borderId="23" xfId="2" quotePrefix="1" applyFont="1" applyBorder="1" applyAlignment="1" applyProtection="1">
      <alignment horizontal="center"/>
    </xf>
    <xf numFmtId="0" fontId="8" fillId="0" borderId="0" xfId="3" applyFont="1"/>
    <xf numFmtId="0" fontId="8" fillId="0" borderId="0" xfId="3" applyFont="1" applyAlignment="1">
      <alignment horizontal="center"/>
    </xf>
    <xf numFmtId="0" fontId="13" fillId="0" borderId="25" xfId="2" applyFont="1" applyBorder="1" applyAlignment="1" applyProtection="1">
      <alignment horizontal="center"/>
    </xf>
    <xf numFmtId="0" fontId="13" fillId="0" borderId="26" xfId="2" applyFont="1" applyBorder="1" applyAlignment="1" applyProtection="1">
      <alignment horizontal="center"/>
    </xf>
    <xf numFmtId="0" fontId="8" fillId="0" borderId="0" xfId="3" applyFont="1" applyFill="1" applyBorder="1" applyAlignment="1">
      <alignment wrapText="1"/>
    </xf>
    <xf numFmtId="0" fontId="8" fillId="0" borderId="0" xfId="3" applyFont="1" applyFill="1" applyBorder="1" applyAlignment="1">
      <alignment horizontal="center" wrapText="1"/>
    </xf>
    <xf numFmtId="0" fontId="8" fillId="0" borderId="15" xfId="3" applyFont="1" applyBorder="1"/>
    <xf numFmtId="0" fontId="8" fillId="0" borderId="16" xfId="3" applyFont="1" applyBorder="1"/>
    <xf numFmtId="0" fontId="8" fillId="0" borderId="17" xfId="3" applyFont="1" applyBorder="1"/>
    <xf numFmtId="0" fontId="8" fillId="0" borderId="18" xfId="3" applyFont="1" applyBorder="1"/>
    <xf numFmtId="0" fontId="8" fillId="0" borderId="25" xfId="3" applyFont="1" applyBorder="1"/>
    <xf numFmtId="0" fontId="8" fillId="0" borderId="26" xfId="3" applyFont="1" applyBorder="1"/>
    <xf numFmtId="0" fontId="8" fillId="0" borderId="21" xfId="3" applyFont="1" applyBorder="1"/>
    <xf numFmtId="0" fontId="8" fillId="0" borderId="22" xfId="3" applyFont="1" applyBorder="1"/>
    <xf numFmtId="0" fontId="8" fillId="0" borderId="23" xfId="3" applyFont="1" applyBorder="1"/>
    <xf numFmtId="0" fontId="9" fillId="0" borderId="0" xfId="3" applyNumberFormat="1" applyFont="1"/>
    <xf numFmtId="0" fontId="14" fillId="0" borderId="0" xfId="3" applyNumberFormat="1" applyFont="1"/>
    <xf numFmtId="0" fontId="16" fillId="0" borderId="0" xfId="4" applyFont="1"/>
    <xf numFmtId="0" fontId="7" fillId="0" borderId="0" xfId="4" applyFont="1"/>
    <xf numFmtId="0" fontId="7" fillId="0" borderId="0" xfId="5" applyFont="1"/>
    <xf numFmtId="0" fontId="15" fillId="0" borderId="0" xfId="4"/>
    <xf numFmtId="0" fontId="17" fillId="0" borderId="0" xfId="4" applyFont="1"/>
    <xf numFmtId="0" fontId="17" fillId="0" borderId="0" xfId="5"/>
    <xf numFmtId="170" fontId="7" fillId="3" borderId="1" xfId="4" applyNumberFormat="1" applyFont="1" applyFill="1" applyBorder="1" applyAlignment="1">
      <alignment horizontal="right"/>
    </xf>
    <xf numFmtId="0" fontId="7" fillId="3" borderId="1" xfId="4" applyFont="1" applyFill="1" applyBorder="1" applyAlignment="1">
      <alignment horizontal="right"/>
    </xf>
    <xf numFmtId="0" fontId="17" fillId="0" borderId="0" xfId="5" applyAlignment="1">
      <alignment horizontal="center"/>
    </xf>
    <xf numFmtId="0" fontId="9" fillId="0" borderId="0" xfId="3" applyNumberFormat="1" applyFont="1" applyAlignment="1">
      <alignment horizontal="right"/>
    </xf>
    <xf numFmtId="0" fontId="9" fillId="0" borderId="0" xfId="3" applyNumberFormat="1" applyFont="1" applyProtection="1"/>
    <xf numFmtId="0" fontId="18" fillId="0" borderId="0" xfId="3" applyNumberFormat="1" applyFont="1"/>
    <xf numFmtId="0" fontId="9" fillId="0" borderId="0" xfId="3" applyNumberFormat="1" applyFont="1" applyAlignment="1">
      <alignment horizontal="center"/>
    </xf>
    <xf numFmtId="0" fontId="11" fillId="0" borderId="0" xfId="3" applyNumberFormat="1"/>
    <xf numFmtId="0" fontId="10" fillId="0" borderId="30" xfId="3" applyNumberFormat="1" applyFont="1" applyBorder="1" applyProtection="1"/>
    <xf numFmtId="0" fontId="9" fillId="0" borderId="31" xfId="3" applyFont="1" applyBorder="1" applyAlignment="1" applyProtection="1">
      <alignment horizontal="left"/>
      <protection locked="0"/>
    </xf>
    <xf numFmtId="0" fontId="9" fillId="0" borderId="31" xfId="3" applyNumberFormat="1" applyFont="1" applyBorder="1" applyAlignment="1" applyProtection="1">
      <alignment horizontal="left"/>
      <protection locked="0"/>
    </xf>
    <xf numFmtId="0" fontId="9" fillId="0" borderId="32" xfId="3" applyNumberFormat="1" applyFont="1" applyBorder="1" applyAlignment="1" applyProtection="1">
      <alignment horizontal="left"/>
      <protection locked="0"/>
    </xf>
    <xf numFmtId="0" fontId="10" fillId="0" borderId="33" xfId="3" applyNumberFormat="1" applyFont="1" applyBorder="1" applyProtection="1"/>
    <xf numFmtId="0" fontId="9" fillId="0" borderId="0" xfId="3" applyFont="1" applyBorder="1" applyAlignment="1" applyProtection="1">
      <alignment horizontal="left"/>
      <protection locked="0"/>
    </xf>
    <xf numFmtId="0" fontId="9" fillId="0" borderId="0" xfId="3" applyNumberFormat="1" applyFont="1" applyBorder="1" applyAlignment="1" applyProtection="1">
      <alignment horizontal="left"/>
      <protection locked="0"/>
    </xf>
    <xf numFmtId="0" fontId="9" fillId="0" borderId="34" xfId="3" applyNumberFormat="1" applyFont="1" applyBorder="1" applyAlignment="1" applyProtection="1">
      <alignment horizontal="left"/>
      <protection locked="0"/>
    </xf>
    <xf numFmtId="0" fontId="10" fillId="0" borderId="35" xfId="3" applyNumberFormat="1" applyFont="1" applyBorder="1" applyProtection="1"/>
    <xf numFmtId="0" fontId="9" fillId="0" borderId="36" xfId="3" applyNumberFormat="1" applyFont="1" applyBorder="1" applyAlignment="1" applyProtection="1">
      <alignment horizontal="left"/>
      <protection locked="0"/>
    </xf>
    <xf numFmtId="0" fontId="9" fillId="0" borderId="37" xfId="3" applyNumberFormat="1" applyFont="1" applyBorder="1" applyAlignment="1" applyProtection="1">
      <alignment horizontal="left"/>
      <protection locked="0"/>
    </xf>
    <xf numFmtId="0" fontId="9" fillId="0" borderId="0" xfId="3" applyFont="1"/>
    <xf numFmtId="0" fontId="9" fillId="0" borderId="38" xfId="3" applyFont="1" applyBorder="1"/>
    <xf numFmtId="0" fontId="9" fillId="0" borderId="0" xfId="3" applyFont="1" applyBorder="1" applyAlignment="1">
      <alignment horizontal="center"/>
    </xf>
    <xf numFmtId="0" fontId="9" fillId="0" borderId="0" xfId="3" applyFont="1" applyBorder="1" applyAlignment="1">
      <alignment horizontal="center" vertical="top" wrapText="1"/>
    </xf>
    <xf numFmtId="0" fontId="21" fillId="0" borderId="0" xfId="10" applyFont="1"/>
    <xf numFmtId="0" fontId="15" fillId="0" borderId="0" xfId="4" applyProtection="1"/>
    <xf numFmtId="0" fontId="17" fillId="0" borderId="0" xfId="11" applyFont="1" applyProtection="1"/>
    <xf numFmtId="0" fontId="22" fillId="0" borderId="0" xfId="4" applyFont="1" applyProtection="1"/>
    <xf numFmtId="0" fontId="23" fillId="0" borderId="0" xfId="4" applyFont="1"/>
    <xf numFmtId="0" fontId="21" fillId="0" borderId="0" xfId="4" applyFont="1" applyProtection="1"/>
    <xf numFmtId="0" fontId="25" fillId="0" borderId="0" xfId="4" applyFont="1" applyProtection="1"/>
    <xf numFmtId="0" fontId="9" fillId="0" borderId="0" xfId="3" applyFont="1" applyAlignment="1">
      <alignment horizontal="right"/>
    </xf>
    <xf numFmtId="0" fontId="9" fillId="0" borderId="0" xfId="3" applyFont="1" applyProtection="1"/>
    <xf numFmtId="0" fontId="16" fillId="0" borderId="0" xfId="4" applyFont="1" applyProtection="1"/>
    <xf numFmtId="0" fontId="16" fillId="0" borderId="0" xfId="4" applyFont="1" applyAlignment="1" applyProtection="1">
      <alignment horizontal="center"/>
    </xf>
    <xf numFmtId="0" fontId="15" fillId="0" borderId="0" xfId="4" applyAlignment="1" applyProtection="1">
      <alignment horizontal="center"/>
    </xf>
    <xf numFmtId="171" fontId="15" fillId="0" borderId="0" xfId="4" applyNumberFormat="1" applyProtection="1"/>
    <xf numFmtId="0" fontId="9" fillId="0" borderId="0" xfId="3" applyFont="1" applyAlignment="1">
      <alignment horizontal="center"/>
    </xf>
    <xf numFmtId="0" fontId="10" fillId="0" borderId="30" xfId="3" applyFont="1" applyBorder="1" applyProtection="1"/>
    <xf numFmtId="0" fontId="9" fillId="0" borderId="32" xfId="3" applyFont="1" applyBorder="1" applyAlignment="1" applyProtection="1">
      <alignment horizontal="left"/>
      <protection locked="0"/>
    </xf>
    <xf numFmtId="0" fontId="10" fillId="0" borderId="39" xfId="3" applyFont="1" applyBorder="1" applyProtection="1"/>
    <xf numFmtId="0" fontId="9" fillId="0" borderId="34" xfId="3" applyFont="1" applyBorder="1" applyAlignment="1" applyProtection="1">
      <alignment horizontal="left"/>
      <protection locked="0"/>
    </xf>
    <xf numFmtId="0" fontId="10" fillId="0" borderId="35" xfId="3" applyFont="1" applyBorder="1" applyProtection="1"/>
    <xf numFmtId="0" fontId="9" fillId="0" borderId="36" xfId="3" applyFont="1" applyBorder="1" applyAlignment="1" applyProtection="1">
      <alignment horizontal="left"/>
      <protection locked="0"/>
    </xf>
    <xf numFmtId="0" fontId="9" fillId="0" borderId="37" xfId="3" applyFont="1" applyBorder="1" applyAlignment="1" applyProtection="1">
      <alignment horizontal="left"/>
      <protection locked="0"/>
    </xf>
    <xf numFmtId="0" fontId="18" fillId="0" borderId="0" xfId="3" applyFont="1" applyFill="1" applyBorder="1" applyAlignment="1">
      <alignment horizontal="left" vertical="top"/>
    </xf>
    <xf numFmtId="169" fontId="9" fillId="0" borderId="0" xfId="3" applyNumberFormat="1" applyFont="1" applyBorder="1" applyAlignment="1">
      <alignment horizontal="center"/>
    </xf>
    <xf numFmtId="0" fontId="9" fillId="0" borderId="0" xfId="3" applyFont="1" applyFill="1" applyBorder="1" applyAlignment="1">
      <alignment horizontal="center"/>
    </xf>
    <xf numFmtId="169" fontId="9" fillId="0" borderId="0" xfId="3" applyNumberFormat="1" applyFont="1" applyBorder="1" applyAlignment="1">
      <alignment horizontal="left"/>
    </xf>
    <xf numFmtId="0" fontId="9" fillId="0" borderId="0" xfId="3" applyFont="1" applyBorder="1" applyAlignment="1">
      <alignment horizontal="left" vertical="top" wrapText="1"/>
    </xf>
    <xf numFmtId="0" fontId="9" fillId="0" borderId="0" xfId="3" applyFont="1" applyBorder="1" applyAlignment="1">
      <alignment wrapText="1"/>
    </xf>
    <xf numFmtId="0" fontId="9" fillId="0" borderId="0" xfId="3" applyFont="1" applyBorder="1" applyAlignment="1"/>
    <xf numFmtId="0" fontId="11" fillId="0" borderId="0" xfId="3" applyBorder="1" applyAlignment="1"/>
    <xf numFmtId="0" fontId="18" fillId="0" borderId="0" xfId="3" applyFont="1" applyBorder="1" applyAlignment="1"/>
    <xf numFmtId="0" fontId="14" fillId="0" borderId="0" xfId="3" quotePrefix="1" applyFont="1" applyBorder="1" applyAlignment="1"/>
    <xf numFmtId="0" fontId="9" fillId="0" borderId="0" xfId="3" applyFont="1" applyFill="1" applyBorder="1" applyAlignment="1"/>
    <xf numFmtId="0" fontId="26" fillId="0" borderId="0" xfId="3" applyFont="1" applyBorder="1" applyAlignment="1"/>
    <xf numFmtId="0" fontId="19" fillId="0" borderId="0" xfId="3" applyFont="1" applyBorder="1" applyAlignment="1"/>
    <xf numFmtId="0" fontId="20" fillId="0" borderId="0" xfId="3" applyFont="1" applyBorder="1" applyAlignment="1"/>
    <xf numFmtId="0" fontId="15" fillId="0" borderId="0" xfId="4" applyBorder="1" applyAlignment="1"/>
    <xf numFmtId="0" fontId="0" fillId="0" borderId="1" xfId="0" applyFill="1" applyBorder="1" applyAlignment="1">
      <alignment horizontal="center" vertical="center" wrapText="1"/>
    </xf>
    <xf numFmtId="167" fontId="0" fillId="2" borderId="1" xfId="0" applyNumberFormat="1" applyFill="1" applyBorder="1" applyAlignment="1">
      <alignment horizontal="center" vertical="center" wrapText="1"/>
    </xf>
    <xf numFmtId="0" fontId="5" fillId="0" borderId="1" xfId="12" applyBorder="1" applyAlignment="1">
      <alignment vertical="center" wrapText="1"/>
    </xf>
    <xf numFmtId="0" fontId="0" fillId="4" borderId="1" xfId="0" applyFill="1" applyBorder="1" applyAlignment="1">
      <alignment horizontal="center" vertical="center" wrapText="1"/>
    </xf>
    <xf numFmtId="0" fontId="0" fillId="4" borderId="1" xfId="0" applyFill="1" applyBorder="1">
      <alignment vertical="center"/>
    </xf>
    <xf numFmtId="0" fontId="28" fillId="0" borderId="1" xfId="0" applyFont="1" applyBorder="1" applyAlignment="1">
      <alignment horizontal="center" vertical="center"/>
    </xf>
    <xf numFmtId="0" fontId="4" fillId="5" borderId="1" xfId="0" applyFont="1" applyFill="1" applyBorder="1" applyAlignment="1">
      <alignment horizontal="center" vertical="center"/>
    </xf>
    <xf numFmtId="0" fontId="4" fillId="0" borderId="1" xfId="0" applyFont="1" applyBorder="1" applyAlignment="1">
      <alignment horizontal="center" vertical="center"/>
    </xf>
    <xf numFmtId="0" fontId="27" fillId="0" borderId="0" xfId="3" applyFont="1" applyBorder="1" applyAlignment="1"/>
    <xf numFmtId="0" fontId="5" fillId="0" borderId="1" xfId="12"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12" applyFont="1" applyBorder="1" applyAlignment="1">
      <alignment horizontal="center" vertical="center" wrapText="1"/>
    </xf>
    <xf numFmtId="0" fontId="4" fillId="0" borderId="1" xfId="3" applyFont="1" applyBorder="1" applyAlignment="1"/>
    <xf numFmtId="0" fontId="4" fillId="4" borderId="1" xfId="3" applyFont="1" applyFill="1" applyBorder="1" applyAlignment="1">
      <alignment horizontal="center" wrapText="1"/>
    </xf>
    <xf numFmtId="172" fontId="4" fillId="4" borderId="1" xfId="1" applyNumberFormat="1" applyFont="1" applyFill="1" applyBorder="1" applyAlignment="1"/>
    <xf numFmtId="0" fontId="28"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31" fillId="6" borderId="1" xfId="4" applyFont="1" applyFill="1" applyBorder="1" applyAlignment="1">
      <alignment horizontal="center" wrapText="1"/>
    </xf>
    <xf numFmtId="0" fontId="28" fillId="6" borderId="1" xfId="0" applyFont="1" applyFill="1" applyBorder="1">
      <alignment vertical="center"/>
    </xf>
    <xf numFmtId="0" fontId="4" fillId="6" borderId="1" xfId="0" applyFont="1" applyFill="1" applyBorder="1">
      <alignment vertical="center"/>
    </xf>
    <xf numFmtId="0" fontId="2" fillId="6" borderId="1" xfId="0" applyFont="1" applyFill="1" applyBorder="1" applyAlignment="1">
      <alignment horizontal="center" vertical="center" wrapText="1"/>
    </xf>
    <xf numFmtId="0" fontId="2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28" fillId="0" borderId="0" xfId="0" applyFont="1" applyFill="1" applyBorder="1" applyAlignment="1">
      <alignment horizontal="center" vertical="center"/>
    </xf>
    <xf numFmtId="0" fontId="4" fillId="0" borderId="0" xfId="0" applyFont="1" applyFill="1" applyBorder="1" applyAlignment="1">
      <alignment horizontal="center" vertical="center"/>
    </xf>
    <xf numFmtId="169" fontId="9" fillId="0" borderId="0" xfId="3" applyNumberFormat="1" applyFont="1" applyFill="1" applyBorder="1" applyAlignment="1">
      <alignment horizontal="center"/>
    </xf>
    <xf numFmtId="0" fontId="11" fillId="0" borderId="0" xfId="3" applyFill="1" applyBorder="1" applyAlignment="1"/>
    <xf numFmtId="169" fontId="9" fillId="0" borderId="0" xfId="3" applyNumberFormat="1" applyFont="1" applyFill="1" applyBorder="1" applyAlignment="1">
      <alignment horizontal="left"/>
    </xf>
    <xf numFmtId="0" fontId="4" fillId="0" borderId="0" xfId="3" applyFont="1" applyFill="1" applyBorder="1" applyAlignment="1"/>
    <xf numFmtId="172" fontId="4" fillId="0" borderId="0" xfId="1" applyNumberFormat="1" applyFont="1" applyFill="1" applyBorder="1" applyAlignment="1"/>
    <xf numFmtId="0" fontId="26" fillId="0" borderId="0" xfId="3" applyFont="1" applyFill="1" applyBorder="1" applyAlignment="1"/>
    <xf numFmtId="0" fontId="5" fillId="0" borderId="0" xfId="12" applyFill="1" applyBorder="1" applyAlignment="1">
      <alignment horizontal="center" vertical="center"/>
    </xf>
    <xf numFmtId="0" fontId="0" fillId="0" borderId="0" xfId="0" applyFill="1" applyBorder="1" applyAlignment="1">
      <alignment vertical="center"/>
    </xf>
    <xf numFmtId="0" fontId="0" fillId="0" borderId="0" xfId="12" applyFont="1" applyFill="1" applyBorder="1" applyAlignment="1">
      <alignment horizontal="center" vertical="center"/>
    </xf>
    <xf numFmtId="0" fontId="0" fillId="0" borderId="0" xfId="0" applyFill="1" applyBorder="1" applyAlignment="1">
      <alignment horizontal="center" vertical="center"/>
    </xf>
    <xf numFmtId="0" fontId="28" fillId="0" borderId="0" xfId="0" applyFont="1" applyFill="1" applyBorder="1" applyAlignment="1">
      <alignment vertical="center"/>
    </xf>
    <xf numFmtId="0" fontId="5" fillId="0" borderId="0" xfId="12" applyFont="1" applyFill="1" applyBorder="1" applyAlignment="1">
      <alignment horizontal="center" vertical="center"/>
    </xf>
    <xf numFmtId="0" fontId="2" fillId="0" borderId="0" xfId="0" applyFont="1" applyFill="1" applyBorder="1" applyAlignment="1">
      <alignment horizontal="center" vertical="center"/>
    </xf>
    <xf numFmtId="0" fontId="31" fillId="0" borderId="0" xfId="4" applyFont="1" applyFill="1" applyBorder="1" applyAlignment="1">
      <alignment horizontal="center"/>
    </xf>
    <xf numFmtId="0" fontId="2" fillId="0" borderId="0" xfId="12" applyFont="1" applyFill="1" applyBorder="1" applyAlignment="1">
      <alignment horizontal="center" vertical="center"/>
    </xf>
    <xf numFmtId="0" fontId="4" fillId="0" borderId="0" xfId="3" applyFont="1" applyFill="1" applyBorder="1" applyAlignment="1">
      <alignment horizontal="center"/>
    </xf>
    <xf numFmtId="0" fontId="9" fillId="0" borderId="0" xfId="3" applyFont="1" applyFill="1" applyBorder="1" applyAlignment="1">
      <alignment horizontal="left" vertical="top"/>
    </xf>
    <xf numFmtId="0" fontId="4" fillId="0" borderId="0" xfId="0" applyFont="1" applyFill="1" applyBorder="1" applyAlignment="1">
      <alignment vertical="center"/>
    </xf>
    <xf numFmtId="0" fontId="9" fillId="0" borderId="0" xfId="0" applyNumberFormat="1" applyFont="1" applyAlignment="1"/>
    <xf numFmtId="0" fontId="30" fillId="3" borderId="1" xfId="4" applyFont="1" applyFill="1" applyBorder="1" applyAlignment="1">
      <alignment horizontal="right"/>
    </xf>
    <xf numFmtId="14" fontId="9" fillId="0" borderId="36" xfId="3" applyNumberFormat="1" applyFont="1" applyBorder="1" applyAlignment="1" applyProtection="1">
      <alignment horizontal="left"/>
      <protection locked="0"/>
    </xf>
    <xf numFmtId="40" fontId="4" fillId="5" borderId="1" xfId="1" applyNumberFormat="1" applyFont="1" applyFill="1" applyBorder="1" applyAlignment="1">
      <alignment horizontal="center" vertical="center"/>
    </xf>
    <xf numFmtId="167" fontId="4" fillId="0" borderId="1" xfId="3" applyNumberFormat="1" applyFont="1" applyBorder="1" applyAlignment="1"/>
    <xf numFmtId="2" fontId="4" fillId="5" borderId="1" xfId="0" applyNumberFormat="1" applyFont="1" applyFill="1" applyBorder="1" applyAlignment="1">
      <alignment horizontal="center" vertical="center"/>
    </xf>
    <xf numFmtId="2" fontId="28" fillId="2" borderId="1" xfId="0" applyNumberFormat="1" applyFont="1" applyFill="1" applyBorder="1" applyAlignment="1">
      <alignment horizontal="center" vertical="center"/>
    </xf>
    <xf numFmtId="2" fontId="4" fillId="2" borderId="1" xfId="0" applyNumberFormat="1" applyFont="1" applyFill="1" applyBorder="1" applyAlignment="1">
      <alignment horizontal="center" vertical="center"/>
    </xf>
    <xf numFmtId="0" fontId="0" fillId="0" borderId="1" xfId="0" applyBorder="1" applyAlignment="1">
      <alignment horizontal="center" vertical="center"/>
    </xf>
    <xf numFmtId="0" fontId="5" fillId="0" borderId="1" xfId="12" applyBorder="1" applyAlignment="1">
      <alignment horizontal="center" vertical="center"/>
    </xf>
    <xf numFmtId="173" fontId="0" fillId="2" borderId="1" xfId="0" applyNumberFormat="1" applyFill="1" applyBorder="1">
      <alignment vertical="center"/>
    </xf>
    <xf numFmtId="166" fontId="0" fillId="7" borderId="1" xfId="0" applyNumberFormat="1" applyFill="1" applyBorder="1">
      <alignment vertical="center"/>
    </xf>
    <xf numFmtId="164" fontId="0" fillId="7" borderId="1" xfId="0" applyNumberFormat="1" applyFill="1" applyBorder="1">
      <alignment vertical="center"/>
    </xf>
    <xf numFmtId="0" fontId="9" fillId="0" borderId="46" xfId="3" applyFont="1" applyBorder="1" applyAlignment="1">
      <alignment wrapText="1"/>
    </xf>
    <xf numFmtId="0" fontId="33" fillId="3" borderId="1" xfId="4" applyFont="1" applyFill="1" applyBorder="1" applyAlignment="1">
      <alignment horizontal="right"/>
    </xf>
    <xf numFmtId="0" fontId="13" fillId="0" borderId="19" xfId="2" applyFont="1" applyBorder="1" applyAlignment="1" applyProtection="1">
      <alignment horizontal="center"/>
    </xf>
    <xf numFmtId="0" fontId="8" fillId="0" borderId="18" xfId="3" applyFont="1" applyFill="1" applyBorder="1"/>
    <xf numFmtId="0" fontId="13" fillId="0" borderId="20" xfId="2" applyFont="1" applyBorder="1" applyAlignment="1" applyProtection="1">
      <alignment horizontal="center"/>
    </xf>
    <xf numFmtId="0" fontId="13" fillId="0" borderId="22" xfId="2" applyFont="1" applyBorder="1" applyAlignment="1" applyProtection="1">
      <alignment horizontal="center"/>
    </xf>
    <xf numFmtId="0" fontId="13" fillId="0" borderId="23" xfId="2" applyFont="1" applyBorder="1" applyAlignment="1" applyProtection="1">
      <alignment horizontal="center"/>
    </xf>
    <xf numFmtId="0" fontId="0" fillId="0" borderId="1" xfId="0" applyBorder="1" applyAlignment="1">
      <alignment horizontal="center" vertical="center" wrapText="1"/>
    </xf>
    <xf numFmtId="0" fontId="34" fillId="0" borderId="1" xfId="0" applyFont="1" applyBorder="1" applyAlignment="1">
      <alignment horizontal="center" vertical="center" wrapText="1"/>
    </xf>
    <xf numFmtId="0" fontId="0" fillId="7" borderId="1" xfId="0" applyFill="1" applyBorder="1" applyAlignment="1">
      <alignment horizontal="center" vertical="center"/>
    </xf>
    <xf numFmtId="0" fontId="2" fillId="0" borderId="1" xfId="0" applyFont="1" applyBorder="1" applyAlignment="1">
      <alignment horizontal="center" vertical="center"/>
    </xf>
    <xf numFmtId="0" fontId="0" fillId="8" borderId="1" xfId="0" applyFill="1" applyBorder="1" applyAlignment="1">
      <alignment horizontal="center" vertical="center"/>
    </xf>
    <xf numFmtId="0" fontId="0" fillId="2" borderId="1" xfId="0" applyFill="1" applyBorder="1">
      <alignment vertical="center"/>
    </xf>
    <xf numFmtId="164" fontId="0" fillId="6" borderId="1" xfId="0" applyNumberFormat="1" applyFill="1" applyBorder="1">
      <alignment vertical="center"/>
    </xf>
    <xf numFmtId="165" fontId="0" fillId="6" borderId="1" xfId="0" applyNumberFormat="1" applyFill="1" applyBorder="1">
      <alignment vertical="center"/>
    </xf>
    <xf numFmtId="164" fontId="0" fillId="9" borderId="1" xfId="0" applyNumberFormat="1" applyFill="1" applyBorder="1">
      <alignment vertical="center"/>
    </xf>
    <xf numFmtId="0" fontId="8" fillId="0" borderId="0" xfId="3" applyFont="1" applyBorder="1" applyAlignment="1"/>
    <xf numFmtId="169" fontId="35" fillId="0" borderId="0" xfId="3" applyNumberFormat="1" applyFont="1" applyBorder="1" applyAlignment="1">
      <alignment horizontal="left"/>
    </xf>
    <xf numFmtId="169" fontId="35" fillId="0" borderId="0" xfId="3" applyNumberFormat="1" applyFont="1" applyBorder="1" applyAlignment="1">
      <alignment horizontal="center"/>
    </xf>
    <xf numFmtId="14" fontId="0" fillId="2" borderId="1" xfId="0" applyNumberFormat="1" applyFill="1" applyBorder="1">
      <alignment vertical="center"/>
    </xf>
    <xf numFmtId="173" fontId="0" fillId="6" borderId="1" xfId="0" applyNumberFormat="1" applyFill="1" applyBorder="1">
      <alignment vertical="center"/>
    </xf>
    <xf numFmtId="0" fontId="36" fillId="0" borderId="0" xfId="0" applyFont="1">
      <alignment vertical="center"/>
    </xf>
    <xf numFmtId="0" fontId="6" fillId="0" borderId="1" xfId="0" applyFont="1" applyBorder="1" applyAlignment="1">
      <alignment horizontal="center" vertical="center"/>
    </xf>
    <xf numFmtId="0" fontId="38" fillId="0" borderId="44" xfId="12" applyFont="1" applyBorder="1" applyAlignment="1">
      <alignment horizontal="left" vertical="center"/>
    </xf>
    <xf numFmtId="0" fontId="38" fillId="0" borderId="0" xfId="0" applyFont="1" applyAlignment="1">
      <alignment horizontal="left" vertical="center"/>
    </xf>
    <xf numFmtId="14" fontId="0" fillId="0" borderId="0" xfId="0" applyNumberFormat="1" applyAlignment="1">
      <alignment horizontal="right" vertical="center"/>
    </xf>
    <xf numFmtId="0" fontId="0" fillId="0" borderId="0" xfId="0" applyAlignment="1">
      <alignment horizontal="right" vertical="center"/>
    </xf>
    <xf numFmtId="165" fontId="0" fillId="2" borderId="1" xfId="0" applyNumberFormat="1" applyFill="1" applyBorder="1" applyAlignment="1">
      <alignment horizontal="center" vertical="center"/>
    </xf>
    <xf numFmtId="164" fontId="0" fillId="2" borderId="1" xfId="0" applyNumberFormat="1" applyFill="1" applyBorder="1" applyAlignment="1">
      <alignment horizontal="center" vertical="center"/>
    </xf>
    <xf numFmtId="173" fontId="0" fillId="2" borderId="1" xfId="0" applyNumberFormat="1" applyFill="1" applyBorder="1" applyAlignment="1">
      <alignment horizontal="center" vertical="center"/>
    </xf>
    <xf numFmtId="165" fontId="0" fillId="7" borderId="1" xfId="0" applyNumberFormat="1" applyFill="1" applyBorder="1">
      <alignment vertical="center"/>
    </xf>
    <xf numFmtId="165" fontId="11" fillId="0" borderId="0" xfId="3" applyNumberFormat="1"/>
    <xf numFmtId="173" fontId="0" fillId="7" borderId="1" xfId="0" applyNumberFormat="1" applyFill="1" applyBorder="1">
      <alignment vertical="center"/>
    </xf>
    <xf numFmtId="0" fontId="6" fillId="0" borderId="0" xfId="0" applyFont="1">
      <alignment vertical="center"/>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xf>
    <xf numFmtId="0" fontId="0" fillId="0" borderId="43" xfId="0" applyBorder="1" applyAlignment="1">
      <alignment vertical="center"/>
    </xf>
    <xf numFmtId="0" fontId="0" fillId="0" borderId="44" xfId="0" applyBorder="1" applyAlignment="1">
      <alignment vertical="center"/>
    </xf>
    <xf numFmtId="0" fontId="0" fillId="0" borderId="45" xfId="0" applyBorder="1" applyAlignment="1">
      <alignment horizontal="center"/>
    </xf>
    <xf numFmtId="0" fontId="0" fillId="0" borderId="2" xfId="0" applyBorder="1" applyAlignment="1">
      <alignment horizontal="center"/>
    </xf>
    <xf numFmtId="0" fontId="0" fillId="0" borderId="2" xfId="0" applyBorder="1" applyAlignment="1">
      <alignment vertical="center"/>
    </xf>
    <xf numFmtId="0" fontId="0" fillId="0" borderId="47" xfId="0" applyBorder="1" applyAlignment="1">
      <alignment vertical="center"/>
    </xf>
    <xf numFmtId="0" fontId="0" fillId="0" borderId="40" xfId="0" applyBorder="1" applyAlignment="1">
      <alignment horizontal="center" vertical="center"/>
    </xf>
    <xf numFmtId="0" fontId="0" fillId="0" borderId="19" xfId="0" applyBorder="1" applyAlignment="1">
      <alignment horizontal="center" vertical="center"/>
    </xf>
    <xf numFmtId="0" fontId="0" fillId="0" borderId="41" xfId="0" applyBorder="1" applyAlignment="1">
      <alignment horizontal="center" vertical="center"/>
    </xf>
    <xf numFmtId="0" fontId="0" fillId="0" borderId="1"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5" fillId="0" borderId="1" xfId="12" applyBorder="1" applyAlignment="1">
      <alignment horizontal="center" vertical="center"/>
    </xf>
    <xf numFmtId="0" fontId="0" fillId="0" borderId="1" xfId="0" applyBorder="1" applyAlignment="1">
      <alignment vertical="center"/>
    </xf>
    <xf numFmtId="0" fontId="0" fillId="0" borderId="42" xfId="12" applyFont="1"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27" fillId="0" borderId="27" xfId="3" applyFont="1" applyBorder="1" applyAlignment="1">
      <alignment horizontal="center" wrapText="1"/>
    </xf>
    <xf numFmtId="0" fontId="2" fillId="0" borderId="28" xfId="0" applyFont="1" applyBorder="1" applyAlignment="1">
      <alignment horizontal="center"/>
    </xf>
    <xf numFmtId="0" fontId="2" fillId="0" borderId="29" xfId="0" applyFont="1" applyBorder="1" applyAlignment="1">
      <alignment horizontal="center"/>
    </xf>
    <xf numFmtId="0" fontId="27" fillId="0" borderId="27" xfId="3" applyFont="1" applyBorder="1" applyAlignment="1"/>
    <xf numFmtId="0" fontId="2" fillId="0" borderId="29" xfId="0" applyFont="1" applyBorder="1" applyAlignment="1"/>
    <xf numFmtId="0" fontId="7" fillId="3" borderId="27" xfId="4" applyFont="1" applyFill="1" applyBorder="1" applyAlignment="1">
      <alignment horizontal="right"/>
    </xf>
    <xf numFmtId="0" fontId="7" fillId="3" borderId="28" xfId="4" applyFont="1" applyFill="1" applyBorder="1" applyAlignment="1">
      <alignment horizontal="right"/>
    </xf>
    <xf numFmtId="0" fontId="7" fillId="3" borderId="29" xfId="4" applyFont="1" applyFill="1" applyBorder="1" applyAlignment="1">
      <alignment horizontal="right"/>
    </xf>
    <xf numFmtId="0" fontId="0" fillId="0" borderId="28" xfId="0" applyBorder="1" applyAlignment="1">
      <alignment horizontal="right"/>
    </xf>
    <xf numFmtId="0" fontId="10" fillId="2" borderId="0" xfId="2" applyFont="1" applyFill="1" applyAlignment="1">
      <alignment horizontal="center" wrapText="1"/>
    </xf>
    <xf numFmtId="0" fontId="8" fillId="0" borderId="0" xfId="3" applyFont="1" applyAlignment="1">
      <alignment horizontal="center"/>
    </xf>
  </cellXfs>
  <cellStyles count="13">
    <cellStyle name="Comma [0]" xfId="1" builtinId="6"/>
    <cellStyle name="Comma 2 2 2" xfId="8" xr:uid="{00000000-0005-0000-0000-000000000000}"/>
    <cellStyle name="Normal" xfId="0" builtinId="0"/>
    <cellStyle name="Normal 2" xfId="2" xr:uid="{00000000-0005-0000-0000-000001000000}"/>
    <cellStyle name="Normal 2 6" xfId="4" xr:uid="{00000000-0005-0000-0000-000002000000}"/>
    <cellStyle name="Normal 3" xfId="10" xr:uid="{00000000-0005-0000-0000-000003000000}"/>
    <cellStyle name="Normal 3 2" xfId="7" xr:uid="{00000000-0005-0000-0000-000004000000}"/>
    <cellStyle name="Normal 3 5 2" xfId="6" xr:uid="{00000000-0005-0000-0000-000005000000}"/>
    <cellStyle name="Normal 9" xfId="11" xr:uid="{00000000-0005-0000-0000-000006000000}"/>
    <cellStyle name="Normal_Sec5-2out" xfId="5" xr:uid="{00000000-0005-0000-0000-000007000000}"/>
    <cellStyle name="Percent 2" xfId="9" xr:uid="{00000000-0005-0000-0000-000008000000}"/>
    <cellStyle name="標準 2" xfId="3" xr:uid="{00000000-0005-0000-0000-00000B000000}"/>
    <cellStyle name="標準 2 2" xfId="12"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Results'!$F$80</c:f>
          <c:strCache>
            <c:ptCount val="1"/>
            <c:pt idx="0">
              <c:v>AR_冷水入口温度[℃]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Results'!$B$82</c:f>
              <c:strCache>
                <c:ptCount val="1"/>
                <c:pt idx="0">
                  <c:v>QAS/メーカ値</c:v>
                </c:pt>
              </c:strCache>
            </c:strRef>
          </c:tx>
          <c:spPr>
            <a:solidFill>
              <a:schemeClr val="accent1"/>
            </a:solidFill>
            <a:ln>
              <a:noFill/>
            </a:ln>
            <a:effectLst/>
          </c:spPr>
          <c:invertIfNegative val="0"/>
          <c:cat>
            <c:strRef>
              <c:f>'Aggregate Results'!$A$83:$A$91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Results'!$B$83:$B$91</c:f>
              <c:numCache>
                <c:formatCode>General</c:formatCode>
                <c:ptCount val="9"/>
                <c:pt idx="0">
                  <c:v>12</c:v>
                </c:pt>
                <c:pt idx="1">
                  <c:v>12</c:v>
                </c:pt>
                <c:pt idx="2">
                  <c:v>12</c:v>
                </c:pt>
                <c:pt idx="3">
                  <c:v>12</c:v>
                </c:pt>
                <c:pt idx="4">
                  <c:v>12</c:v>
                </c:pt>
                <c:pt idx="5">
                  <c:v>10.75</c:v>
                </c:pt>
                <c:pt idx="6">
                  <c:v>9.5</c:v>
                </c:pt>
                <c:pt idx="7">
                  <c:v>8.75</c:v>
                </c:pt>
                <c:pt idx="8">
                  <c:v>9.5</c:v>
                </c:pt>
              </c:numCache>
            </c:numRef>
          </c:val>
          <c:extLst>
            <c:ext xmlns:c16="http://schemas.microsoft.com/office/drawing/2014/chart" uri="{C3380CC4-5D6E-409C-BE32-E72D297353CC}">
              <c16:uniqueId val="{00000000-DB6C-408D-9DC4-F924AA29B05F}"/>
            </c:ext>
          </c:extLst>
        </c:ser>
        <c:ser>
          <c:idx val="1"/>
          <c:order val="1"/>
          <c:tx>
            <c:strRef>
              <c:f>'Aggregate Results'!$C$82</c:f>
              <c:strCache>
                <c:ptCount val="1"/>
                <c:pt idx="0">
                  <c:v>ENe-ST/小野永吉</c:v>
                </c:pt>
              </c:strCache>
            </c:strRef>
          </c:tx>
          <c:spPr>
            <a:solidFill>
              <a:schemeClr val="accent2"/>
            </a:solidFill>
            <a:ln>
              <a:noFill/>
            </a:ln>
            <a:effectLst/>
          </c:spPr>
          <c:invertIfNegative val="0"/>
          <c:cat>
            <c:strRef>
              <c:f>'Aggregate Results'!$A$83:$A$91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Results'!$C$83:$C$91</c:f>
              <c:numCache>
                <c:formatCode>General</c:formatCode>
                <c:ptCount val="9"/>
                <c:pt idx="0">
                  <c:v>12</c:v>
                </c:pt>
                <c:pt idx="1">
                  <c:v>12</c:v>
                </c:pt>
                <c:pt idx="2">
                  <c:v>12</c:v>
                </c:pt>
                <c:pt idx="3">
                  <c:v>12</c:v>
                </c:pt>
                <c:pt idx="4">
                  <c:v>12</c:v>
                </c:pt>
                <c:pt idx="5">
                  <c:v>10.75</c:v>
                </c:pt>
                <c:pt idx="6">
                  <c:v>9.5</c:v>
                </c:pt>
                <c:pt idx="7">
                  <c:v>8.75</c:v>
                </c:pt>
                <c:pt idx="8">
                  <c:v>9.5</c:v>
                </c:pt>
              </c:numCache>
            </c:numRef>
          </c:val>
          <c:extLst>
            <c:ext xmlns:c16="http://schemas.microsoft.com/office/drawing/2014/chart" uri="{C3380CC4-5D6E-409C-BE32-E72D297353CC}">
              <c16:uniqueId val="{00000001-DB6C-408D-9DC4-F924AA29B05F}"/>
            </c:ext>
          </c:extLst>
        </c:ser>
        <c:ser>
          <c:idx val="2"/>
          <c:order val="2"/>
          <c:tx>
            <c:strRef>
              <c:f>'Aggregate Results'!$D$82</c:f>
              <c:strCache>
                <c:ptCount val="1"/>
                <c:pt idx="0">
                  <c:v>LCEM/Yajima</c:v>
                </c:pt>
              </c:strCache>
            </c:strRef>
          </c:tx>
          <c:spPr>
            <a:solidFill>
              <a:schemeClr val="accent3"/>
            </a:solidFill>
            <a:ln>
              <a:noFill/>
            </a:ln>
            <a:effectLst/>
          </c:spPr>
          <c:invertIfNegative val="0"/>
          <c:cat>
            <c:strRef>
              <c:f>'Aggregate Results'!$A$83:$A$91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Results'!$D$83:$D$91</c:f>
              <c:numCache>
                <c:formatCode>General</c:formatCode>
                <c:ptCount val="9"/>
                <c:pt idx="0">
                  <c:v>12</c:v>
                </c:pt>
                <c:pt idx="1">
                  <c:v>12</c:v>
                </c:pt>
                <c:pt idx="2">
                  <c:v>12</c:v>
                </c:pt>
                <c:pt idx="3">
                  <c:v>12</c:v>
                </c:pt>
                <c:pt idx="4">
                  <c:v>12</c:v>
                </c:pt>
                <c:pt idx="5">
                  <c:v>10.75</c:v>
                </c:pt>
                <c:pt idx="6">
                  <c:v>9.5</c:v>
                </c:pt>
                <c:pt idx="7">
                  <c:v>8.75</c:v>
                </c:pt>
                <c:pt idx="8">
                  <c:v>9.5</c:v>
                </c:pt>
              </c:numCache>
            </c:numRef>
          </c:val>
          <c:extLst>
            <c:ext xmlns:c16="http://schemas.microsoft.com/office/drawing/2014/chart" uri="{C3380CC4-5D6E-409C-BE32-E72D297353CC}">
              <c16:uniqueId val="{00000002-DB6C-408D-9DC4-F924AA29B05F}"/>
            </c:ext>
          </c:extLst>
        </c:ser>
        <c:ser>
          <c:idx val="3"/>
          <c:order val="3"/>
          <c:tx>
            <c:strRef>
              <c:f>'Aggregate Results'!$E$82</c:f>
              <c:strCache>
                <c:ptCount val="1"/>
                <c:pt idx="0">
                  <c:v>BEST2108dev/nino</c:v>
                </c:pt>
              </c:strCache>
            </c:strRef>
          </c:tx>
          <c:spPr>
            <a:solidFill>
              <a:schemeClr val="accent4"/>
            </a:solidFill>
            <a:ln>
              <a:noFill/>
            </a:ln>
            <a:effectLst/>
          </c:spPr>
          <c:invertIfNegative val="0"/>
          <c:cat>
            <c:strRef>
              <c:f>'Aggregate Results'!$A$83:$A$91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Results'!$E$83:$E$91</c:f>
              <c:numCache>
                <c:formatCode>General</c:formatCode>
                <c:ptCount val="9"/>
                <c:pt idx="0">
                  <c:v>12</c:v>
                </c:pt>
                <c:pt idx="1">
                  <c:v>12</c:v>
                </c:pt>
                <c:pt idx="2">
                  <c:v>12</c:v>
                </c:pt>
                <c:pt idx="3">
                  <c:v>12</c:v>
                </c:pt>
                <c:pt idx="4">
                  <c:v>12</c:v>
                </c:pt>
                <c:pt idx="5">
                  <c:v>10.75</c:v>
                </c:pt>
                <c:pt idx="6">
                  <c:v>9.5</c:v>
                </c:pt>
                <c:pt idx="7">
                  <c:v>8.75</c:v>
                </c:pt>
                <c:pt idx="8">
                  <c:v>9.5</c:v>
                </c:pt>
              </c:numCache>
            </c:numRef>
          </c:val>
          <c:extLst>
            <c:ext xmlns:c16="http://schemas.microsoft.com/office/drawing/2014/chart" uri="{C3380CC4-5D6E-409C-BE32-E72D297353CC}">
              <c16:uniqueId val="{00000003-DB6C-408D-9DC4-F924AA29B05F}"/>
            </c:ext>
          </c:extLst>
        </c:ser>
        <c:ser>
          <c:idx val="4"/>
          <c:order val="4"/>
          <c:tx>
            <c:strRef>
              <c:f>'Aggregate Results'!$F$82</c:f>
              <c:strCache>
                <c:ptCount val="1"/>
                <c:pt idx="0">
                  <c:v>Popolo_富樫</c:v>
                </c:pt>
              </c:strCache>
            </c:strRef>
          </c:tx>
          <c:spPr>
            <a:solidFill>
              <a:schemeClr val="accent5"/>
            </a:solidFill>
            <a:ln>
              <a:noFill/>
            </a:ln>
            <a:effectLst/>
          </c:spPr>
          <c:invertIfNegative val="0"/>
          <c:cat>
            <c:strRef>
              <c:f>'Aggregate Results'!$A$83:$A$91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Results'!$F$83:$F$91</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DB6C-408D-9DC4-F924AA29B05F}"/>
            </c:ext>
          </c:extLst>
        </c:ser>
        <c:ser>
          <c:idx val="5"/>
          <c:order val="5"/>
          <c:tx>
            <c:strRef>
              <c:f>'Aggregate Results'!$G$82</c:f>
              <c:strCache>
                <c:ptCount val="1"/>
                <c:pt idx="0">
                  <c:v>ACSESCX_吉田</c:v>
                </c:pt>
              </c:strCache>
            </c:strRef>
          </c:tx>
          <c:spPr>
            <a:solidFill>
              <a:schemeClr val="accent6"/>
            </a:solidFill>
            <a:ln>
              <a:noFill/>
            </a:ln>
            <a:effectLst/>
          </c:spPr>
          <c:invertIfNegative val="0"/>
          <c:cat>
            <c:strRef>
              <c:f>'Aggregate Results'!$A$83:$A$91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Results'!$G$83:$G$91</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DB6C-408D-9DC4-F924AA29B05F}"/>
            </c:ext>
          </c:extLst>
        </c:ser>
        <c:ser>
          <c:idx val="6"/>
          <c:order val="6"/>
          <c:tx>
            <c:strRef>
              <c:f>'Aggregate Results'!$H$82</c:f>
              <c:strCache>
                <c:ptCount val="1"/>
                <c:pt idx="0">
                  <c:v>EnergyPlus/小野永吉</c:v>
                </c:pt>
              </c:strCache>
            </c:strRef>
          </c:tx>
          <c:spPr>
            <a:solidFill>
              <a:schemeClr val="accent1">
                <a:lumMod val="60000"/>
              </a:schemeClr>
            </a:solidFill>
            <a:ln>
              <a:noFill/>
            </a:ln>
            <a:effectLst/>
          </c:spPr>
          <c:invertIfNegative val="0"/>
          <c:cat>
            <c:strRef>
              <c:f>'Aggregate Results'!$A$83:$A$91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Results'!$H$83:$H$91</c:f>
              <c:numCache>
                <c:formatCode>General</c:formatCode>
                <c:ptCount val="9"/>
                <c:pt idx="0">
                  <c:v>11.9903271003996</c:v>
                </c:pt>
                <c:pt idx="1">
                  <c:v>11.9903271003996</c:v>
                </c:pt>
                <c:pt idx="2">
                  <c:v>11.9903271003996</c:v>
                </c:pt>
                <c:pt idx="3">
                  <c:v>11.9903271003996</c:v>
                </c:pt>
                <c:pt idx="4">
                  <c:v>11.9903271003996</c:v>
                </c:pt>
                <c:pt idx="5">
                  <c:v>10.7439045864507</c:v>
                </c:pt>
                <c:pt idx="6">
                  <c:v>9.4974820725017892</c:v>
                </c:pt>
                <c:pt idx="7">
                  <c:v>8.7496285641324398</c:v>
                </c:pt>
                <c:pt idx="8">
                  <c:v>9.4974820725017892</c:v>
                </c:pt>
              </c:numCache>
            </c:numRef>
          </c:val>
          <c:extLst>
            <c:ext xmlns:c16="http://schemas.microsoft.com/office/drawing/2014/chart" uri="{C3380CC4-5D6E-409C-BE32-E72D297353CC}">
              <c16:uniqueId val="{00000006-DB6C-408D-9DC4-F924AA29B05F}"/>
            </c:ext>
          </c:extLst>
        </c:ser>
        <c:dLbls>
          <c:showLegendKey val="0"/>
          <c:showVal val="0"/>
          <c:showCatName val="0"/>
          <c:showSerName val="0"/>
          <c:showPercent val="0"/>
          <c:showBubbleSize val="0"/>
        </c:dLbls>
        <c:gapWidth val="219"/>
        <c:overlap val="-27"/>
        <c:axId val="871166136"/>
        <c:axId val="871166464"/>
      </c:barChart>
      <c:catAx>
        <c:axId val="871166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71166464"/>
        <c:crosses val="autoZero"/>
        <c:auto val="1"/>
        <c:lblAlgn val="ctr"/>
        <c:lblOffset val="100"/>
        <c:noMultiLvlLbl val="0"/>
      </c:catAx>
      <c:valAx>
        <c:axId val="8711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71166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Results'!$G$32</c:f>
          <c:strCache>
            <c:ptCount val="1"/>
            <c:pt idx="0">
              <c:v>AR_ガス消費量[m3/h]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Results'!$B$34</c:f>
              <c:strCache>
                <c:ptCount val="1"/>
                <c:pt idx="0">
                  <c:v>QAS/メーカ値</c:v>
                </c:pt>
              </c:strCache>
            </c:strRef>
          </c:tx>
          <c:spPr>
            <a:solidFill>
              <a:schemeClr val="accent1"/>
            </a:solidFill>
            <a:ln>
              <a:noFill/>
            </a:ln>
            <a:effectLst/>
          </c:spPr>
          <c:invertIfNegative val="0"/>
          <c:cat>
            <c:strRef>
              <c:f>'Aggregate Results'!$A$44:$A$53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Results'!$B$44:$B$53</c:f>
              <c:numCache>
                <c:formatCode>General</c:formatCode>
                <c:ptCount val="10"/>
                <c:pt idx="0">
                  <c:v>32.781477614797389</c:v>
                </c:pt>
                <c:pt idx="1">
                  <c:v>31.081588454920968</c:v>
                </c:pt>
                <c:pt idx="2">
                  <c:v>29.727905346987857</c:v>
                </c:pt>
                <c:pt idx="3">
                  <c:v>28.13410237385806</c:v>
                </c:pt>
                <c:pt idx="4">
                  <c:v>32.820452196916108</c:v>
                </c:pt>
                <c:pt idx="5">
                  <c:v>22.211661435967549</c:v>
                </c:pt>
                <c:pt idx="6">
                  <c:v>13.705118397873887</c:v>
                </c:pt>
                <c:pt idx="7">
                  <c:v>9.5079728141228053</c:v>
                </c:pt>
                <c:pt idx="8">
                  <c:v>15.673194035287462</c:v>
                </c:pt>
                <c:pt idx="9">
                  <c:v>13.706717455678588</c:v>
                </c:pt>
              </c:numCache>
            </c:numRef>
          </c:val>
          <c:extLst>
            <c:ext xmlns:c16="http://schemas.microsoft.com/office/drawing/2014/chart" uri="{C3380CC4-5D6E-409C-BE32-E72D297353CC}">
              <c16:uniqueId val="{00000000-271B-4F4F-8412-7C61E0A40EE0}"/>
            </c:ext>
          </c:extLst>
        </c:ser>
        <c:ser>
          <c:idx val="1"/>
          <c:order val="1"/>
          <c:tx>
            <c:strRef>
              <c:f>'Aggregate Results'!$C$34</c:f>
              <c:strCache>
                <c:ptCount val="1"/>
                <c:pt idx="0">
                  <c:v>ENe-ST/小野永吉</c:v>
                </c:pt>
              </c:strCache>
            </c:strRef>
          </c:tx>
          <c:spPr>
            <a:solidFill>
              <a:schemeClr val="accent2"/>
            </a:solidFill>
            <a:ln>
              <a:noFill/>
            </a:ln>
            <a:effectLst/>
          </c:spPr>
          <c:invertIfNegative val="0"/>
          <c:cat>
            <c:strRef>
              <c:f>'Aggregate Results'!$A$44:$A$53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Results'!$C$44:$C$53</c:f>
              <c:numCache>
                <c:formatCode>General</c:formatCode>
                <c:ptCount val="10"/>
                <c:pt idx="0">
                  <c:v>32.369321699317503</c:v>
                </c:pt>
                <c:pt idx="1">
                  <c:v>30.800028540138399</c:v>
                </c:pt>
                <c:pt idx="2">
                  <c:v>29.4941746573354</c:v>
                </c:pt>
                <c:pt idx="3">
                  <c:v>28.264032446387301</c:v>
                </c:pt>
                <c:pt idx="4">
                  <c:v>32.578453986591498</c:v>
                </c:pt>
                <c:pt idx="5">
                  <c:v>22.341087162810101</c:v>
                </c:pt>
                <c:pt idx="6">
                  <c:v>14.025622385178499</c:v>
                </c:pt>
                <c:pt idx="7">
                  <c:v>9.8208587762875705</c:v>
                </c:pt>
                <c:pt idx="8">
                  <c:v>16.061351252697399</c:v>
                </c:pt>
                <c:pt idx="9">
                  <c:v>14.025622385178499</c:v>
                </c:pt>
              </c:numCache>
            </c:numRef>
          </c:val>
          <c:extLst>
            <c:ext xmlns:c16="http://schemas.microsoft.com/office/drawing/2014/chart" uri="{C3380CC4-5D6E-409C-BE32-E72D297353CC}">
              <c16:uniqueId val="{00000001-271B-4F4F-8412-7C61E0A40EE0}"/>
            </c:ext>
          </c:extLst>
        </c:ser>
        <c:ser>
          <c:idx val="2"/>
          <c:order val="2"/>
          <c:tx>
            <c:strRef>
              <c:f>'Aggregate Results'!$D$34</c:f>
              <c:strCache>
                <c:ptCount val="1"/>
                <c:pt idx="0">
                  <c:v>LCEM/Yajima</c:v>
                </c:pt>
              </c:strCache>
            </c:strRef>
          </c:tx>
          <c:spPr>
            <a:solidFill>
              <a:schemeClr val="accent3"/>
            </a:solidFill>
            <a:ln>
              <a:noFill/>
            </a:ln>
            <a:effectLst/>
          </c:spPr>
          <c:invertIfNegative val="0"/>
          <c:cat>
            <c:strRef>
              <c:f>'Aggregate Results'!$A$44:$A$53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Results'!$D$44:$D$53</c:f>
              <c:numCache>
                <c:formatCode>General</c:formatCode>
                <c:ptCount val="10"/>
                <c:pt idx="0">
                  <c:v>32.383788993363488</c:v>
                </c:pt>
                <c:pt idx="1">
                  <c:v>31.022975477149863</c:v>
                </c:pt>
                <c:pt idx="2">
                  <c:v>29.824424228317362</c:v>
                </c:pt>
                <c:pt idx="3">
                  <c:v>28.340441897560542</c:v>
                </c:pt>
                <c:pt idx="4">
                  <c:v>32.402407591763307</c:v>
                </c:pt>
                <c:pt idx="5">
                  <c:v>23.288927936433932</c:v>
                </c:pt>
                <c:pt idx="6">
                  <c:v>15.569897564402357</c:v>
                </c:pt>
                <c:pt idx="7">
                  <c:v>10.845706851709801</c:v>
                </c:pt>
                <c:pt idx="8">
                  <c:v>17.358884321835468</c:v>
                </c:pt>
                <c:pt idx="9">
                  <c:v>15.569897564402357</c:v>
                </c:pt>
              </c:numCache>
            </c:numRef>
          </c:val>
          <c:extLst>
            <c:ext xmlns:c16="http://schemas.microsoft.com/office/drawing/2014/chart" uri="{C3380CC4-5D6E-409C-BE32-E72D297353CC}">
              <c16:uniqueId val="{00000002-271B-4F4F-8412-7C61E0A40EE0}"/>
            </c:ext>
          </c:extLst>
        </c:ser>
        <c:ser>
          <c:idx val="3"/>
          <c:order val="3"/>
          <c:tx>
            <c:strRef>
              <c:f>'Aggregate Results'!$E$34</c:f>
              <c:strCache>
                <c:ptCount val="1"/>
                <c:pt idx="0">
                  <c:v>BEST2108dev/nino</c:v>
                </c:pt>
              </c:strCache>
            </c:strRef>
          </c:tx>
          <c:spPr>
            <a:solidFill>
              <a:schemeClr val="accent4"/>
            </a:solidFill>
            <a:ln>
              <a:noFill/>
            </a:ln>
            <a:effectLst/>
          </c:spPr>
          <c:invertIfNegative val="0"/>
          <c:cat>
            <c:strRef>
              <c:f>'Aggregate Results'!$A$44:$A$53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Results'!$E$44:$E$53</c:f>
              <c:numCache>
                <c:formatCode>General</c:formatCode>
                <c:ptCount val="10"/>
                <c:pt idx="0">
                  <c:v>32.4</c:v>
                </c:pt>
                <c:pt idx="1">
                  <c:v>31.362840800000004</c:v>
                </c:pt>
                <c:pt idx="2">
                  <c:v>30.367395200000001</c:v>
                </c:pt>
                <c:pt idx="3">
                  <c:v>28.871198400000001</c:v>
                </c:pt>
                <c:pt idx="4">
                  <c:v>32.4</c:v>
                </c:pt>
                <c:pt idx="5">
                  <c:v>22.633162400000003</c:v>
                </c:pt>
                <c:pt idx="6">
                  <c:v>14.453770400000002</c:v>
                </c:pt>
                <c:pt idx="7">
                  <c:v>10.1948192</c:v>
                </c:pt>
                <c:pt idx="8">
                  <c:v>15.947916000000001</c:v>
                </c:pt>
                <c:pt idx="9">
                  <c:v>14.4539384</c:v>
                </c:pt>
              </c:numCache>
            </c:numRef>
          </c:val>
          <c:extLst>
            <c:ext xmlns:c16="http://schemas.microsoft.com/office/drawing/2014/chart" uri="{C3380CC4-5D6E-409C-BE32-E72D297353CC}">
              <c16:uniqueId val="{00000003-271B-4F4F-8412-7C61E0A40EE0}"/>
            </c:ext>
          </c:extLst>
        </c:ser>
        <c:ser>
          <c:idx val="4"/>
          <c:order val="4"/>
          <c:tx>
            <c:strRef>
              <c:f>'Aggregate Results'!$F$34</c:f>
              <c:strCache>
                <c:ptCount val="1"/>
                <c:pt idx="0">
                  <c:v>Popolo_富樫</c:v>
                </c:pt>
              </c:strCache>
            </c:strRef>
          </c:tx>
          <c:spPr>
            <a:solidFill>
              <a:schemeClr val="accent5"/>
            </a:solidFill>
            <a:ln>
              <a:noFill/>
            </a:ln>
            <a:effectLst/>
          </c:spPr>
          <c:invertIfNegative val="0"/>
          <c:cat>
            <c:strRef>
              <c:f>'Aggregate Results'!$A$44:$A$53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Results'!$F$44:$F$53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271B-4F4F-8412-7C61E0A40EE0}"/>
            </c:ext>
          </c:extLst>
        </c:ser>
        <c:ser>
          <c:idx val="5"/>
          <c:order val="5"/>
          <c:tx>
            <c:strRef>
              <c:f>'Aggregate Results'!$G$34</c:f>
              <c:strCache>
                <c:ptCount val="1"/>
                <c:pt idx="0">
                  <c:v>ACSESCX_吉田</c:v>
                </c:pt>
              </c:strCache>
            </c:strRef>
          </c:tx>
          <c:spPr>
            <a:solidFill>
              <a:schemeClr val="accent6"/>
            </a:solidFill>
            <a:ln>
              <a:noFill/>
            </a:ln>
            <a:effectLst/>
          </c:spPr>
          <c:invertIfNegative val="0"/>
          <c:cat>
            <c:strRef>
              <c:f>'Aggregate Results'!$A$44:$A$53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Results'!$G$44:$G$53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271B-4F4F-8412-7C61E0A40EE0}"/>
            </c:ext>
          </c:extLst>
        </c:ser>
        <c:ser>
          <c:idx val="6"/>
          <c:order val="6"/>
          <c:tx>
            <c:strRef>
              <c:f>'Aggregate Results'!$H$34</c:f>
              <c:strCache>
                <c:ptCount val="1"/>
                <c:pt idx="0">
                  <c:v>EnergyPlus/小野永吉</c:v>
                </c:pt>
              </c:strCache>
            </c:strRef>
          </c:tx>
          <c:spPr>
            <a:solidFill>
              <a:schemeClr val="accent1">
                <a:lumMod val="60000"/>
              </a:schemeClr>
            </a:solidFill>
            <a:ln>
              <a:noFill/>
            </a:ln>
            <a:effectLst/>
          </c:spPr>
          <c:invertIfNegative val="0"/>
          <c:cat>
            <c:strRef>
              <c:f>'Aggregate Results'!$A$44:$A$53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Results'!$H$44:$H$53</c:f>
              <c:numCache>
                <c:formatCode>General</c:formatCode>
                <c:ptCount val="10"/>
                <c:pt idx="0">
                  <c:v>32.362449089926713</c:v>
                </c:pt>
                <c:pt idx="1">
                  <c:v>32.362449089926713</c:v>
                </c:pt>
                <c:pt idx="2">
                  <c:v>32.362449089926713</c:v>
                </c:pt>
                <c:pt idx="3">
                  <c:v>32.362449089926713</c:v>
                </c:pt>
                <c:pt idx="4">
                  <c:v>32.362449089926713</c:v>
                </c:pt>
                <c:pt idx="5">
                  <c:v>23.914941984059197</c:v>
                </c:pt>
                <c:pt idx="6">
                  <c:v>15.862478406991197</c:v>
                </c:pt>
                <c:pt idx="7">
                  <c:v>11.308181284409038</c:v>
                </c:pt>
                <c:pt idx="8">
                  <c:v>15.862478406991197</c:v>
                </c:pt>
                <c:pt idx="9">
                  <c:v>0</c:v>
                </c:pt>
              </c:numCache>
            </c:numRef>
          </c:val>
          <c:extLst>
            <c:ext xmlns:c16="http://schemas.microsoft.com/office/drawing/2014/chart" uri="{C3380CC4-5D6E-409C-BE32-E72D297353CC}">
              <c16:uniqueId val="{00000006-271B-4F4F-8412-7C61E0A40EE0}"/>
            </c:ext>
          </c:extLst>
        </c:ser>
        <c:dLbls>
          <c:showLegendKey val="0"/>
          <c:showVal val="0"/>
          <c:showCatName val="0"/>
          <c:showSerName val="0"/>
          <c:showPercent val="0"/>
          <c:showBubbleSize val="0"/>
        </c:dLbls>
        <c:gapWidth val="219"/>
        <c:overlap val="-27"/>
        <c:axId val="1094842560"/>
        <c:axId val="1094842888"/>
      </c:barChart>
      <c:catAx>
        <c:axId val="109484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94842888"/>
        <c:crosses val="autoZero"/>
        <c:auto val="1"/>
        <c:lblAlgn val="ctr"/>
        <c:lblOffset val="100"/>
        <c:noMultiLvlLbl val="0"/>
      </c:catAx>
      <c:valAx>
        <c:axId val="109484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94842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Results'!$F$56</c:f>
          <c:strCache>
            <c:ptCount val="1"/>
            <c:pt idx="0">
              <c:v>AR_消費電力[kW]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Results'!$B$58</c:f>
              <c:strCache>
                <c:ptCount val="1"/>
                <c:pt idx="0">
                  <c:v>QAS/メーカ値</c:v>
                </c:pt>
              </c:strCache>
            </c:strRef>
          </c:tx>
          <c:spPr>
            <a:solidFill>
              <a:schemeClr val="accent1"/>
            </a:solidFill>
            <a:ln>
              <a:noFill/>
            </a:ln>
            <a:effectLst/>
          </c:spPr>
          <c:invertIfNegative val="0"/>
          <c:cat>
            <c:strRef>
              <c:f>'Aggregate Results'!$A$59:$A$67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Results'!$B$59:$B$67</c:f>
              <c:numCache>
                <c:formatCode>General</c:formatCode>
                <c:ptCount val="9"/>
                <c:pt idx="0">
                  <c:v>5.0977380841249804</c:v>
                </c:pt>
                <c:pt idx="1">
                  <c:v>4.7382905394858108</c:v>
                </c:pt>
                <c:pt idx="2">
                  <c:v>4.4594900410009632</c:v>
                </c:pt>
                <c:pt idx="3">
                  <c:v>4.1106644673019597</c:v>
                </c:pt>
                <c:pt idx="4">
                  <c:v>5.0375183173303482</c:v>
                </c:pt>
                <c:pt idx="5">
                  <c:v>3.0499776858415615</c:v>
                </c:pt>
                <c:pt idx="6">
                  <c:v>1.674003754928199</c:v>
                </c:pt>
                <c:pt idx="7">
                  <c:v>1.0800000233314011</c:v>
                </c:pt>
                <c:pt idx="8">
                  <c:v>1.953822870443394</c:v>
                </c:pt>
              </c:numCache>
            </c:numRef>
          </c:val>
          <c:extLst>
            <c:ext xmlns:c16="http://schemas.microsoft.com/office/drawing/2014/chart" uri="{C3380CC4-5D6E-409C-BE32-E72D297353CC}">
              <c16:uniqueId val="{00000000-2938-4560-B27B-62A452D60A31}"/>
            </c:ext>
          </c:extLst>
        </c:ser>
        <c:ser>
          <c:idx val="1"/>
          <c:order val="1"/>
          <c:tx>
            <c:strRef>
              <c:f>'Aggregate Results'!$C$58</c:f>
              <c:strCache>
                <c:ptCount val="1"/>
                <c:pt idx="0">
                  <c:v>ENe-ST/小野永吉</c:v>
                </c:pt>
              </c:strCache>
            </c:strRef>
          </c:tx>
          <c:spPr>
            <a:solidFill>
              <a:schemeClr val="accent2"/>
            </a:solidFill>
            <a:ln>
              <a:noFill/>
            </a:ln>
            <a:effectLst/>
          </c:spPr>
          <c:invertIfNegative val="0"/>
          <c:cat>
            <c:strRef>
              <c:f>'Aggregate Results'!$A$59:$A$67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Results'!$C$59:$C$67</c:f>
              <c:numCache>
                <c:formatCode>General</c:formatCode>
                <c:ptCount val="9"/>
                <c:pt idx="0">
                  <c:v>5.0625</c:v>
                </c:pt>
                <c:pt idx="1">
                  <c:v>5.0625</c:v>
                </c:pt>
                <c:pt idx="2">
                  <c:v>5.0625</c:v>
                </c:pt>
                <c:pt idx="3">
                  <c:v>5.0625</c:v>
                </c:pt>
                <c:pt idx="4">
                  <c:v>5.0625</c:v>
                </c:pt>
                <c:pt idx="5">
                  <c:v>3.8000162476280801</c:v>
                </c:pt>
                <c:pt idx="6">
                  <c:v>2.5333441650853898</c:v>
                </c:pt>
                <c:pt idx="7">
                  <c:v>1.7733409155597699</c:v>
                </c:pt>
                <c:pt idx="8">
                  <c:v>2.5333441650853898</c:v>
                </c:pt>
              </c:numCache>
            </c:numRef>
          </c:val>
          <c:extLst>
            <c:ext xmlns:c16="http://schemas.microsoft.com/office/drawing/2014/chart" uri="{C3380CC4-5D6E-409C-BE32-E72D297353CC}">
              <c16:uniqueId val="{00000001-2938-4560-B27B-62A452D60A31}"/>
            </c:ext>
          </c:extLst>
        </c:ser>
        <c:ser>
          <c:idx val="2"/>
          <c:order val="2"/>
          <c:tx>
            <c:strRef>
              <c:f>'Aggregate Results'!$D$58</c:f>
              <c:strCache>
                <c:ptCount val="1"/>
                <c:pt idx="0">
                  <c:v>LCEM/Yajima</c:v>
                </c:pt>
              </c:strCache>
            </c:strRef>
          </c:tx>
          <c:spPr>
            <a:solidFill>
              <a:schemeClr val="accent3"/>
            </a:solidFill>
            <a:ln>
              <a:noFill/>
            </a:ln>
            <a:effectLst/>
          </c:spPr>
          <c:invertIfNegative val="0"/>
          <c:cat>
            <c:strRef>
              <c:f>'Aggregate Results'!$A$59:$A$67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Results'!$D$59:$D$67</c:f>
              <c:numCache>
                <c:formatCode>General</c:formatCode>
                <c:ptCount val="9"/>
                <c:pt idx="0">
                  <c:v>5.0996903225806447</c:v>
                </c:pt>
                <c:pt idx="1">
                  <c:v>5.0996903225806447</c:v>
                </c:pt>
                <c:pt idx="2">
                  <c:v>5.0996903225806447</c:v>
                </c:pt>
                <c:pt idx="3">
                  <c:v>5.0996903225806447</c:v>
                </c:pt>
                <c:pt idx="4">
                  <c:v>5.0996903225806447</c:v>
                </c:pt>
                <c:pt idx="5">
                  <c:v>4.9722677419354833</c:v>
                </c:pt>
                <c:pt idx="6">
                  <c:v>4.8448451612903218</c:v>
                </c:pt>
                <c:pt idx="7">
                  <c:v>4.7683916129032262</c:v>
                </c:pt>
                <c:pt idx="8">
                  <c:v>4.8448451612903218</c:v>
                </c:pt>
              </c:numCache>
            </c:numRef>
          </c:val>
          <c:extLst>
            <c:ext xmlns:c16="http://schemas.microsoft.com/office/drawing/2014/chart" uri="{C3380CC4-5D6E-409C-BE32-E72D297353CC}">
              <c16:uniqueId val="{00000002-2938-4560-B27B-62A452D60A31}"/>
            </c:ext>
          </c:extLst>
        </c:ser>
        <c:ser>
          <c:idx val="3"/>
          <c:order val="3"/>
          <c:tx>
            <c:strRef>
              <c:f>'Aggregate Results'!$E$58</c:f>
              <c:strCache>
                <c:ptCount val="1"/>
                <c:pt idx="0">
                  <c:v>BEST2108dev/nino</c:v>
                </c:pt>
              </c:strCache>
            </c:strRef>
          </c:tx>
          <c:spPr>
            <a:solidFill>
              <a:schemeClr val="accent4"/>
            </a:solidFill>
            <a:ln>
              <a:noFill/>
            </a:ln>
            <a:effectLst/>
          </c:spPr>
          <c:invertIfNegative val="0"/>
          <c:cat>
            <c:strRef>
              <c:f>'Aggregate Results'!$A$59:$A$67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Results'!$E$59:$E$67</c:f>
              <c:numCache>
                <c:formatCode>General</c:formatCode>
                <c:ptCount val="9"/>
                <c:pt idx="0">
                  <c:v>5.0999999999999996</c:v>
                </c:pt>
                <c:pt idx="1">
                  <c:v>5.0999999999999996</c:v>
                </c:pt>
                <c:pt idx="2">
                  <c:v>5.0999999999999996</c:v>
                </c:pt>
                <c:pt idx="3">
                  <c:v>5.0999999999999996</c:v>
                </c:pt>
                <c:pt idx="4">
                  <c:v>5.0999999999999996</c:v>
                </c:pt>
                <c:pt idx="5">
                  <c:v>4.1445400000000001</c:v>
                </c:pt>
                <c:pt idx="6">
                  <c:v>3.5687199999999999</c:v>
                </c:pt>
                <c:pt idx="7">
                  <c:v>3.4072900000000002</c:v>
                </c:pt>
                <c:pt idx="8">
                  <c:v>3.5687199999999999</c:v>
                </c:pt>
              </c:numCache>
            </c:numRef>
          </c:val>
          <c:extLst>
            <c:ext xmlns:c16="http://schemas.microsoft.com/office/drawing/2014/chart" uri="{C3380CC4-5D6E-409C-BE32-E72D297353CC}">
              <c16:uniqueId val="{00000003-2938-4560-B27B-62A452D60A31}"/>
            </c:ext>
          </c:extLst>
        </c:ser>
        <c:ser>
          <c:idx val="4"/>
          <c:order val="4"/>
          <c:tx>
            <c:strRef>
              <c:f>'Aggregate Results'!$F$58</c:f>
              <c:strCache>
                <c:ptCount val="1"/>
                <c:pt idx="0">
                  <c:v>Popolo_富樫</c:v>
                </c:pt>
              </c:strCache>
            </c:strRef>
          </c:tx>
          <c:spPr>
            <a:solidFill>
              <a:schemeClr val="accent5"/>
            </a:solidFill>
            <a:ln>
              <a:noFill/>
            </a:ln>
            <a:effectLst/>
          </c:spPr>
          <c:invertIfNegative val="0"/>
          <c:cat>
            <c:strRef>
              <c:f>'Aggregate Results'!$A$59:$A$67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Results'!$F$59:$F$67</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2938-4560-B27B-62A452D60A31}"/>
            </c:ext>
          </c:extLst>
        </c:ser>
        <c:ser>
          <c:idx val="5"/>
          <c:order val="5"/>
          <c:tx>
            <c:strRef>
              <c:f>'Aggregate Results'!$G$58</c:f>
              <c:strCache>
                <c:ptCount val="1"/>
                <c:pt idx="0">
                  <c:v>ACSESCX_吉田</c:v>
                </c:pt>
              </c:strCache>
            </c:strRef>
          </c:tx>
          <c:spPr>
            <a:solidFill>
              <a:schemeClr val="accent6"/>
            </a:solidFill>
            <a:ln>
              <a:noFill/>
            </a:ln>
            <a:effectLst/>
          </c:spPr>
          <c:invertIfNegative val="0"/>
          <c:cat>
            <c:strRef>
              <c:f>'Aggregate Results'!$A$59:$A$67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Results'!$G$59:$G$67</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2938-4560-B27B-62A452D60A31}"/>
            </c:ext>
          </c:extLst>
        </c:ser>
        <c:ser>
          <c:idx val="6"/>
          <c:order val="6"/>
          <c:tx>
            <c:strRef>
              <c:f>'Aggregate Results'!$H$58</c:f>
              <c:strCache>
                <c:ptCount val="1"/>
                <c:pt idx="0">
                  <c:v>EnergyPlus/小野永吉</c:v>
                </c:pt>
              </c:strCache>
            </c:strRef>
          </c:tx>
          <c:spPr>
            <a:solidFill>
              <a:schemeClr val="accent1">
                <a:lumMod val="60000"/>
              </a:schemeClr>
            </a:solidFill>
            <a:ln>
              <a:noFill/>
            </a:ln>
            <a:effectLst/>
          </c:spPr>
          <c:invertIfNegative val="0"/>
          <c:cat>
            <c:strRef>
              <c:f>'Aggregate Results'!$A$59:$A$67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Results'!$H$59:$H$67</c:f>
              <c:numCache>
                <c:formatCode>General</c:formatCode>
                <c:ptCount val="9"/>
                <c:pt idx="0">
                  <c:v>5.0969436148227496</c:v>
                </c:pt>
                <c:pt idx="1">
                  <c:v>5.0969436148227496</c:v>
                </c:pt>
                <c:pt idx="2">
                  <c:v>5.0969436148227496</c:v>
                </c:pt>
                <c:pt idx="3">
                  <c:v>5.0969436148227496</c:v>
                </c:pt>
                <c:pt idx="4">
                  <c:v>5.0969436148227496</c:v>
                </c:pt>
                <c:pt idx="5">
                  <c:v>3.8252572090150903</c:v>
                </c:pt>
                <c:pt idx="6">
                  <c:v>2.5527228334469401</c:v>
                </c:pt>
                <c:pt idx="7">
                  <c:v>1.78877454907334</c:v>
                </c:pt>
                <c:pt idx="8">
                  <c:v>2.5527228334469401</c:v>
                </c:pt>
              </c:numCache>
            </c:numRef>
          </c:val>
          <c:extLst>
            <c:ext xmlns:c16="http://schemas.microsoft.com/office/drawing/2014/chart" uri="{C3380CC4-5D6E-409C-BE32-E72D297353CC}">
              <c16:uniqueId val="{00000006-2938-4560-B27B-62A452D60A31}"/>
            </c:ext>
          </c:extLst>
        </c:ser>
        <c:dLbls>
          <c:showLegendKey val="0"/>
          <c:showVal val="0"/>
          <c:showCatName val="0"/>
          <c:showSerName val="0"/>
          <c:showPercent val="0"/>
          <c:showBubbleSize val="0"/>
        </c:dLbls>
        <c:gapWidth val="219"/>
        <c:overlap val="-27"/>
        <c:axId val="861665312"/>
        <c:axId val="861664656"/>
      </c:barChart>
      <c:catAx>
        <c:axId val="86166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1664656"/>
        <c:crosses val="autoZero"/>
        <c:auto val="1"/>
        <c:lblAlgn val="ctr"/>
        <c:lblOffset val="100"/>
        <c:noMultiLvlLbl val="0"/>
      </c:catAx>
      <c:valAx>
        <c:axId val="8616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166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Results'!$G$56</c:f>
          <c:strCache>
            <c:ptCount val="1"/>
            <c:pt idx="0">
              <c:v>AR_消費電力[kW]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Results'!$B$58</c:f>
              <c:strCache>
                <c:ptCount val="1"/>
                <c:pt idx="0">
                  <c:v>QAS/メーカ値</c:v>
                </c:pt>
              </c:strCache>
            </c:strRef>
          </c:tx>
          <c:spPr>
            <a:solidFill>
              <a:schemeClr val="accent1"/>
            </a:solidFill>
            <a:ln>
              <a:noFill/>
            </a:ln>
            <a:effectLst/>
          </c:spPr>
          <c:invertIfNegative val="0"/>
          <c:cat>
            <c:strRef>
              <c:f>'Aggregate Results'!$A$68:$A$77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Results'!$B$68:$B$77</c:f>
              <c:numCache>
                <c:formatCode>General</c:formatCode>
                <c:ptCount val="10"/>
                <c:pt idx="0">
                  <c:v>5.0977380841249804</c:v>
                </c:pt>
                <c:pt idx="1">
                  <c:v>4.7382905394858108</c:v>
                </c:pt>
                <c:pt idx="2">
                  <c:v>4.459489907359373</c:v>
                </c:pt>
                <c:pt idx="3">
                  <c:v>4.1396907685662088</c:v>
                </c:pt>
                <c:pt idx="4">
                  <c:v>5.1061013853405042</c:v>
                </c:pt>
                <c:pt idx="5">
                  <c:v>3.0314695553137549</c:v>
                </c:pt>
                <c:pt idx="6">
                  <c:v>1.6606384119343645</c:v>
                </c:pt>
                <c:pt idx="7">
                  <c:v>1.0802421612242279</c:v>
                </c:pt>
                <c:pt idx="8">
                  <c:v>1.954631444687227</c:v>
                </c:pt>
                <c:pt idx="9">
                  <c:v>1.6608716206106311</c:v>
                </c:pt>
              </c:numCache>
            </c:numRef>
          </c:val>
          <c:extLst>
            <c:ext xmlns:c16="http://schemas.microsoft.com/office/drawing/2014/chart" uri="{C3380CC4-5D6E-409C-BE32-E72D297353CC}">
              <c16:uniqueId val="{00000000-6FFF-4532-9A11-D377520A4F29}"/>
            </c:ext>
          </c:extLst>
        </c:ser>
        <c:ser>
          <c:idx val="1"/>
          <c:order val="1"/>
          <c:tx>
            <c:strRef>
              <c:f>'Aggregate Results'!$C$58</c:f>
              <c:strCache>
                <c:ptCount val="1"/>
                <c:pt idx="0">
                  <c:v>ENe-ST/小野永吉</c:v>
                </c:pt>
              </c:strCache>
            </c:strRef>
          </c:tx>
          <c:spPr>
            <a:solidFill>
              <a:schemeClr val="accent2"/>
            </a:solidFill>
            <a:ln>
              <a:noFill/>
            </a:ln>
            <a:effectLst/>
          </c:spPr>
          <c:invertIfNegative val="0"/>
          <c:cat>
            <c:strRef>
              <c:f>'Aggregate Results'!$A$68:$A$77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Results'!$C$68:$C$77</c:f>
              <c:numCache>
                <c:formatCode>General</c:formatCode>
                <c:ptCount val="10"/>
                <c:pt idx="0">
                  <c:v>5.0625</c:v>
                </c:pt>
                <c:pt idx="1">
                  <c:v>5.0625</c:v>
                </c:pt>
                <c:pt idx="2">
                  <c:v>5.0625</c:v>
                </c:pt>
                <c:pt idx="3">
                  <c:v>5.0625</c:v>
                </c:pt>
                <c:pt idx="4">
                  <c:v>5.0625</c:v>
                </c:pt>
                <c:pt idx="5">
                  <c:v>3.8000162476280801</c:v>
                </c:pt>
                <c:pt idx="6">
                  <c:v>2.5333441650853898</c:v>
                </c:pt>
                <c:pt idx="7">
                  <c:v>1.7733409155597699</c:v>
                </c:pt>
                <c:pt idx="8">
                  <c:v>2.5333441650853898</c:v>
                </c:pt>
                <c:pt idx="9">
                  <c:v>2.5333441650853898</c:v>
                </c:pt>
              </c:numCache>
            </c:numRef>
          </c:val>
          <c:extLst>
            <c:ext xmlns:c16="http://schemas.microsoft.com/office/drawing/2014/chart" uri="{C3380CC4-5D6E-409C-BE32-E72D297353CC}">
              <c16:uniqueId val="{00000001-6FFF-4532-9A11-D377520A4F29}"/>
            </c:ext>
          </c:extLst>
        </c:ser>
        <c:ser>
          <c:idx val="2"/>
          <c:order val="2"/>
          <c:tx>
            <c:strRef>
              <c:f>'Aggregate Results'!$D$58</c:f>
              <c:strCache>
                <c:ptCount val="1"/>
                <c:pt idx="0">
                  <c:v>LCEM/Yajima</c:v>
                </c:pt>
              </c:strCache>
            </c:strRef>
          </c:tx>
          <c:spPr>
            <a:solidFill>
              <a:schemeClr val="accent3"/>
            </a:solidFill>
            <a:ln>
              <a:noFill/>
            </a:ln>
            <a:effectLst/>
          </c:spPr>
          <c:invertIfNegative val="0"/>
          <c:cat>
            <c:strRef>
              <c:f>'Aggregate Results'!$A$68:$A$77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Results'!$D$68:$D$77</c:f>
              <c:numCache>
                <c:formatCode>General</c:formatCode>
                <c:ptCount val="10"/>
                <c:pt idx="0">
                  <c:v>5.0996903225806447</c:v>
                </c:pt>
                <c:pt idx="1">
                  <c:v>5.0996903225806447</c:v>
                </c:pt>
                <c:pt idx="2">
                  <c:v>5.0996903225806447</c:v>
                </c:pt>
                <c:pt idx="3">
                  <c:v>5.0996903225806447</c:v>
                </c:pt>
                <c:pt idx="4">
                  <c:v>5.0996903225806447</c:v>
                </c:pt>
                <c:pt idx="5">
                  <c:v>4.9722677419354833</c:v>
                </c:pt>
                <c:pt idx="6">
                  <c:v>4.8448451612903218</c:v>
                </c:pt>
                <c:pt idx="7">
                  <c:v>4.7683916129032262</c:v>
                </c:pt>
                <c:pt idx="8">
                  <c:v>4.8448451612903218</c:v>
                </c:pt>
                <c:pt idx="9">
                  <c:v>4.8448451612903218</c:v>
                </c:pt>
              </c:numCache>
            </c:numRef>
          </c:val>
          <c:extLst>
            <c:ext xmlns:c16="http://schemas.microsoft.com/office/drawing/2014/chart" uri="{C3380CC4-5D6E-409C-BE32-E72D297353CC}">
              <c16:uniqueId val="{00000002-6FFF-4532-9A11-D377520A4F29}"/>
            </c:ext>
          </c:extLst>
        </c:ser>
        <c:ser>
          <c:idx val="3"/>
          <c:order val="3"/>
          <c:tx>
            <c:strRef>
              <c:f>'Aggregate Results'!$E$58</c:f>
              <c:strCache>
                <c:ptCount val="1"/>
                <c:pt idx="0">
                  <c:v>BEST2108dev/nino</c:v>
                </c:pt>
              </c:strCache>
            </c:strRef>
          </c:tx>
          <c:spPr>
            <a:solidFill>
              <a:schemeClr val="accent4"/>
            </a:solidFill>
            <a:ln>
              <a:noFill/>
            </a:ln>
            <a:effectLst/>
          </c:spPr>
          <c:invertIfNegative val="0"/>
          <c:cat>
            <c:strRef>
              <c:f>'Aggregate Results'!$A$68:$A$77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Results'!$E$68:$E$77</c:f>
              <c:numCache>
                <c:formatCode>General</c:formatCode>
                <c:ptCount val="10"/>
                <c:pt idx="0">
                  <c:v>5.0999999999999996</c:v>
                </c:pt>
                <c:pt idx="1">
                  <c:v>5.0999999999999996</c:v>
                </c:pt>
                <c:pt idx="2">
                  <c:v>5.0999999999999996</c:v>
                </c:pt>
                <c:pt idx="3">
                  <c:v>5.0999999999999996</c:v>
                </c:pt>
                <c:pt idx="4">
                  <c:v>5.0999999999999996</c:v>
                </c:pt>
                <c:pt idx="5">
                  <c:v>4.1445400000000001</c:v>
                </c:pt>
                <c:pt idx="6">
                  <c:v>3.5687199999999999</c:v>
                </c:pt>
                <c:pt idx="7">
                  <c:v>3.4072900000000002</c:v>
                </c:pt>
                <c:pt idx="8">
                  <c:v>3.5687199999999999</c:v>
                </c:pt>
                <c:pt idx="9">
                  <c:v>3.5687199999999999</c:v>
                </c:pt>
              </c:numCache>
            </c:numRef>
          </c:val>
          <c:extLst>
            <c:ext xmlns:c16="http://schemas.microsoft.com/office/drawing/2014/chart" uri="{C3380CC4-5D6E-409C-BE32-E72D297353CC}">
              <c16:uniqueId val="{00000003-6FFF-4532-9A11-D377520A4F29}"/>
            </c:ext>
          </c:extLst>
        </c:ser>
        <c:ser>
          <c:idx val="4"/>
          <c:order val="4"/>
          <c:tx>
            <c:strRef>
              <c:f>'Aggregate Results'!$F$58</c:f>
              <c:strCache>
                <c:ptCount val="1"/>
                <c:pt idx="0">
                  <c:v>Popolo_富樫</c:v>
                </c:pt>
              </c:strCache>
            </c:strRef>
          </c:tx>
          <c:spPr>
            <a:solidFill>
              <a:schemeClr val="accent5"/>
            </a:solidFill>
            <a:ln>
              <a:noFill/>
            </a:ln>
            <a:effectLst/>
          </c:spPr>
          <c:invertIfNegative val="0"/>
          <c:cat>
            <c:strRef>
              <c:f>'Aggregate Results'!$A$68:$A$77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Results'!$F$68:$F$77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6FFF-4532-9A11-D377520A4F29}"/>
            </c:ext>
          </c:extLst>
        </c:ser>
        <c:ser>
          <c:idx val="5"/>
          <c:order val="5"/>
          <c:tx>
            <c:strRef>
              <c:f>'Aggregate Results'!$G$58</c:f>
              <c:strCache>
                <c:ptCount val="1"/>
                <c:pt idx="0">
                  <c:v>ACSESCX_吉田</c:v>
                </c:pt>
              </c:strCache>
            </c:strRef>
          </c:tx>
          <c:spPr>
            <a:solidFill>
              <a:schemeClr val="accent6"/>
            </a:solidFill>
            <a:ln>
              <a:noFill/>
            </a:ln>
            <a:effectLst/>
          </c:spPr>
          <c:invertIfNegative val="0"/>
          <c:cat>
            <c:strRef>
              <c:f>'Aggregate Results'!$A$68:$A$77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Results'!$G$68:$G$77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6FFF-4532-9A11-D377520A4F29}"/>
            </c:ext>
          </c:extLst>
        </c:ser>
        <c:ser>
          <c:idx val="6"/>
          <c:order val="6"/>
          <c:tx>
            <c:strRef>
              <c:f>'Aggregate Results'!$H$58</c:f>
              <c:strCache>
                <c:ptCount val="1"/>
                <c:pt idx="0">
                  <c:v>EnergyPlus/小野永吉</c:v>
                </c:pt>
              </c:strCache>
            </c:strRef>
          </c:tx>
          <c:spPr>
            <a:solidFill>
              <a:schemeClr val="accent1">
                <a:lumMod val="60000"/>
              </a:schemeClr>
            </a:solidFill>
            <a:ln>
              <a:noFill/>
            </a:ln>
            <a:effectLst/>
          </c:spPr>
          <c:invertIfNegative val="0"/>
          <c:cat>
            <c:strRef>
              <c:f>'Aggregate Results'!$A$68:$A$77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Results'!$H$68:$H$77</c:f>
              <c:numCache>
                <c:formatCode>General</c:formatCode>
                <c:ptCount val="10"/>
                <c:pt idx="0">
                  <c:v>5.0969436148227496</c:v>
                </c:pt>
                <c:pt idx="1">
                  <c:v>5.0969436148227496</c:v>
                </c:pt>
                <c:pt idx="2">
                  <c:v>5.0969436148227496</c:v>
                </c:pt>
                <c:pt idx="3">
                  <c:v>5.0969436148227496</c:v>
                </c:pt>
                <c:pt idx="4">
                  <c:v>5.0969436148227496</c:v>
                </c:pt>
                <c:pt idx="5">
                  <c:v>3.8252572090150903</c:v>
                </c:pt>
                <c:pt idx="6">
                  <c:v>2.5527228334469401</c:v>
                </c:pt>
                <c:pt idx="7">
                  <c:v>1.78877454907334</c:v>
                </c:pt>
                <c:pt idx="8">
                  <c:v>2.5527228334469401</c:v>
                </c:pt>
                <c:pt idx="9">
                  <c:v>0</c:v>
                </c:pt>
              </c:numCache>
            </c:numRef>
          </c:val>
          <c:extLst>
            <c:ext xmlns:c16="http://schemas.microsoft.com/office/drawing/2014/chart" uri="{C3380CC4-5D6E-409C-BE32-E72D297353CC}">
              <c16:uniqueId val="{00000006-6FFF-4532-9A11-D377520A4F29}"/>
            </c:ext>
          </c:extLst>
        </c:ser>
        <c:dLbls>
          <c:showLegendKey val="0"/>
          <c:showVal val="0"/>
          <c:showCatName val="0"/>
          <c:showSerName val="0"/>
          <c:showPercent val="0"/>
          <c:showBubbleSize val="0"/>
        </c:dLbls>
        <c:gapWidth val="219"/>
        <c:overlap val="-27"/>
        <c:axId val="861665312"/>
        <c:axId val="861664656"/>
      </c:barChart>
      <c:catAx>
        <c:axId val="86166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1664656"/>
        <c:crosses val="autoZero"/>
        <c:auto val="1"/>
        <c:lblAlgn val="ctr"/>
        <c:lblOffset val="100"/>
        <c:noMultiLvlLbl val="0"/>
      </c:catAx>
      <c:valAx>
        <c:axId val="8616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166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Results'!$F$416</c:f>
          <c:strCache>
            <c:ptCount val="1"/>
            <c:pt idx="0">
              <c:v>PCD_出口水温[℃]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Results'!$B$418</c:f>
              <c:strCache>
                <c:ptCount val="1"/>
                <c:pt idx="0">
                  <c:v>QAS/メーカ値</c:v>
                </c:pt>
              </c:strCache>
            </c:strRef>
          </c:tx>
          <c:spPr>
            <a:solidFill>
              <a:schemeClr val="accent1"/>
            </a:solidFill>
            <a:ln>
              <a:noFill/>
            </a:ln>
            <a:effectLst/>
          </c:spPr>
          <c:invertIfNegative val="0"/>
          <c:cat>
            <c:strRef>
              <c:f>'Aggregate Results'!$A$419:$A$427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Results'!$B$419:$B$427</c:f>
              <c:numCache>
                <c:formatCode>General</c:formatCode>
                <c:ptCount val="9"/>
                <c:pt idx="0">
                  <c:v>31.95</c:v>
                </c:pt>
                <c:pt idx="1">
                  <c:v>29.08</c:v>
                </c:pt>
                <c:pt idx="2">
                  <c:v>26.31</c:v>
                </c:pt>
                <c:pt idx="3">
                  <c:v>21.51</c:v>
                </c:pt>
                <c:pt idx="4">
                  <c:v>31.51</c:v>
                </c:pt>
                <c:pt idx="5">
                  <c:v>27.74</c:v>
                </c:pt>
                <c:pt idx="6">
                  <c:v>23.01</c:v>
                </c:pt>
                <c:pt idx="7">
                  <c:v>21.51</c:v>
                </c:pt>
                <c:pt idx="8">
                  <c:v>31.51</c:v>
                </c:pt>
              </c:numCache>
            </c:numRef>
          </c:val>
          <c:extLst>
            <c:ext xmlns:c16="http://schemas.microsoft.com/office/drawing/2014/chart" uri="{C3380CC4-5D6E-409C-BE32-E72D297353CC}">
              <c16:uniqueId val="{00000000-AA2E-481E-822F-F893EB474156}"/>
            </c:ext>
          </c:extLst>
        </c:ser>
        <c:ser>
          <c:idx val="1"/>
          <c:order val="1"/>
          <c:tx>
            <c:strRef>
              <c:f>'Aggregate Results'!$C$418</c:f>
              <c:strCache>
                <c:ptCount val="1"/>
                <c:pt idx="0">
                  <c:v>ENe-ST/小野永吉</c:v>
                </c:pt>
              </c:strCache>
            </c:strRef>
          </c:tx>
          <c:spPr>
            <a:solidFill>
              <a:schemeClr val="accent2"/>
            </a:solidFill>
            <a:ln>
              <a:noFill/>
            </a:ln>
            <a:effectLst/>
          </c:spPr>
          <c:invertIfNegative val="0"/>
          <c:cat>
            <c:strRef>
              <c:f>'Aggregate Results'!$A$419:$A$427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Results'!$C$419:$C$427</c:f>
              <c:numCache>
                <c:formatCode>General</c:formatCode>
                <c:ptCount val="9"/>
                <c:pt idx="0">
                  <c:v>31.718046966931801</c:v>
                </c:pt>
                <c:pt idx="1">
                  <c:v>28.643319929396601</c:v>
                </c:pt>
                <c:pt idx="2">
                  <c:v>25.6530290656966</c:v>
                </c:pt>
                <c:pt idx="3">
                  <c:v>21.582345257951001</c:v>
                </c:pt>
                <c:pt idx="4">
                  <c:v>31.581690839670699</c:v>
                </c:pt>
                <c:pt idx="5">
                  <c:v>27.460949742461601</c:v>
                </c:pt>
                <c:pt idx="6">
                  <c:v>22.759320058356401</c:v>
                </c:pt>
                <c:pt idx="7">
                  <c:v>21.5817603223276</c:v>
                </c:pt>
                <c:pt idx="8">
                  <c:v>31.580829871064001</c:v>
                </c:pt>
              </c:numCache>
            </c:numRef>
          </c:val>
          <c:extLst>
            <c:ext xmlns:c16="http://schemas.microsoft.com/office/drawing/2014/chart" uri="{C3380CC4-5D6E-409C-BE32-E72D297353CC}">
              <c16:uniqueId val="{00000001-AA2E-481E-822F-F893EB474156}"/>
            </c:ext>
          </c:extLst>
        </c:ser>
        <c:ser>
          <c:idx val="2"/>
          <c:order val="2"/>
          <c:tx>
            <c:strRef>
              <c:f>'Aggregate Results'!$D$418</c:f>
              <c:strCache>
                <c:ptCount val="1"/>
                <c:pt idx="0">
                  <c:v>LCEM/Yajima</c:v>
                </c:pt>
              </c:strCache>
            </c:strRef>
          </c:tx>
          <c:spPr>
            <a:solidFill>
              <a:schemeClr val="accent3"/>
            </a:solidFill>
            <a:ln>
              <a:noFill/>
            </a:ln>
            <a:effectLst/>
          </c:spPr>
          <c:invertIfNegative val="0"/>
          <c:cat>
            <c:strRef>
              <c:f>'Aggregate Results'!$A$419:$A$427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Results'!$D$419:$D$427</c:f>
              <c:numCache>
                <c:formatCode>General</c:formatCode>
                <c:ptCount val="9"/>
                <c:pt idx="0">
                  <c:v>32.019238090436488</c:v>
                </c:pt>
                <c:pt idx="1">
                  <c:v>29.176477117962371</c:v>
                </c:pt>
                <c:pt idx="2">
                  <c:v>26.432580362659458</c:v>
                </c:pt>
                <c:pt idx="3">
                  <c:v>21.518432413290462</c:v>
                </c:pt>
                <c:pt idx="4">
                  <c:v>31.518432413290462</c:v>
                </c:pt>
                <c:pt idx="5">
                  <c:v>27.926133295230144</c:v>
                </c:pt>
                <c:pt idx="6">
                  <c:v>23.216615766592714</c:v>
                </c:pt>
                <c:pt idx="7">
                  <c:v>21.518432413290462</c:v>
                </c:pt>
                <c:pt idx="8">
                  <c:v>31.518432413290462</c:v>
                </c:pt>
              </c:numCache>
            </c:numRef>
          </c:val>
          <c:extLst>
            <c:ext xmlns:c16="http://schemas.microsoft.com/office/drawing/2014/chart" uri="{C3380CC4-5D6E-409C-BE32-E72D297353CC}">
              <c16:uniqueId val="{00000002-AA2E-481E-822F-F893EB474156}"/>
            </c:ext>
          </c:extLst>
        </c:ser>
        <c:ser>
          <c:idx val="3"/>
          <c:order val="3"/>
          <c:tx>
            <c:strRef>
              <c:f>'Aggregate Results'!$E$418</c:f>
              <c:strCache>
                <c:ptCount val="1"/>
                <c:pt idx="0">
                  <c:v>BEST2108dev/nino</c:v>
                </c:pt>
              </c:strCache>
            </c:strRef>
          </c:tx>
          <c:spPr>
            <a:solidFill>
              <a:schemeClr val="accent4"/>
            </a:solidFill>
            <a:ln>
              <a:noFill/>
            </a:ln>
            <a:effectLst/>
          </c:spPr>
          <c:invertIfNegative val="0"/>
          <c:cat>
            <c:strRef>
              <c:f>'Aggregate Results'!$A$419:$A$427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Results'!$E$419:$E$427</c:f>
              <c:numCache>
                <c:formatCode>General</c:formatCode>
                <c:ptCount val="9"/>
                <c:pt idx="0">
                  <c:v>32.08</c:v>
                </c:pt>
                <c:pt idx="1">
                  <c:v>29.22</c:v>
                </c:pt>
                <c:pt idx="2">
                  <c:v>26.46</c:v>
                </c:pt>
                <c:pt idx="3">
                  <c:v>21.58</c:v>
                </c:pt>
                <c:pt idx="4">
                  <c:v>31.58</c:v>
                </c:pt>
                <c:pt idx="5">
                  <c:v>27.89</c:v>
                </c:pt>
                <c:pt idx="6">
                  <c:v>23.19</c:v>
                </c:pt>
                <c:pt idx="7">
                  <c:v>21.58</c:v>
                </c:pt>
                <c:pt idx="8">
                  <c:v>31.58</c:v>
                </c:pt>
              </c:numCache>
            </c:numRef>
          </c:val>
          <c:extLst>
            <c:ext xmlns:c16="http://schemas.microsoft.com/office/drawing/2014/chart" uri="{C3380CC4-5D6E-409C-BE32-E72D297353CC}">
              <c16:uniqueId val="{00000003-AA2E-481E-822F-F893EB474156}"/>
            </c:ext>
          </c:extLst>
        </c:ser>
        <c:ser>
          <c:idx val="4"/>
          <c:order val="4"/>
          <c:tx>
            <c:strRef>
              <c:f>'Aggregate Results'!$F$418</c:f>
              <c:strCache>
                <c:ptCount val="1"/>
                <c:pt idx="0">
                  <c:v>Popolo_富樫</c:v>
                </c:pt>
              </c:strCache>
            </c:strRef>
          </c:tx>
          <c:spPr>
            <a:solidFill>
              <a:schemeClr val="accent5"/>
            </a:solidFill>
            <a:ln>
              <a:noFill/>
            </a:ln>
            <a:effectLst/>
          </c:spPr>
          <c:invertIfNegative val="0"/>
          <c:cat>
            <c:strRef>
              <c:f>'Aggregate Results'!$A$419:$A$427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Results'!$F$419:$F$427</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AA2E-481E-822F-F893EB474156}"/>
            </c:ext>
          </c:extLst>
        </c:ser>
        <c:ser>
          <c:idx val="5"/>
          <c:order val="5"/>
          <c:tx>
            <c:strRef>
              <c:f>'Aggregate Results'!$G$418</c:f>
              <c:strCache>
                <c:ptCount val="1"/>
                <c:pt idx="0">
                  <c:v>ACSESCX_吉田</c:v>
                </c:pt>
              </c:strCache>
            </c:strRef>
          </c:tx>
          <c:spPr>
            <a:solidFill>
              <a:schemeClr val="accent6"/>
            </a:solidFill>
            <a:ln>
              <a:noFill/>
            </a:ln>
            <a:effectLst/>
          </c:spPr>
          <c:invertIfNegative val="0"/>
          <c:cat>
            <c:strRef>
              <c:f>'Aggregate Results'!$A$419:$A$427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Results'!$G$419:$G$427</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AA2E-481E-822F-F893EB474156}"/>
            </c:ext>
          </c:extLst>
        </c:ser>
        <c:ser>
          <c:idx val="6"/>
          <c:order val="6"/>
          <c:tx>
            <c:strRef>
              <c:f>'Aggregate Results'!$H$418</c:f>
              <c:strCache>
                <c:ptCount val="1"/>
                <c:pt idx="0">
                  <c:v>EnergyPlus/小野永吉</c:v>
                </c:pt>
              </c:strCache>
            </c:strRef>
          </c:tx>
          <c:spPr>
            <a:solidFill>
              <a:schemeClr val="accent1">
                <a:lumMod val="60000"/>
              </a:schemeClr>
            </a:solidFill>
            <a:ln>
              <a:noFill/>
            </a:ln>
            <a:effectLst/>
          </c:spPr>
          <c:invertIfNegative val="0"/>
          <c:cat>
            <c:strRef>
              <c:f>'Aggregate Results'!$A$419:$A$427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Results'!$H$419:$H$427</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AA2E-481E-822F-F893EB474156}"/>
            </c:ext>
          </c:extLst>
        </c:ser>
        <c:dLbls>
          <c:showLegendKey val="0"/>
          <c:showVal val="0"/>
          <c:showCatName val="0"/>
          <c:showSerName val="0"/>
          <c:showPercent val="0"/>
          <c:showBubbleSize val="0"/>
        </c:dLbls>
        <c:gapWidth val="219"/>
        <c:overlap val="-27"/>
        <c:axId val="1104517152"/>
        <c:axId val="1104519776"/>
      </c:barChart>
      <c:catAx>
        <c:axId val="1104517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19776"/>
        <c:crosses val="autoZero"/>
        <c:auto val="1"/>
        <c:lblAlgn val="ctr"/>
        <c:lblOffset val="100"/>
        <c:noMultiLvlLbl val="0"/>
      </c:catAx>
      <c:valAx>
        <c:axId val="110451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1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Results'!$G$416</c:f>
          <c:strCache>
            <c:ptCount val="1"/>
            <c:pt idx="0">
              <c:v>PCD_出口水温[℃]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Results'!$B$418</c:f>
              <c:strCache>
                <c:ptCount val="1"/>
                <c:pt idx="0">
                  <c:v>QAS/メーカ値</c:v>
                </c:pt>
              </c:strCache>
            </c:strRef>
          </c:tx>
          <c:spPr>
            <a:solidFill>
              <a:schemeClr val="accent1"/>
            </a:solidFill>
            <a:ln>
              <a:noFill/>
            </a:ln>
            <a:effectLst/>
          </c:spPr>
          <c:invertIfNegative val="0"/>
          <c:cat>
            <c:strRef>
              <c:f>'Aggregate Results'!$A$428:$A$437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Results'!$B$428:$B$437</c:f>
              <c:numCache>
                <c:formatCode>General</c:formatCode>
                <c:ptCount val="10"/>
                <c:pt idx="0">
                  <c:v>31.95</c:v>
                </c:pt>
                <c:pt idx="1">
                  <c:v>29.08</c:v>
                </c:pt>
                <c:pt idx="2">
                  <c:v>26.31</c:v>
                </c:pt>
                <c:pt idx="3">
                  <c:v>22.01</c:v>
                </c:pt>
                <c:pt idx="4">
                  <c:v>32.01</c:v>
                </c:pt>
                <c:pt idx="5">
                  <c:v>27.43</c:v>
                </c:pt>
                <c:pt idx="6">
                  <c:v>22.43</c:v>
                </c:pt>
                <c:pt idx="7">
                  <c:v>21.51</c:v>
                </c:pt>
                <c:pt idx="8">
                  <c:v>31.51</c:v>
                </c:pt>
                <c:pt idx="9">
                  <c:v>22.43</c:v>
                </c:pt>
              </c:numCache>
            </c:numRef>
          </c:val>
          <c:extLst>
            <c:ext xmlns:c16="http://schemas.microsoft.com/office/drawing/2014/chart" uri="{C3380CC4-5D6E-409C-BE32-E72D297353CC}">
              <c16:uniqueId val="{00000000-B5C5-483B-918D-81144A5733B0}"/>
            </c:ext>
          </c:extLst>
        </c:ser>
        <c:ser>
          <c:idx val="1"/>
          <c:order val="1"/>
          <c:tx>
            <c:strRef>
              <c:f>'Aggregate Results'!$C$418</c:f>
              <c:strCache>
                <c:ptCount val="1"/>
                <c:pt idx="0">
                  <c:v>ENe-ST/小野永吉</c:v>
                </c:pt>
              </c:strCache>
            </c:strRef>
          </c:tx>
          <c:spPr>
            <a:solidFill>
              <a:schemeClr val="accent2"/>
            </a:solidFill>
            <a:ln>
              <a:noFill/>
            </a:ln>
            <a:effectLst/>
          </c:spPr>
          <c:invertIfNegative val="0"/>
          <c:cat>
            <c:strRef>
              <c:f>'Aggregate Results'!$A$428:$A$437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Results'!$C$428:$C$437</c:f>
              <c:numCache>
                <c:formatCode>General</c:formatCode>
                <c:ptCount val="10"/>
                <c:pt idx="0">
                  <c:v>31.715149210531401</c:v>
                </c:pt>
                <c:pt idx="1">
                  <c:v>28.595879222562701</c:v>
                </c:pt>
                <c:pt idx="2">
                  <c:v>25.563155236953801</c:v>
                </c:pt>
                <c:pt idx="3">
                  <c:v>22.089572024167701</c:v>
                </c:pt>
                <c:pt idx="4">
                  <c:v>32.096159996442502</c:v>
                </c:pt>
                <c:pt idx="5">
                  <c:v>26.8260573212042</c:v>
                </c:pt>
                <c:pt idx="6">
                  <c:v>22.037420128996001</c:v>
                </c:pt>
                <c:pt idx="7">
                  <c:v>21.522832954673301</c:v>
                </c:pt>
                <c:pt idx="8">
                  <c:v>31.523897230657798</c:v>
                </c:pt>
                <c:pt idx="9">
                  <c:v>22.037420128996001</c:v>
                </c:pt>
              </c:numCache>
            </c:numRef>
          </c:val>
          <c:extLst>
            <c:ext xmlns:c16="http://schemas.microsoft.com/office/drawing/2014/chart" uri="{C3380CC4-5D6E-409C-BE32-E72D297353CC}">
              <c16:uniqueId val="{00000001-B5C5-483B-918D-81144A5733B0}"/>
            </c:ext>
          </c:extLst>
        </c:ser>
        <c:ser>
          <c:idx val="2"/>
          <c:order val="2"/>
          <c:tx>
            <c:strRef>
              <c:f>'Aggregate Results'!$D$418</c:f>
              <c:strCache>
                <c:ptCount val="1"/>
                <c:pt idx="0">
                  <c:v>LCEM/Yajima</c:v>
                </c:pt>
              </c:strCache>
            </c:strRef>
          </c:tx>
          <c:spPr>
            <a:solidFill>
              <a:schemeClr val="accent3"/>
            </a:solidFill>
            <a:ln>
              <a:noFill/>
            </a:ln>
            <a:effectLst/>
          </c:spPr>
          <c:invertIfNegative val="0"/>
          <c:cat>
            <c:strRef>
              <c:f>'Aggregate Results'!$A$428:$A$437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Results'!$D$428:$D$437</c:f>
              <c:numCache>
                <c:formatCode>General</c:formatCode>
                <c:ptCount val="10"/>
                <c:pt idx="0">
                  <c:v>32.01785193170452</c:v>
                </c:pt>
                <c:pt idx="1">
                  <c:v>29.266824732132736</c:v>
                </c:pt>
                <c:pt idx="2">
                  <c:v>26.499643460579229</c:v>
                </c:pt>
                <c:pt idx="3">
                  <c:v>22.014443381854512</c:v>
                </c:pt>
                <c:pt idx="4">
                  <c:v>32.012084330815988</c:v>
                </c:pt>
                <c:pt idx="5">
                  <c:v>27.999624263993709</c:v>
                </c:pt>
                <c:pt idx="6">
                  <c:v>23.594712506341178</c:v>
                </c:pt>
                <c:pt idx="7">
                  <c:v>21.506256901540524</c:v>
                </c:pt>
                <c:pt idx="8">
                  <c:v>31.506525884868811</c:v>
                </c:pt>
                <c:pt idx="9">
                  <c:v>23.594712506341178</c:v>
                </c:pt>
              </c:numCache>
            </c:numRef>
          </c:val>
          <c:extLst>
            <c:ext xmlns:c16="http://schemas.microsoft.com/office/drawing/2014/chart" uri="{C3380CC4-5D6E-409C-BE32-E72D297353CC}">
              <c16:uniqueId val="{00000002-B5C5-483B-918D-81144A5733B0}"/>
            </c:ext>
          </c:extLst>
        </c:ser>
        <c:ser>
          <c:idx val="3"/>
          <c:order val="3"/>
          <c:tx>
            <c:strRef>
              <c:f>'Aggregate Results'!$E$418</c:f>
              <c:strCache>
                <c:ptCount val="1"/>
                <c:pt idx="0">
                  <c:v>BEST2108dev/nino</c:v>
                </c:pt>
              </c:strCache>
            </c:strRef>
          </c:tx>
          <c:spPr>
            <a:solidFill>
              <a:schemeClr val="accent4"/>
            </a:solidFill>
            <a:ln>
              <a:noFill/>
            </a:ln>
            <a:effectLst/>
          </c:spPr>
          <c:invertIfNegative val="0"/>
          <c:cat>
            <c:strRef>
              <c:f>'Aggregate Results'!$A$428:$A$437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Results'!$E$428:$E$437</c:f>
              <c:numCache>
                <c:formatCode>General</c:formatCode>
                <c:ptCount val="10"/>
                <c:pt idx="0">
                  <c:v>32.08</c:v>
                </c:pt>
                <c:pt idx="1">
                  <c:v>29.22</c:v>
                </c:pt>
                <c:pt idx="2">
                  <c:v>26.46</c:v>
                </c:pt>
                <c:pt idx="3">
                  <c:v>22.08</c:v>
                </c:pt>
                <c:pt idx="4">
                  <c:v>32.08</c:v>
                </c:pt>
                <c:pt idx="5">
                  <c:v>27.54</c:v>
                </c:pt>
                <c:pt idx="6">
                  <c:v>22.5</c:v>
                </c:pt>
                <c:pt idx="7">
                  <c:v>21.55</c:v>
                </c:pt>
                <c:pt idx="8">
                  <c:v>31.55</c:v>
                </c:pt>
                <c:pt idx="9">
                  <c:v>22.5</c:v>
                </c:pt>
              </c:numCache>
            </c:numRef>
          </c:val>
          <c:extLst>
            <c:ext xmlns:c16="http://schemas.microsoft.com/office/drawing/2014/chart" uri="{C3380CC4-5D6E-409C-BE32-E72D297353CC}">
              <c16:uniqueId val="{00000003-B5C5-483B-918D-81144A5733B0}"/>
            </c:ext>
          </c:extLst>
        </c:ser>
        <c:ser>
          <c:idx val="4"/>
          <c:order val="4"/>
          <c:tx>
            <c:strRef>
              <c:f>'Aggregate Results'!$F$418</c:f>
              <c:strCache>
                <c:ptCount val="1"/>
                <c:pt idx="0">
                  <c:v>Popolo_富樫</c:v>
                </c:pt>
              </c:strCache>
            </c:strRef>
          </c:tx>
          <c:spPr>
            <a:solidFill>
              <a:schemeClr val="accent5"/>
            </a:solidFill>
            <a:ln>
              <a:noFill/>
            </a:ln>
            <a:effectLst/>
          </c:spPr>
          <c:invertIfNegative val="0"/>
          <c:cat>
            <c:strRef>
              <c:f>'Aggregate Results'!$A$428:$A$437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Results'!$F$428:$F$437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B5C5-483B-918D-81144A5733B0}"/>
            </c:ext>
          </c:extLst>
        </c:ser>
        <c:ser>
          <c:idx val="5"/>
          <c:order val="5"/>
          <c:tx>
            <c:strRef>
              <c:f>'Aggregate Results'!$G$418</c:f>
              <c:strCache>
                <c:ptCount val="1"/>
                <c:pt idx="0">
                  <c:v>ACSESCX_吉田</c:v>
                </c:pt>
              </c:strCache>
            </c:strRef>
          </c:tx>
          <c:spPr>
            <a:solidFill>
              <a:schemeClr val="accent6"/>
            </a:solidFill>
            <a:ln>
              <a:noFill/>
            </a:ln>
            <a:effectLst/>
          </c:spPr>
          <c:invertIfNegative val="0"/>
          <c:cat>
            <c:strRef>
              <c:f>'Aggregate Results'!$A$428:$A$437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Results'!$G$428:$G$437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B5C5-483B-918D-81144A5733B0}"/>
            </c:ext>
          </c:extLst>
        </c:ser>
        <c:ser>
          <c:idx val="6"/>
          <c:order val="6"/>
          <c:tx>
            <c:strRef>
              <c:f>'Aggregate Results'!$H$418</c:f>
              <c:strCache>
                <c:ptCount val="1"/>
                <c:pt idx="0">
                  <c:v>EnergyPlus/小野永吉</c:v>
                </c:pt>
              </c:strCache>
            </c:strRef>
          </c:tx>
          <c:spPr>
            <a:solidFill>
              <a:schemeClr val="accent1">
                <a:lumMod val="60000"/>
              </a:schemeClr>
            </a:solidFill>
            <a:ln>
              <a:noFill/>
            </a:ln>
            <a:effectLst/>
          </c:spPr>
          <c:invertIfNegative val="0"/>
          <c:cat>
            <c:strRef>
              <c:f>'Aggregate Results'!$A$428:$A$437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Results'!$H$428:$H$437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B5C5-483B-918D-81144A5733B0}"/>
            </c:ext>
          </c:extLst>
        </c:ser>
        <c:dLbls>
          <c:showLegendKey val="0"/>
          <c:showVal val="0"/>
          <c:showCatName val="0"/>
          <c:showSerName val="0"/>
          <c:showPercent val="0"/>
          <c:showBubbleSize val="0"/>
        </c:dLbls>
        <c:gapWidth val="219"/>
        <c:overlap val="-27"/>
        <c:axId val="1104517152"/>
        <c:axId val="1104519776"/>
      </c:barChart>
      <c:catAx>
        <c:axId val="1104517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19776"/>
        <c:crosses val="autoZero"/>
        <c:auto val="1"/>
        <c:lblAlgn val="ctr"/>
        <c:lblOffset val="100"/>
        <c:noMultiLvlLbl val="0"/>
      </c:catAx>
      <c:valAx>
        <c:axId val="110451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1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Results'!$F$152</c:f>
          <c:strCache>
            <c:ptCount val="1"/>
            <c:pt idx="0">
              <c:v>AR_冷却水出口温度[℃]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Results'!$B$154</c:f>
              <c:strCache>
                <c:ptCount val="1"/>
                <c:pt idx="0">
                  <c:v>QAS/メーカ値</c:v>
                </c:pt>
              </c:strCache>
            </c:strRef>
          </c:tx>
          <c:spPr>
            <a:solidFill>
              <a:schemeClr val="accent1"/>
            </a:solidFill>
            <a:ln>
              <a:noFill/>
            </a:ln>
            <a:effectLst/>
          </c:spPr>
          <c:invertIfNegative val="0"/>
          <c:cat>
            <c:strRef>
              <c:f>'Aggregate Results'!$A$155:$A$163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Results'!$B$155:$B$163</c:f>
              <c:numCache>
                <c:formatCode>General</c:formatCode>
                <c:ptCount val="9"/>
                <c:pt idx="0">
                  <c:v>37.08</c:v>
                </c:pt>
                <c:pt idx="1">
                  <c:v>34.130000000000003</c:v>
                </c:pt>
                <c:pt idx="2">
                  <c:v>31.3</c:v>
                </c:pt>
                <c:pt idx="3">
                  <c:v>26.4</c:v>
                </c:pt>
                <c:pt idx="4">
                  <c:v>36.619999999999997</c:v>
                </c:pt>
                <c:pt idx="5">
                  <c:v>31.46</c:v>
                </c:pt>
                <c:pt idx="6">
                  <c:v>25.43</c:v>
                </c:pt>
                <c:pt idx="7">
                  <c:v>23.21</c:v>
                </c:pt>
                <c:pt idx="8">
                  <c:v>34.020000000000003</c:v>
                </c:pt>
              </c:numCache>
            </c:numRef>
          </c:val>
          <c:extLst>
            <c:ext xmlns:c16="http://schemas.microsoft.com/office/drawing/2014/chart" uri="{C3380CC4-5D6E-409C-BE32-E72D297353CC}">
              <c16:uniqueId val="{00000000-0E5E-4CA6-8B19-57E5A3D30AE1}"/>
            </c:ext>
          </c:extLst>
        </c:ser>
        <c:ser>
          <c:idx val="1"/>
          <c:order val="1"/>
          <c:tx>
            <c:strRef>
              <c:f>'Aggregate Results'!$C$154</c:f>
              <c:strCache>
                <c:ptCount val="1"/>
                <c:pt idx="0">
                  <c:v>ENe-ST/小野永吉</c:v>
                </c:pt>
              </c:strCache>
            </c:strRef>
          </c:tx>
          <c:spPr>
            <a:solidFill>
              <a:schemeClr val="accent2"/>
            </a:solidFill>
            <a:ln>
              <a:noFill/>
            </a:ln>
            <a:effectLst/>
          </c:spPr>
          <c:invertIfNegative val="0"/>
          <c:cat>
            <c:strRef>
              <c:f>'Aggregate Results'!$A$155:$A$163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Results'!$C$155:$C$163</c:f>
              <c:numCache>
                <c:formatCode>General</c:formatCode>
                <c:ptCount val="9"/>
                <c:pt idx="0">
                  <c:v>36.716008021317599</c:v>
                </c:pt>
                <c:pt idx="1">
                  <c:v>33.544984328037003</c:v>
                </c:pt>
                <c:pt idx="2">
                  <c:v>30.474372232175298</c:v>
                </c:pt>
                <c:pt idx="3">
                  <c:v>26.315474641764201</c:v>
                </c:pt>
                <c:pt idx="4">
                  <c:v>36.575086879803798</c:v>
                </c:pt>
                <c:pt idx="5">
                  <c:v>31.085151547492099</c:v>
                </c:pt>
                <c:pt idx="6">
                  <c:v>25.109892590369</c:v>
                </c:pt>
                <c:pt idx="7">
                  <c:v>23.2228522093667</c:v>
                </c:pt>
                <c:pt idx="8">
                  <c:v>34.046089230506297</c:v>
                </c:pt>
              </c:numCache>
            </c:numRef>
          </c:val>
          <c:extLst>
            <c:ext xmlns:c16="http://schemas.microsoft.com/office/drawing/2014/chart" uri="{C3380CC4-5D6E-409C-BE32-E72D297353CC}">
              <c16:uniqueId val="{00000001-0E5E-4CA6-8B19-57E5A3D30AE1}"/>
            </c:ext>
          </c:extLst>
        </c:ser>
        <c:ser>
          <c:idx val="2"/>
          <c:order val="2"/>
          <c:tx>
            <c:strRef>
              <c:f>'Aggregate Results'!$D$154</c:f>
              <c:strCache>
                <c:ptCount val="1"/>
                <c:pt idx="0">
                  <c:v>LCEM/Yajima</c:v>
                </c:pt>
              </c:strCache>
            </c:strRef>
          </c:tx>
          <c:spPr>
            <a:solidFill>
              <a:schemeClr val="accent3"/>
            </a:solidFill>
            <a:ln>
              <a:noFill/>
            </a:ln>
            <a:effectLst/>
          </c:spPr>
          <c:invertIfNegative val="0"/>
          <c:cat>
            <c:strRef>
              <c:f>'Aggregate Results'!$A$155:$A$163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Results'!$D$155:$D$163</c:f>
              <c:numCache>
                <c:formatCode>General</c:formatCode>
                <c:ptCount val="9"/>
                <c:pt idx="0">
                  <c:v>37</c:v>
                </c:pt>
                <c:pt idx="1">
                  <c:v>34</c:v>
                </c:pt>
                <c:pt idx="2">
                  <c:v>31.2</c:v>
                </c:pt>
                <c:pt idx="3">
                  <c:v>26.2</c:v>
                </c:pt>
                <c:pt idx="4">
                  <c:v>36.5</c:v>
                </c:pt>
                <c:pt idx="5">
                  <c:v>31.5</c:v>
                </c:pt>
                <c:pt idx="6">
                  <c:v>25.5</c:v>
                </c:pt>
                <c:pt idx="7">
                  <c:v>23.2</c:v>
                </c:pt>
                <c:pt idx="8">
                  <c:v>34</c:v>
                </c:pt>
              </c:numCache>
            </c:numRef>
          </c:val>
          <c:extLst>
            <c:ext xmlns:c16="http://schemas.microsoft.com/office/drawing/2014/chart" uri="{C3380CC4-5D6E-409C-BE32-E72D297353CC}">
              <c16:uniqueId val="{00000002-0E5E-4CA6-8B19-57E5A3D30AE1}"/>
            </c:ext>
          </c:extLst>
        </c:ser>
        <c:ser>
          <c:idx val="3"/>
          <c:order val="3"/>
          <c:tx>
            <c:strRef>
              <c:f>'Aggregate Results'!$E$154</c:f>
              <c:strCache>
                <c:ptCount val="1"/>
                <c:pt idx="0">
                  <c:v>BEST2108dev/nino</c:v>
                </c:pt>
              </c:strCache>
            </c:strRef>
          </c:tx>
          <c:spPr>
            <a:solidFill>
              <a:schemeClr val="accent4"/>
            </a:solidFill>
            <a:ln>
              <a:noFill/>
            </a:ln>
            <a:effectLst/>
          </c:spPr>
          <c:invertIfNegative val="0"/>
          <c:cat>
            <c:strRef>
              <c:f>'Aggregate Results'!$A$155:$A$163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Results'!$E$155:$E$163</c:f>
              <c:numCache>
                <c:formatCode>General</c:formatCode>
                <c:ptCount val="9"/>
                <c:pt idx="0">
                  <c:v>37.200000000000003</c:v>
                </c:pt>
                <c:pt idx="1">
                  <c:v>34.270000000000003</c:v>
                </c:pt>
                <c:pt idx="2">
                  <c:v>31.46</c:v>
                </c:pt>
                <c:pt idx="3">
                  <c:v>26.47</c:v>
                </c:pt>
                <c:pt idx="4">
                  <c:v>36.69</c:v>
                </c:pt>
                <c:pt idx="5">
                  <c:v>31.61</c:v>
                </c:pt>
                <c:pt idx="6">
                  <c:v>25.61</c:v>
                </c:pt>
                <c:pt idx="7">
                  <c:v>23.28</c:v>
                </c:pt>
                <c:pt idx="8">
                  <c:v>34.090000000000003</c:v>
                </c:pt>
              </c:numCache>
            </c:numRef>
          </c:val>
          <c:extLst>
            <c:ext xmlns:c16="http://schemas.microsoft.com/office/drawing/2014/chart" uri="{C3380CC4-5D6E-409C-BE32-E72D297353CC}">
              <c16:uniqueId val="{00000003-0E5E-4CA6-8B19-57E5A3D30AE1}"/>
            </c:ext>
          </c:extLst>
        </c:ser>
        <c:ser>
          <c:idx val="4"/>
          <c:order val="4"/>
          <c:tx>
            <c:strRef>
              <c:f>'Aggregate Results'!$F$154</c:f>
              <c:strCache>
                <c:ptCount val="1"/>
                <c:pt idx="0">
                  <c:v>Popolo_富樫</c:v>
                </c:pt>
              </c:strCache>
            </c:strRef>
          </c:tx>
          <c:spPr>
            <a:solidFill>
              <a:schemeClr val="accent5"/>
            </a:solidFill>
            <a:ln>
              <a:noFill/>
            </a:ln>
            <a:effectLst/>
          </c:spPr>
          <c:invertIfNegative val="0"/>
          <c:cat>
            <c:strRef>
              <c:f>'Aggregate Results'!$A$155:$A$163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Results'!$F$155:$F$163</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0E5E-4CA6-8B19-57E5A3D30AE1}"/>
            </c:ext>
          </c:extLst>
        </c:ser>
        <c:ser>
          <c:idx val="5"/>
          <c:order val="5"/>
          <c:tx>
            <c:strRef>
              <c:f>'Aggregate Results'!$G$154</c:f>
              <c:strCache>
                <c:ptCount val="1"/>
                <c:pt idx="0">
                  <c:v>ACSESCX_吉田</c:v>
                </c:pt>
              </c:strCache>
            </c:strRef>
          </c:tx>
          <c:spPr>
            <a:solidFill>
              <a:schemeClr val="accent6"/>
            </a:solidFill>
            <a:ln>
              <a:noFill/>
            </a:ln>
            <a:effectLst/>
          </c:spPr>
          <c:invertIfNegative val="0"/>
          <c:cat>
            <c:strRef>
              <c:f>'Aggregate Results'!$A$155:$A$163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Results'!$G$155:$G$163</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0E5E-4CA6-8B19-57E5A3D30AE1}"/>
            </c:ext>
          </c:extLst>
        </c:ser>
        <c:ser>
          <c:idx val="6"/>
          <c:order val="6"/>
          <c:tx>
            <c:strRef>
              <c:f>'Aggregate Results'!$H$154</c:f>
              <c:strCache>
                <c:ptCount val="1"/>
                <c:pt idx="0">
                  <c:v>EnergyPlus/小野永吉</c:v>
                </c:pt>
              </c:strCache>
            </c:strRef>
          </c:tx>
          <c:spPr>
            <a:solidFill>
              <a:schemeClr val="accent1">
                <a:lumMod val="60000"/>
              </a:schemeClr>
            </a:solidFill>
            <a:ln>
              <a:noFill/>
            </a:ln>
            <a:effectLst/>
          </c:spPr>
          <c:invertIfNegative val="0"/>
          <c:cat>
            <c:strRef>
              <c:f>'Aggregate Results'!$A$155:$A$163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Results'!$H$155:$H$163</c:f>
              <c:numCache>
                <c:formatCode>General</c:formatCode>
                <c:ptCount val="9"/>
                <c:pt idx="0">
                  <c:v>35.584122349640303</c:v>
                </c:pt>
                <c:pt idx="1">
                  <c:v>32.539666042877798</c:v>
                </c:pt>
                <c:pt idx="2">
                  <c:v>29.5733339896404</c:v>
                </c:pt>
                <c:pt idx="3">
                  <c:v>27.376200678119599</c:v>
                </c:pt>
                <c:pt idx="4">
                  <c:v>37.376457912601801</c:v>
                </c:pt>
                <c:pt idx="5">
                  <c:v>30.295660488585199</c:v>
                </c:pt>
                <c:pt idx="6">
                  <c:v>24.667769431191601</c:v>
                </c:pt>
                <c:pt idx="7">
                  <c:v>23.883231868689698</c:v>
                </c:pt>
                <c:pt idx="8">
                  <c:v>34.667897075661998</c:v>
                </c:pt>
              </c:numCache>
            </c:numRef>
          </c:val>
          <c:extLst>
            <c:ext xmlns:c16="http://schemas.microsoft.com/office/drawing/2014/chart" uri="{C3380CC4-5D6E-409C-BE32-E72D297353CC}">
              <c16:uniqueId val="{00000006-0E5E-4CA6-8B19-57E5A3D30AE1}"/>
            </c:ext>
          </c:extLst>
        </c:ser>
        <c:dLbls>
          <c:showLegendKey val="0"/>
          <c:showVal val="0"/>
          <c:showCatName val="0"/>
          <c:showSerName val="0"/>
          <c:showPercent val="0"/>
          <c:showBubbleSize val="0"/>
        </c:dLbls>
        <c:gapWidth val="219"/>
        <c:overlap val="-27"/>
        <c:axId val="812177600"/>
        <c:axId val="812178256"/>
      </c:barChart>
      <c:catAx>
        <c:axId val="81217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178256"/>
        <c:crosses val="autoZero"/>
        <c:auto val="1"/>
        <c:lblAlgn val="ctr"/>
        <c:lblOffset val="100"/>
        <c:noMultiLvlLbl val="0"/>
      </c:catAx>
      <c:valAx>
        <c:axId val="81217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17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Results'!$G$152</c:f>
          <c:strCache>
            <c:ptCount val="1"/>
            <c:pt idx="0">
              <c:v>AR_冷却水出口温度[℃]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Results'!$B$154</c:f>
              <c:strCache>
                <c:ptCount val="1"/>
                <c:pt idx="0">
                  <c:v>QAS/メーカ値</c:v>
                </c:pt>
              </c:strCache>
            </c:strRef>
          </c:tx>
          <c:spPr>
            <a:solidFill>
              <a:schemeClr val="accent1"/>
            </a:solidFill>
            <a:ln>
              <a:noFill/>
            </a:ln>
            <a:effectLst/>
          </c:spPr>
          <c:invertIfNegative val="0"/>
          <c:cat>
            <c:strRef>
              <c:f>'Aggregate Results'!$A$164:$A$173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Results'!$B$164:$B$173</c:f>
              <c:numCache>
                <c:formatCode>General</c:formatCode>
                <c:ptCount val="10"/>
                <c:pt idx="0">
                  <c:v>37.08</c:v>
                </c:pt>
                <c:pt idx="1">
                  <c:v>34.130000000000003</c:v>
                </c:pt>
                <c:pt idx="2">
                  <c:v>31.3</c:v>
                </c:pt>
                <c:pt idx="3">
                  <c:v>27</c:v>
                </c:pt>
                <c:pt idx="4">
                  <c:v>37.130000000000003</c:v>
                </c:pt>
                <c:pt idx="5">
                  <c:v>32.409999999999997</c:v>
                </c:pt>
                <c:pt idx="6">
                  <c:v>27.33</c:v>
                </c:pt>
                <c:pt idx="7">
                  <c:v>24.95</c:v>
                </c:pt>
                <c:pt idx="8">
                  <c:v>36.5</c:v>
                </c:pt>
                <c:pt idx="9">
                  <c:v>27.33</c:v>
                </c:pt>
              </c:numCache>
            </c:numRef>
          </c:val>
          <c:extLst>
            <c:ext xmlns:c16="http://schemas.microsoft.com/office/drawing/2014/chart" uri="{C3380CC4-5D6E-409C-BE32-E72D297353CC}">
              <c16:uniqueId val="{00000000-6149-401F-A91F-4E18D9F97DE6}"/>
            </c:ext>
          </c:extLst>
        </c:ser>
        <c:ser>
          <c:idx val="1"/>
          <c:order val="1"/>
          <c:tx>
            <c:strRef>
              <c:f>'Aggregate Results'!$C$154</c:f>
              <c:strCache>
                <c:ptCount val="1"/>
                <c:pt idx="0">
                  <c:v>ENe-ST/小野永吉</c:v>
                </c:pt>
              </c:strCache>
            </c:strRef>
          </c:tx>
          <c:spPr>
            <a:solidFill>
              <a:schemeClr val="accent2"/>
            </a:solidFill>
            <a:ln>
              <a:noFill/>
            </a:ln>
            <a:effectLst/>
          </c:spPr>
          <c:invertIfNegative val="0"/>
          <c:cat>
            <c:strRef>
              <c:f>'Aggregate Results'!$A$164:$A$173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Results'!$C$164:$C$173</c:f>
              <c:numCache>
                <c:formatCode>General</c:formatCode>
                <c:ptCount val="10"/>
                <c:pt idx="0">
                  <c:v>36.7195152092984</c:v>
                </c:pt>
                <c:pt idx="1">
                  <c:v>33.595089619999797</c:v>
                </c:pt>
                <c:pt idx="2">
                  <c:v>30.562500969555401</c:v>
                </c:pt>
                <c:pt idx="3">
                  <c:v>27.089081943772499</c:v>
                </c:pt>
                <c:pt idx="4">
                  <c:v>37.106922738671997</c:v>
                </c:pt>
                <c:pt idx="5">
                  <c:v>31.821966168630901</c:v>
                </c:pt>
                <c:pt idx="6">
                  <c:v>26.774248166096601</c:v>
                </c:pt>
                <c:pt idx="7">
                  <c:v>24.838969554395799</c:v>
                </c:pt>
                <c:pt idx="8">
                  <c:v>36.509331239348398</c:v>
                </c:pt>
                <c:pt idx="9">
                  <c:v>26.774248166096601</c:v>
                </c:pt>
              </c:numCache>
            </c:numRef>
          </c:val>
          <c:extLst>
            <c:ext xmlns:c16="http://schemas.microsoft.com/office/drawing/2014/chart" uri="{C3380CC4-5D6E-409C-BE32-E72D297353CC}">
              <c16:uniqueId val="{00000001-6149-401F-A91F-4E18D9F97DE6}"/>
            </c:ext>
          </c:extLst>
        </c:ser>
        <c:ser>
          <c:idx val="2"/>
          <c:order val="2"/>
          <c:tx>
            <c:strRef>
              <c:f>'Aggregate Results'!$D$154</c:f>
              <c:strCache>
                <c:ptCount val="1"/>
                <c:pt idx="0">
                  <c:v>LCEM/Yajima</c:v>
                </c:pt>
              </c:strCache>
            </c:strRef>
          </c:tx>
          <c:spPr>
            <a:solidFill>
              <a:schemeClr val="accent3"/>
            </a:solidFill>
            <a:ln>
              <a:noFill/>
            </a:ln>
            <a:effectLst/>
          </c:spPr>
          <c:invertIfNegative val="0"/>
          <c:cat>
            <c:strRef>
              <c:f>'Aggregate Results'!$A$164:$A$173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Results'!$D$164:$D$173</c:f>
              <c:numCache>
                <c:formatCode>General</c:formatCode>
                <c:ptCount val="10"/>
                <c:pt idx="0">
                  <c:v>37</c:v>
                </c:pt>
                <c:pt idx="1">
                  <c:v>34.299999999999997</c:v>
                </c:pt>
                <c:pt idx="2">
                  <c:v>31.5</c:v>
                </c:pt>
                <c:pt idx="3">
                  <c:v>27</c:v>
                </c:pt>
                <c:pt idx="4">
                  <c:v>37</c:v>
                </c:pt>
                <c:pt idx="5">
                  <c:v>33</c:v>
                </c:pt>
                <c:pt idx="6">
                  <c:v>28.5</c:v>
                </c:pt>
                <c:pt idx="7">
                  <c:v>24.9</c:v>
                </c:pt>
                <c:pt idx="8">
                  <c:v>36.5</c:v>
                </c:pt>
                <c:pt idx="9">
                  <c:v>28.5</c:v>
                </c:pt>
              </c:numCache>
            </c:numRef>
          </c:val>
          <c:extLst>
            <c:ext xmlns:c16="http://schemas.microsoft.com/office/drawing/2014/chart" uri="{C3380CC4-5D6E-409C-BE32-E72D297353CC}">
              <c16:uniqueId val="{00000002-6149-401F-A91F-4E18D9F97DE6}"/>
            </c:ext>
          </c:extLst>
        </c:ser>
        <c:ser>
          <c:idx val="3"/>
          <c:order val="3"/>
          <c:tx>
            <c:strRef>
              <c:f>'Aggregate Results'!$E$154</c:f>
              <c:strCache>
                <c:ptCount val="1"/>
                <c:pt idx="0">
                  <c:v>BEST2108dev/nino</c:v>
                </c:pt>
              </c:strCache>
            </c:strRef>
          </c:tx>
          <c:spPr>
            <a:solidFill>
              <a:schemeClr val="accent4"/>
            </a:solidFill>
            <a:ln>
              <a:noFill/>
            </a:ln>
            <a:effectLst/>
          </c:spPr>
          <c:invertIfNegative val="0"/>
          <c:cat>
            <c:strRef>
              <c:f>'Aggregate Results'!$A$164:$A$173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Results'!$E$164:$E$173</c:f>
              <c:numCache>
                <c:formatCode>General</c:formatCode>
                <c:ptCount val="10"/>
                <c:pt idx="0">
                  <c:v>37.200000000000003</c:v>
                </c:pt>
                <c:pt idx="1">
                  <c:v>34.270000000000003</c:v>
                </c:pt>
                <c:pt idx="2">
                  <c:v>31.46</c:v>
                </c:pt>
                <c:pt idx="3">
                  <c:v>27</c:v>
                </c:pt>
                <c:pt idx="4">
                  <c:v>37.200000000000003</c:v>
                </c:pt>
                <c:pt idx="5">
                  <c:v>32.47</c:v>
                </c:pt>
                <c:pt idx="6">
                  <c:v>27.4</c:v>
                </c:pt>
                <c:pt idx="7">
                  <c:v>24.99</c:v>
                </c:pt>
                <c:pt idx="8">
                  <c:v>36.5</c:v>
                </c:pt>
                <c:pt idx="9">
                  <c:v>27.4</c:v>
                </c:pt>
              </c:numCache>
            </c:numRef>
          </c:val>
          <c:extLst>
            <c:ext xmlns:c16="http://schemas.microsoft.com/office/drawing/2014/chart" uri="{C3380CC4-5D6E-409C-BE32-E72D297353CC}">
              <c16:uniqueId val="{00000003-6149-401F-A91F-4E18D9F97DE6}"/>
            </c:ext>
          </c:extLst>
        </c:ser>
        <c:ser>
          <c:idx val="4"/>
          <c:order val="4"/>
          <c:tx>
            <c:strRef>
              <c:f>'Aggregate Results'!$F$154</c:f>
              <c:strCache>
                <c:ptCount val="1"/>
                <c:pt idx="0">
                  <c:v>Popolo_富樫</c:v>
                </c:pt>
              </c:strCache>
            </c:strRef>
          </c:tx>
          <c:spPr>
            <a:solidFill>
              <a:schemeClr val="accent5"/>
            </a:solidFill>
            <a:ln>
              <a:noFill/>
            </a:ln>
            <a:effectLst/>
          </c:spPr>
          <c:invertIfNegative val="0"/>
          <c:cat>
            <c:strRef>
              <c:f>'Aggregate Results'!$A$164:$A$173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Results'!$F$164:$F$173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6149-401F-A91F-4E18D9F97DE6}"/>
            </c:ext>
          </c:extLst>
        </c:ser>
        <c:ser>
          <c:idx val="5"/>
          <c:order val="5"/>
          <c:tx>
            <c:strRef>
              <c:f>'Aggregate Results'!$G$154</c:f>
              <c:strCache>
                <c:ptCount val="1"/>
                <c:pt idx="0">
                  <c:v>ACSESCX_吉田</c:v>
                </c:pt>
              </c:strCache>
            </c:strRef>
          </c:tx>
          <c:spPr>
            <a:solidFill>
              <a:schemeClr val="accent6"/>
            </a:solidFill>
            <a:ln>
              <a:noFill/>
            </a:ln>
            <a:effectLst/>
          </c:spPr>
          <c:invertIfNegative val="0"/>
          <c:cat>
            <c:strRef>
              <c:f>'Aggregate Results'!$A$164:$A$173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Results'!$G$164:$G$173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6149-401F-A91F-4E18D9F97DE6}"/>
            </c:ext>
          </c:extLst>
        </c:ser>
        <c:ser>
          <c:idx val="6"/>
          <c:order val="6"/>
          <c:tx>
            <c:strRef>
              <c:f>'Aggregate Results'!$H$154</c:f>
              <c:strCache>
                <c:ptCount val="1"/>
                <c:pt idx="0">
                  <c:v>EnergyPlus/小野永吉</c:v>
                </c:pt>
              </c:strCache>
            </c:strRef>
          </c:tx>
          <c:spPr>
            <a:solidFill>
              <a:schemeClr val="accent1">
                <a:lumMod val="60000"/>
              </a:schemeClr>
            </a:solidFill>
            <a:ln>
              <a:noFill/>
            </a:ln>
            <a:effectLst/>
          </c:spPr>
          <c:invertIfNegative val="0"/>
          <c:cat>
            <c:strRef>
              <c:f>'Aggregate Results'!$A$164:$A$173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Results'!$H$164:$H$173</c:f>
              <c:numCache>
                <c:formatCode>General</c:formatCode>
                <c:ptCount val="10"/>
                <c:pt idx="0">
                  <c:v>37.247326783290397</c:v>
                </c:pt>
                <c:pt idx="1">
                  <c:v>34.320126938028601</c:v>
                </c:pt>
                <c:pt idx="2">
                  <c:v>31.450921359643299</c:v>
                </c:pt>
                <c:pt idx="3">
                  <c:v>27.376200678119599</c:v>
                </c:pt>
                <c:pt idx="4">
                  <c:v>37.376457912601801</c:v>
                </c:pt>
                <c:pt idx="5">
                  <c:v>31.7399762946648</c:v>
                </c:pt>
                <c:pt idx="6">
                  <c:v>25.7744440446364</c:v>
                </c:pt>
                <c:pt idx="7">
                  <c:v>23.883231868689698</c:v>
                </c:pt>
                <c:pt idx="8">
                  <c:v>34.667897075661998</c:v>
                </c:pt>
                <c:pt idx="9">
                  <c:v>0</c:v>
                </c:pt>
              </c:numCache>
            </c:numRef>
          </c:val>
          <c:extLst>
            <c:ext xmlns:c16="http://schemas.microsoft.com/office/drawing/2014/chart" uri="{C3380CC4-5D6E-409C-BE32-E72D297353CC}">
              <c16:uniqueId val="{00000006-6149-401F-A91F-4E18D9F97DE6}"/>
            </c:ext>
          </c:extLst>
        </c:ser>
        <c:dLbls>
          <c:showLegendKey val="0"/>
          <c:showVal val="0"/>
          <c:showCatName val="0"/>
          <c:showSerName val="0"/>
          <c:showPercent val="0"/>
          <c:showBubbleSize val="0"/>
        </c:dLbls>
        <c:gapWidth val="219"/>
        <c:overlap val="-27"/>
        <c:axId val="812177600"/>
        <c:axId val="812178256"/>
      </c:barChart>
      <c:catAx>
        <c:axId val="81217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178256"/>
        <c:crosses val="autoZero"/>
        <c:auto val="1"/>
        <c:lblAlgn val="ctr"/>
        <c:lblOffset val="100"/>
        <c:noMultiLvlLbl val="0"/>
      </c:catAx>
      <c:valAx>
        <c:axId val="81217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17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Results'!$F$584</c:f>
          <c:strCache>
            <c:ptCount val="1"/>
            <c:pt idx="0">
              <c:v>AR_冷却水放熱量[kW]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Results'!$B$586</c:f>
              <c:strCache>
                <c:ptCount val="1"/>
                <c:pt idx="0">
                  <c:v>QAS/メーカ値</c:v>
                </c:pt>
              </c:strCache>
            </c:strRef>
          </c:tx>
          <c:spPr>
            <a:solidFill>
              <a:schemeClr val="accent1"/>
            </a:solidFill>
            <a:ln>
              <a:noFill/>
            </a:ln>
            <a:effectLst/>
          </c:spPr>
          <c:invertIfNegative val="0"/>
          <c:cat>
            <c:strRef>
              <c:f>'Aggregate Results'!$A$587:$A$595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Results'!$B$587:$B$595</c:f>
              <c:numCache>
                <c:formatCode>General</c:formatCode>
                <c:ptCount val="9"/>
                <c:pt idx="0">
                  <c:v>894.76825908145486</c:v>
                </c:pt>
                <c:pt idx="1">
                  <c:v>880.81475796517566</c:v>
                </c:pt>
                <c:pt idx="2">
                  <c:v>870.34963212796526</c:v>
                </c:pt>
                <c:pt idx="3">
                  <c:v>852.90775573261453</c:v>
                </c:pt>
                <c:pt idx="4">
                  <c:v>891.27988380238423</c:v>
                </c:pt>
                <c:pt idx="5">
                  <c:v>648.83780190702043</c:v>
                </c:pt>
                <c:pt idx="6">
                  <c:v>422.09340876746967</c:v>
                </c:pt>
                <c:pt idx="7">
                  <c:v>296.51189872094983</c:v>
                </c:pt>
                <c:pt idx="8">
                  <c:v>437.79109752328526</c:v>
                </c:pt>
              </c:numCache>
            </c:numRef>
          </c:val>
          <c:extLst>
            <c:ext xmlns:c16="http://schemas.microsoft.com/office/drawing/2014/chart" uri="{C3380CC4-5D6E-409C-BE32-E72D297353CC}">
              <c16:uniqueId val="{00000000-5332-4427-A9AA-3A8797A69DA8}"/>
            </c:ext>
          </c:extLst>
        </c:ser>
        <c:ser>
          <c:idx val="1"/>
          <c:order val="1"/>
          <c:tx>
            <c:strRef>
              <c:f>'Aggregate Results'!$C$586</c:f>
              <c:strCache>
                <c:ptCount val="1"/>
                <c:pt idx="0">
                  <c:v>ENe-ST/小野永吉</c:v>
                </c:pt>
              </c:strCache>
            </c:strRef>
          </c:tx>
          <c:spPr>
            <a:solidFill>
              <a:schemeClr val="accent2"/>
            </a:solidFill>
            <a:ln>
              <a:noFill/>
            </a:ln>
            <a:effectLst/>
          </c:spPr>
          <c:invertIfNegative val="0"/>
          <c:cat>
            <c:strRef>
              <c:f>'Aggregate Results'!$A$587:$A$595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Results'!$C$587:$C$595</c:f>
              <c:numCache>
                <c:formatCode>General</c:formatCode>
                <c:ptCount val="9"/>
                <c:pt idx="0">
                  <c:v>871.73811965465279</c:v>
                </c:pt>
                <c:pt idx="1">
                  <c:v>854.94217733036066</c:v>
                </c:pt>
                <c:pt idx="2">
                  <c:v>840.93264841825635</c:v>
                </c:pt>
                <c:pt idx="3">
                  <c:v>825.5465107129686</c:v>
                </c:pt>
                <c:pt idx="4">
                  <c:v>870.94189557496497</c:v>
                </c:pt>
                <c:pt idx="5">
                  <c:v>632.12874858116322</c:v>
                </c:pt>
                <c:pt idx="6">
                  <c:v>409.98392281797243</c:v>
                </c:pt>
                <c:pt idx="7">
                  <c:v>286.23719557250092</c:v>
                </c:pt>
                <c:pt idx="8">
                  <c:v>429.98745589972594</c:v>
                </c:pt>
              </c:numCache>
            </c:numRef>
          </c:val>
          <c:extLst>
            <c:ext xmlns:c16="http://schemas.microsoft.com/office/drawing/2014/chart" uri="{C3380CC4-5D6E-409C-BE32-E72D297353CC}">
              <c16:uniqueId val="{00000001-5332-4427-A9AA-3A8797A69DA8}"/>
            </c:ext>
          </c:extLst>
        </c:ser>
        <c:ser>
          <c:idx val="2"/>
          <c:order val="2"/>
          <c:tx>
            <c:strRef>
              <c:f>'Aggregate Results'!$D$586</c:f>
              <c:strCache>
                <c:ptCount val="1"/>
                <c:pt idx="0">
                  <c:v>LCEM/Yajima</c:v>
                </c:pt>
              </c:strCache>
            </c:strRef>
          </c:tx>
          <c:spPr>
            <a:solidFill>
              <a:schemeClr val="accent3"/>
            </a:solidFill>
            <a:ln>
              <a:noFill/>
            </a:ln>
            <a:effectLst/>
          </c:spPr>
          <c:invertIfNegative val="0"/>
          <c:cat>
            <c:strRef>
              <c:f>'Aggregate Results'!$A$587:$A$595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Results'!$D$587:$D$595</c:f>
              <c:numCache>
                <c:formatCode>General</c:formatCode>
                <c:ptCount val="9"/>
                <c:pt idx="0">
                  <c:v>868.73826631368081</c:v>
                </c:pt>
                <c:pt idx="1">
                  <c:v>841.31283168140067</c:v>
                </c:pt>
                <c:pt idx="2">
                  <c:v>831.52737387039053</c:v>
                </c:pt>
                <c:pt idx="3">
                  <c:v>816.55316651439409</c:v>
                </c:pt>
                <c:pt idx="4">
                  <c:v>868.87879151439427</c:v>
                </c:pt>
                <c:pt idx="5">
                  <c:v>623.34936331257722</c:v>
                </c:pt>
                <c:pt idx="6">
                  <c:v>398.26502376060705</c:v>
                </c:pt>
                <c:pt idx="7">
                  <c:v>293.29691651439407</c:v>
                </c:pt>
                <c:pt idx="8">
                  <c:v>432.83191651439421</c:v>
                </c:pt>
              </c:numCache>
            </c:numRef>
          </c:val>
          <c:extLst>
            <c:ext xmlns:c16="http://schemas.microsoft.com/office/drawing/2014/chart" uri="{C3380CC4-5D6E-409C-BE32-E72D297353CC}">
              <c16:uniqueId val="{00000002-5332-4427-A9AA-3A8797A69DA8}"/>
            </c:ext>
          </c:extLst>
        </c:ser>
        <c:ser>
          <c:idx val="3"/>
          <c:order val="3"/>
          <c:tx>
            <c:strRef>
              <c:f>'Aggregate Results'!$E$586</c:f>
              <c:strCache>
                <c:ptCount val="1"/>
                <c:pt idx="0">
                  <c:v>BEST2108dev/nino</c:v>
                </c:pt>
              </c:strCache>
            </c:strRef>
          </c:tx>
          <c:spPr>
            <a:solidFill>
              <a:schemeClr val="accent4"/>
            </a:solidFill>
            <a:ln>
              <a:noFill/>
            </a:ln>
            <a:effectLst/>
          </c:spPr>
          <c:invertIfNegative val="0"/>
          <c:cat>
            <c:strRef>
              <c:f>'Aggregate Results'!$A$587:$A$595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Results'!$E$587:$E$595</c:f>
              <c:numCache>
                <c:formatCode>General</c:formatCode>
                <c:ptCount val="9"/>
                <c:pt idx="0">
                  <c:v>893.0240714419208</c:v>
                </c:pt>
                <c:pt idx="1">
                  <c:v>880.81475796517566</c:v>
                </c:pt>
                <c:pt idx="2">
                  <c:v>872.09381976749989</c:v>
                </c:pt>
                <c:pt idx="3">
                  <c:v>852.9077557326151</c:v>
                </c:pt>
                <c:pt idx="4">
                  <c:v>891.2798838023848</c:v>
                </c:pt>
                <c:pt idx="5">
                  <c:v>648.83780190701975</c:v>
                </c:pt>
                <c:pt idx="6">
                  <c:v>422.09340876746967</c:v>
                </c:pt>
                <c:pt idx="7">
                  <c:v>296.51189872095046</c:v>
                </c:pt>
                <c:pt idx="8">
                  <c:v>437.79109752328583</c:v>
                </c:pt>
              </c:numCache>
            </c:numRef>
          </c:val>
          <c:extLst>
            <c:ext xmlns:c16="http://schemas.microsoft.com/office/drawing/2014/chart" uri="{C3380CC4-5D6E-409C-BE32-E72D297353CC}">
              <c16:uniqueId val="{00000003-5332-4427-A9AA-3A8797A69DA8}"/>
            </c:ext>
          </c:extLst>
        </c:ser>
        <c:ser>
          <c:idx val="4"/>
          <c:order val="4"/>
          <c:tx>
            <c:strRef>
              <c:f>'Aggregate Results'!$F$586</c:f>
              <c:strCache>
                <c:ptCount val="1"/>
                <c:pt idx="0">
                  <c:v>Popolo_富樫</c:v>
                </c:pt>
              </c:strCache>
            </c:strRef>
          </c:tx>
          <c:spPr>
            <a:solidFill>
              <a:schemeClr val="accent5"/>
            </a:solidFill>
            <a:ln>
              <a:noFill/>
            </a:ln>
            <a:effectLst/>
          </c:spPr>
          <c:invertIfNegative val="0"/>
          <c:cat>
            <c:strRef>
              <c:f>'Aggregate Results'!$A$587:$A$595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Results'!$F$587:$F$595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332-4427-A9AA-3A8797A69DA8}"/>
            </c:ext>
          </c:extLst>
        </c:ser>
        <c:ser>
          <c:idx val="5"/>
          <c:order val="5"/>
          <c:tx>
            <c:strRef>
              <c:f>'Aggregate Results'!$G$586</c:f>
              <c:strCache>
                <c:ptCount val="1"/>
                <c:pt idx="0">
                  <c:v>ACSESCX_吉田</c:v>
                </c:pt>
              </c:strCache>
            </c:strRef>
          </c:tx>
          <c:spPr>
            <a:solidFill>
              <a:schemeClr val="accent6"/>
            </a:solidFill>
            <a:ln>
              <a:noFill/>
            </a:ln>
            <a:effectLst/>
          </c:spPr>
          <c:invertIfNegative val="0"/>
          <c:cat>
            <c:strRef>
              <c:f>'Aggregate Results'!$A$587:$A$595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Results'!$G$587:$G$595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332-4427-A9AA-3A8797A69DA8}"/>
            </c:ext>
          </c:extLst>
        </c:ser>
        <c:ser>
          <c:idx val="6"/>
          <c:order val="6"/>
          <c:tx>
            <c:strRef>
              <c:f>'Aggregate Results'!$H$586</c:f>
              <c:strCache>
                <c:ptCount val="1"/>
                <c:pt idx="0">
                  <c:v>EnergyPlus/小野永吉</c:v>
                </c:pt>
              </c:strCache>
            </c:strRef>
          </c:tx>
          <c:spPr>
            <a:solidFill>
              <a:schemeClr val="accent1">
                <a:lumMod val="60000"/>
              </a:schemeClr>
            </a:solidFill>
            <a:ln>
              <a:noFill/>
            </a:ln>
            <a:effectLst/>
          </c:spPr>
          <c:invertIfNegative val="0"/>
          <c:cat>
            <c:strRef>
              <c:f>'Aggregate Results'!$A$587:$A$595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Results'!$H$587:$H$595</c:f>
              <c:numCache>
                <c:formatCode>General</c:formatCode>
                <c:ptCount val="9"/>
                <c:pt idx="0">
                  <c:v>937.65571890087892</c:v>
                </c:pt>
                <c:pt idx="1">
                  <c:v>937.78303820757606</c:v>
                </c:pt>
                <c:pt idx="2">
                  <c:v>937.8079236119122</c:v>
                </c:pt>
                <c:pt idx="3">
                  <c:v>937.61085713739715</c:v>
                </c:pt>
                <c:pt idx="4">
                  <c:v>937.65571890087836</c:v>
                </c:pt>
                <c:pt idx="5">
                  <c:v>699.16480056310456</c:v>
                </c:pt>
                <c:pt idx="6">
                  <c:v>465.25971271952824</c:v>
                </c:pt>
                <c:pt idx="7">
                  <c:v>328.43614892890662</c:v>
                </c:pt>
                <c:pt idx="8">
                  <c:v>465.28197394980259</c:v>
                </c:pt>
              </c:numCache>
            </c:numRef>
          </c:val>
          <c:extLst>
            <c:ext xmlns:c16="http://schemas.microsoft.com/office/drawing/2014/chart" uri="{C3380CC4-5D6E-409C-BE32-E72D297353CC}">
              <c16:uniqueId val="{00000006-5332-4427-A9AA-3A8797A69DA8}"/>
            </c:ext>
          </c:extLst>
        </c:ser>
        <c:dLbls>
          <c:showLegendKey val="0"/>
          <c:showVal val="0"/>
          <c:showCatName val="0"/>
          <c:showSerName val="0"/>
          <c:showPercent val="0"/>
          <c:showBubbleSize val="0"/>
        </c:dLbls>
        <c:gapWidth val="219"/>
        <c:overlap val="-27"/>
        <c:axId val="1240697616"/>
        <c:axId val="1240698600"/>
      </c:barChart>
      <c:catAx>
        <c:axId val="124069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0698600"/>
        <c:crosses val="autoZero"/>
        <c:auto val="1"/>
        <c:lblAlgn val="ctr"/>
        <c:lblOffset val="100"/>
        <c:noMultiLvlLbl val="0"/>
      </c:catAx>
      <c:valAx>
        <c:axId val="1240698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069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Results'!$G$584</c:f>
          <c:strCache>
            <c:ptCount val="1"/>
            <c:pt idx="0">
              <c:v>AR_冷却水放熱量[kW]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Results'!$B$586</c:f>
              <c:strCache>
                <c:ptCount val="1"/>
                <c:pt idx="0">
                  <c:v>QAS/メーカ値</c:v>
                </c:pt>
              </c:strCache>
            </c:strRef>
          </c:tx>
          <c:spPr>
            <a:solidFill>
              <a:schemeClr val="accent1"/>
            </a:solidFill>
            <a:ln>
              <a:noFill/>
            </a:ln>
            <a:effectLst/>
          </c:spPr>
          <c:invertIfNegative val="0"/>
          <c:cat>
            <c:strRef>
              <c:f>'Aggregate Results'!$A$596:$A$605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Results'!$B$596:$B$605</c:f>
              <c:numCache>
                <c:formatCode>General</c:formatCode>
                <c:ptCount val="10"/>
                <c:pt idx="0">
                  <c:v>894.76825908145486</c:v>
                </c:pt>
                <c:pt idx="1">
                  <c:v>880.81475796517566</c:v>
                </c:pt>
                <c:pt idx="2">
                  <c:v>870.33229476468023</c:v>
                </c:pt>
                <c:pt idx="3">
                  <c:v>854.21752891711481</c:v>
                </c:pt>
                <c:pt idx="4">
                  <c:v>893.0240714419208</c:v>
                </c:pt>
                <c:pt idx="5">
                  <c:v>650.39773762556956</c:v>
                </c:pt>
                <c:pt idx="6">
                  <c:v>427.66779824999981</c:v>
                </c:pt>
                <c:pt idx="7">
                  <c:v>300.24025019999976</c:v>
                </c:pt>
                <c:pt idx="8">
                  <c:v>444.04329515204978</c:v>
                </c:pt>
                <c:pt idx="9">
                  <c:v>427.66779824999981</c:v>
                </c:pt>
              </c:numCache>
            </c:numRef>
          </c:val>
          <c:extLst>
            <c:ext xmlns:c16="http://schemas.microsoft.com/office/drawing/2014/chart" uri="{C3380CC4-5D6E-409C-BE32-E72D297353CC}">
              <c16:uniqueId val="{00000000-E243-46F9-85A7-960466E9D83F}"/>
            </c:ext>
          </c:extLst>
        </c:ser>
        <c:ser>
          <c:idx val="1"/>
          <c:order val="1"/>
          <c:tx>
            <c:strRef>
              <c:f>'Aggregate Results'!$C$586</c:f>
              <c:strCache>
                <c:ptCount val="1"/>
                <c:pt idx="0">
                  <c:v>ENe-ST/小野永吉</c:v>
                </c:pt>
              </c:strCache>
            </c:strRef>
          </c:tx>
          <c:spPr>
            <a:solidFill>
              <a:schemeClr val="accent2"/>
            </a:solidFill>
            <a:ln>
              <a:noFill/>
            </a:ln>
            <a:effectLst/>
          </c:spPr>
          <c:invertIfNegative val="0"/>
          <c:cat>
            <c:strRef>
              <c:f>'Aggregate Results'!$A$596:$A$605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Results'!$C$596:$C$605</c:f>
              <c:numCache>
                <c:formatCode>General</c:formatCode>
                <c:ptCount val="10"/>
                <c:pt idx="0">
                  <c:v>871.74368858310299</c:v>
                </c:pt>
                <c:pt idx="1">
                  <c:v>855.03051680846875</c:v>
                </c:pt>
                <c:pt idx="2">
                  <c:v>841.12300683927162</c:v>
                </c:pt>
                <c:pt idx="3">
                  <c:v>828.0218358065963</c:v>
                </c:pt>
                <c:pt idx="4">
                  <c:v>873.9709740462406</c:v>
                </c:pt>
                <c:pt idx="5">
                  <c:v>633.51714528796754</c:v>
                </c:pt>
                <c:pt idx="6">
                  <c:v>413.09581259802025</c:v>
                </c:pt>
                <c:pt idx="7">
                  <c:v>289.19820027642419</c:v>
                </c:pt>
                <c:pt idx="8">
                  <c:v>434.77658400165177</c:v>
                </c:pt>
                <c:pt idx="9">
                  <c:v>413.09581259802025</c:v>
                </c:pt>
              </c:numCache>
            </c:numRef>
          </c:val>
          <c:extLst>
            <c:ext xmlns:c16="http://schemas.microsoft.com/office/drawing/2014/chart" uri="{C3380CC4-5D6E-409C-BE32-E72D297353CC}">
              <c16:uniqueId val="{00000001-E243-46F9-85A7-960466E9D83F}"/>
            </c:ext>
          </c:extLst>
        </c:ser>
        <c:ser>
          <c:idx val="2"/>
          <c:order val="2"/>
          <c:tx>
            <c:strRef>
              <c:f>'Aggregate Results'!$D$586</c:f>
              <c:strCache>
                <c:ptCount val="1"/>
                <c:pt idx="0">
                  <c:v>LCEM/Yajima</c:v>
                </c:pt>
              </c:strCache>
            </c:strRef>
          </c:tx>
          <c:spPr>
            <a:solidFill>
              <a:schemeClr val="accent3"/>
            </a:solidFill>
            <a:ln>
              <a:noFill/>
            </a:ln>
            <a:effectLst/>
          </c:spPr>
          <c:invertIfNegative val="0"/>
          <c:cat>
            <c:strRef>
              <c:f>'Aggregate Results'!$A$596:$A$605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Results'!$D$596:$D$605</c:f>
              <c:numCache>
                <c:formatCode>General</c:formatCode>
                <c:ptCount val="10"/>
                <c:pt idx="0">
                  <c:v>868.35164170397616</c:v>
                </c:pt>
                <c:pt idx="1">
                  <c:v>858.31508780836839</c:v>
                </c:pt>
                <c:pt idx="2">
                  <c:v>841.46125378955412</c:v>
                </c:pt>
                <c:pt idx="3">
                  <c:v>810.73051307528726</c:v>
                </c:pt>
                <c:pt idx="4">
                  <c:v>862.98148971127375</c:v>
                </c:pt>
                <c:pt idx="5">
                  <c:v>642.1245880515844</c:v>
                </c:pt>
                <c:pt idx="6">
                  <c:v>427.78705651730235</c:v>
                </c:pt>
                <c:pt idx="7">
                  <c:v>295.96621452721422</c:v>
                </c:pt>
                <c:pt idx="8">
                  <c:v>449.71146669775868</c:v>
                </c:pt>
                <c:pt idx="9">
                  <c:v>427.78705651730235</c:v>
                </c:pt>
              </c:numCache>
            </c:numRef>
          </c:val>
          <c:extLst>
            <c:ext xmlns:c16="http://schemas.microsoft.com/office/drawing/2014/chart" uri="{C3380CC4-5D6E-409C-BE32-E72D297353CC}">
              <c16:uniqueId val="{00000002-E243-46F9-85A7-960466E9D83F}"/>
            </c:ext>
          </c:extLst>
        </c:ser>
        <c:ser>
          <c:idx val="3"/>
          <c:order val="3"/>
          <c:tx>
            <c:strRef>
              <c:f>'Aggregate Results'!$E$586</c:f>
              <c:strCache>
                <c:ptCount val="1"/>
                <c:pt idx="0">
                  <c:v>BEST2108dev/nino</c:v>
                </c:pt>
              </c:strCache>
            </c:strRef>
          </c:tx>
          <c:spPr>
            <a:solidFill>
              <a:schemeClr val="accent4"/>
            </a:solidFill>
            <a:ln>
              <a:noFill/>
            </a:ln>
            <a:effectLst/>
          </c:spPr>
          <c:invertIfNegative val="0"/>
          <c:cat>
            <c:strRef>
              <c:f>'Aggregate Results'!$A$596:$A$605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Results'!$E$596:$E$605</c:f>
              <c:numCache>
                <c:formatCode>General</c:formatCode>
                <c:ptCount val="10"/>
                <c:pt idx="0">
                  <c:v>893.0240714419208</c:v>
                </c:pt>
                <c:pt idx="1">
                  <c:v>880.81475796517566</c:v>
                </c:pt>
                <c:pt idx="2">
                  <c:v>872.09381976749989</c:v>
                </c:pt>
                <c:pt idx="3">
                  <c:v>854.28774948726027</c:v>
                </c:pt>
                <c:pt idx="4">
                  <c:v>893.0240714419208</c:v>
                </c:pt>
                <c:pt idx="5">
                  <c:v>651.48422104259987</c:v>
                </c:pt>
                <c:pt idx="6">
                  <c:v>427.66779824999981</c:v>
                </c:pt>
                <c:pt idx="7">
                  <c:v>300.24025019999976</c:v>
                </c:pt>
                <c:pt idx="8">
                  <c:v>444.37708868602493</c:v>
                </c:pt>
                <c:pt idx="9">
                  <c:v>427.66779824999981</c:v>
                </c:pt>
              </c:numCache>
            </c:numRef>
          </c:val>
          <c:extLst>
            <c:ext xmlns:c16="http://schemas.microsoft.com/office/drawing/2014/chart" uri="{C3380CC4-5D6E-409C-BE32-E72D297353CC}">
              <c16:uniqueId val="{00000003-E243-46F9-85A7-960466E9D83F}"/>
            </c:ext>
          </c:extLst>
        </c:ser>
        <c:ser>
          <c:idx val="4"/>
          <c:order val="4"/>
          <c:tx>
            <c:strRef>
              <c:f>'Aggregate Results'!$F$586</c:f>
              <c:strCache>
                <c:ptCount val="1"/>
                <c:pt idx="0">
                  <c:v>Popolo_富樫</c:v>
                </c:pt>
              </c:strCache>
            </c:strRef>
          </c:tx>
          <c:spPr>
            <a:solidFill>
              <a:schemeClr val="accent5"/>
            </a:solidFill>
            <a:ln>
              <a:noFill/>
            </a:ln>
            <a:effectLst/>
          </c:spPr>
          <c:invertIfNegative val="0"/>
          <c:cat>
            <c:strRef>
              <c:f>'Aggregate Results'!$A$596:$A$605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Results'!$F$596:$F$605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E243-46F9-85A7-960466E9D83F}"/>
            </c:ext>
          </c:extLst>
        </c:ser>
        <c:ser>
          <c:idx val="5"/>
          <c:order val="5"/>
          <c:tx>
            <c:strRef>
              <c:f>'Aggregate Results'!$G$586</c:f>
              <c:strCache>
                <c:ptCount val="1"/>
                <c:pt idx="0">
                  <c:v>ACSESCX_吉田</c:v>
                </c:pt>
              </c:strCache>
            </c:strRef>
          </c:tx>
          <c:spPr>
            <a:solidFill>
              <a:schemeClr val="accent6"/>
            </a:solidFill>
            <a:ln>
              <a:noFill/>
            </a:ln>
            <a:effectLst/>
          </c:spPr>
          <c:invertIfNegative val="0"/>
          <c:cat>
            <c:strRef>
              <c:f>'Aggregate Results'!$A$596:$A$605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Results'!$G$596:$G$605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E243-46F9-85A7-960466E9D83F}"/>
            </c:ext>
          </c:extLst>
        </c:ser>
        <c:ser>
          <c:idx val="6"/>
          <c:order val="6"/>
          <c:tx>
            <c:strRef>
              <c:f>'Aggregate Results'!$H$586</c:f>
              <c:strCache>
                <c:ptCount val="1"/>
                <c:pt idx="0">
                  <c:v>EnergyPlus/小野永吉</c:v>
                </c:pt>
              </c:strCache>
            </c:strRef>
          </c:tx>
          <c:spPr>
            <a:solidFill>
              <a:schemeClr val="accent1">
                <a:lumMod val="60000"/>
              </a:schemeClr>
            </a:solidFill>
            <a:ln>
              <a:noFill/>
            </a:ln>
            <a:effectLst/>
          </c:spPr>
          <c:invertIfNegative val="0"/>
          <c:cat>
            <c:strRef>
              <c:f>'Aggregate Results'!$A$596:$A$605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Results'!$H$596:$H$605</c:f>
              <c:numCache>
                <c:formatCode>General</c:formatCode>
                <c:ptCount val="10"/>
                <c:pt idx="0">
                  <c:v>937.65571890089507</c:v>
                </c:pt>
                <c:pt idx="1">
                  <c:v>937.70312441026374</c:v>
                </c:pt>
                <c:pt idx="2">
                  <c:v>937.83191156089208</c:v>
                </c:pt>
                <c:pt idx="3">
                  <c:v>937.61085713737975</c:v>
                </c:pt>
                <c:pt idx="4">
                  <c:v>937.65571890087836</c:v>
                </c:pt>
                <c:pt idx="5">
                  <c:v>699.11646951475825</c:v>
                </c:pt>
                <c:pt idx="6">
                  <c:v>465.30897526696521</c:v>
                </c:pt>
                <c:pt idx="7">
                  <c:v>328.43614892890662</c:v>
                </c:pt>
                <c:pt idx="8">
                  <c:v>465.28197394980259</c:v>
                </c:pt>
                <c:pt idx="9">
                  <c:v>0</c:v>
                </c:pt>
              </c:numCache>
            </c:numRef>
          </c:val>
          <c:extLst>
            <c:ext xmlns:c16="http://schemas.microsoft.com/office/drawing/2014/chart" uri="{C3380CC4-5D6E-409C-BE32-E72D297353CC}">
              <c16:uniqueId val="{00000006-E243-46F9-85A7-960466E9D83F}"/>
            </c:ext>
          </c:extLst>
        </c:ser>
        <c:dLbls>
          <c:showLegendKey val="0"/>
          <c:showVal val="0"/>
          <c:showCatName val="0"/>
          <c:showSerName val="0"/>
          <c:showPercent val="0"/>
          <c:showBubbleSize val="0"/>
        </c:dLbls>
        <c:gapWidth val="219"/>
        <c:overlap val="-27"/>
        <c:axId val="1240697616"/>
        <c:axId val="1240698600"/>
      </c:barChart>
      <c:catAx>
        <c:axId val="124069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0698600"/>
        <c:crosses val="autoZero"/>
        <c:auto val="1"/>
        <c:lblAlgn val="ctr"/>
        <c:lblOffset val="100"/>
        <c:noMultiLvlLbl val="0"/>
      </c:catAx>
      <c:valAx>
        <c:axId val="1240698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069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Results'!$F$560</c:f>
          <c:strCache>
            <c:ptCount val="1"/>
            <c:pt idx="0">
              <c:v>AR_冷却水出入口温度差[K]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Results'!$B$562</c:f>
              <c:strCache>
                <c:ptCount val="1"/>
                <c:pt idx="0">
                  <c:v>QAS/メーカ値</c:v>
                </c:pt>
              </c:strCache>
            </c:strRef>
          </c:tx>
          <c:spPr>
            <a:solidFill>
              <a:schemeClr val="accent1"/>
            </a:solidFill>
            <a:ln>
              <a:noFill/>
            </a:ln>
            <a:effectLst/>
          </c:spPr>
          <c:invertIfNegative val="0"/>
          <c:cat>
            <c:strRef>
              <c:f>'Aggregate Results'!$A$563:$A$571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Results'!$B$563:$B$571</c:f>
              <c:numCache>
                <c:formatCode>General</c:formatCode>
                <c:ptCount val="9"/>
                <c:pt idx="0">
                  <c:v>5.129999999999999</c:v>
                </c:pt>
                <c:pt idx="1">
                  <c:v>5.0500000000000043</c:v>
                </c:pt>
                <c:pt idx="2">
                  <c:v>4.990000000000002</c:v>
                </c:pt>
                <c:pt idx="3">
                  <c:v>4.889999999999997</c:v>
                </c:pt>
                <c:pt idx="4">
                  <c:v>5.1099999999999959</c:v>
                </c:pt>
                <c:pt idx="5">
                  <c:v>3.7200000000000024</c:v>
                </c:pt>
                <c:pt idx="6">
                  <c:v>2.4199999999999982</c:v>
                </c:pt>
                <c:pt idx="7">
                  <c:v>1.6999999999999993</c:v>
                </c:pt>
                <c:pt idx="8">
                  <c:v>2.5100000000000016</c:v>
                </c:pt>
              </c:numCache>
            </c:numRef>
          </c:val>
          <c:extLst>
            <c:ext xmlns:c16="http://schemas.microsoft.com/office/drawing/2014/chart" uri="{C3380CC4-5D6E-409C-BE32-E72D297353CC}">
              <c16:uniqueId val="{00000000-2679-4E51-B7AE-DE525B0468A7}"/>
            </c:ext>
          </c:extLst>
        </c:ser>
        <c:ser>
          <c:idx val="1"/>
          <c:order val="1"/>
          <c:tx>
            <c:strRef>
              <c:f>'Aggregate Results'!$C$562</c:f>
              <c:strCache>
                <c:ptCount val="1"/>
                <c:pt idx="0">
                  <c:v>ENe-ST/小野永吉</c:v>
                </c:pt>
              </c:strCache>
            </c:strRef>
          </c:tx>
          <c:spPr>
            <a:solidFill>
              <a:schemeClr val="accent2"/>
            </a:solidFill>
            <a:ln>
              <a:noFill/>
            </a:ln>
            <a:effectLst/>
          </c:spPr>
          <c:invertIfNegative val="0"/>
          <c:cat>
            <c:strRef>
              <c:f>'Aggregate Results'!$A$563:$A$571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Results'!$C$563:$C$571</c:f>
              <c:numCache>
                <c:formatCode>General</c:formatCode>
                <c:ptCount val="9"/>
                <c:pt idx="0">
                  <c:v>4.9979610543857973</c:v>
                </c:pt>
                <c:pt idx="1">
                  <c:v>4.9016643986404027</c:v>
                </c:pt>
                <c:pt idx="2">
                  <c:v>4.8213431664786981</c:v>
                </c:pt>
                <c:pt idx="3">
                  <c:v>4.7331293838131998</c:v>
                </c:pt>
                <c:pt idx="4">
                  <c:v>4.9933960401330992</c:v>
                </c:pt>
                <c:pt idx="5">
                  <c:v>3.6242018050304985</c:v>
                </c:pt>
                <c:pt idx="6">
                  <c:v>2.350572532012599</c:v>
                </c:pt>
                <c:pt idx="7">
                  <c:v>1.6410918870390994</c:v>
                </c:pt>
                <c:pt idx="8">
                  <c:v>2.465259359442296</c:v>
                </c:pt>
              </c:numCache>
            </c:numRef>
          </c:val>
          <c:extLst>
            <c:ext xmlns:c16="http://schemas.microsoft.com/office/drawing/2014/chart" uri="{C3380CC4-5D6E-409C-BE32-E72D297353CC}">
              <c16:uniqueId val="{00000001-2679-4E51-B7AE-DE525B0468A7}"/>
            </c:ext>
          </c:extLst>
        </c:ser>
        <c:ser>
          <c:idx val="2"/>
          <c:order val="2"/>
          <c:tx>
            <c:strRef>
              <c:f>'Aggregate Results'!$D$562</c:f>
              <c:strCache>
                <c:ptCount val="1"/>
                <c:pt idx="0">
                  <c:v>LCEM/Yajima</c:v>
                </c:pt>
              </c:strCache>
            </c:strRef>
          </c:tx>
          <c:spPr>
            <a:solidFill>
              <a:schemeClr val="accent3"/>
            </a:solidFill>
            <a:ln>
              <a:noFill/>
            </a:ln>
            <a:effectLst/>
          </c:spPr>
          <c:invertIfNegative val="0"/>
          <c:cat>
            <c:strRef>
              <c:f>'Aggregate Results'!$A$563:$A$571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Results'!$D$563:$D$571</c:f>
              <c:numCache>
                <c:formatCode>General</c:formatCode>
                <c:ptCount val="9"/>
                <c:pt idx="0">
                  <c:v>4.9807619095635118</c:v>
                </c:pt>
                <c:pt idx="1">
                  <c:v>4.8235228820376292</c:v>
                </c:pt>
                <c:pt idx="2">
                  <c:v>4.7674196373405415</c:v>
                </c:pt>
                <c:pt idx="3">
                  <c:v>4.6815675867095372</c:v>
                </c:pt>
                <c:pt idx="4">
                  <c:v>4.9815675867095379</c:v>
                </c:pt>
                <c:pt idx="5">
                  <c:v>3.5738667047698556</c:v>
                </c:pt>
                <c:pt idx="6">
                  <c:v>2.2833842334072862</c:v>
                </c:pt>
                <c:pt idx="7">
                  <c:v>1.6815675867095372</c:v>
                </c:pt>
                <c:pt idx="8">
                  <c:v>2.4815675867095379</c:v>
                </c:pt>
              </c:numCache>
            </c:numRef>
          </c:val>
          <c:extLst>
            <c:ext xmlns:c16="http://schemas.microsoft.com/office/drawing/2014/chart" uri="{C3380CC4-5D6E-409C-BE32-E72D297353CC}">
              <c16:uniqueId val="{00000002-2679-4E51-B7AE-DE525B0468A7}"/>
            </c:ext>
          </c:extLst>
        </c:ser>
        <c:ser>
          <c:idx val="3"/>
          <c:order val="3"/>
          <c:tx>
            <c:strRef>
              <c:f>'Aggregate Results'!$E$562</c:f>
              <c:strCache>
                <c:ptCount val="1"/>
                <c:pt idx="0">
                  <c:v>BEST2108dev/nino</c:v>
                </c:pt>
              </c:strCache>
            </c:strRef>
          </c:tx>
          <c:spPr>
            <a:solidFill>
              <a:schemeClr val="accent4"/>
            </a:solidFill>
            <a:ln>
              <a:noFill/>
            </a:ln>
            <a:effectLst/>
          </c:spPr>
          <c:invertIfNegative val="0"/>
          <c:cat>
            <c:strRef>
              <c:f>'Aggregate Results'!$A$563:$A$571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Results'!$E$563:$E$571</c:f>
              <c:numCache>
                <c:formatCode>General</c:formatCode>
                <c:ptCount val="9"/>
                <c:pt idx="0">
                  <c:v>5.1200000000000045</c:v>
                </c:pt>
                <c:pt idx="1">
                  <c:v>5.0500000000000043</c:v>
                </c:pt>
                <c:pt idx="2">
                  <c:v>5</c:v>
                </c:pt>
                <c:pt idx="3">
                  <c:v>4.8900000000000006</c:v>
                </c:pt>
                <c:pt idx="4">
                  <c:v>5.1099999999999994</c:v>
                </c:pt>
                <c:pt idx="5">
                  <c:v>3.7199999999999989</c:v>
                </c:pt>
                <c:pt idx="6">
                  <c:v>2.4199999999999982</c:v>
                </c:pt>
                <c:pt idx="7">
                  <c:v>1.7000000000000028</c:v>
                </c:pt>
                <c:pt idx="8">
                  <c:v>2.5100000000000051</c:v>
                </c:pt>
              </c:numCache>
            </c:numRef>
          </c:val>
          <c:extLst>
            <c:ext xmlns:c16="http://schemas.microsoft.com/office/drawing/2014/chart" uri="{C3380CC4-5D6E-409C-BE32-E72D297353CC}">
              <c16:uniqueId val="{00000003-2679-4E51-B7AE-DE525B0468A7}"/>
            </c:ext>
          </c:extLst>
        </c:ser>
        <c:ser>
          <c:idx val="4"/>
          <c:order val="4"/>
          <c:tx>
            <c:strRef>
              <c:f>'Aggregate Results'!$F$562</c:f>
              <c:strCache>
                <c:ptCount val="1"/>
                <c:pt idx="0">
                  <c:v>Popolo_富樫</c:v>
                </c:pt>
              </c:strCache>
            </c:strRef>
          </c:tx>
          <c:spPr>
            <a:solidFill>
              <a:schemeClr val="accent5"/>
            </a:solidFill>
            <a:ln>
              <a:noFill/>
            </a:ln>
            <a:effectLst/>
          </c:spPr>
          <c:invertIfNegative val="0"/>
          <c:cat>
            <c:strRef>
              <c:f>'Aggregate Results'!$A$563:$A$571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Results'!$F$563:$F$571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2679-4E51-B7AE-DE525B0468A7}"/>
            </c:ext>
          </c:extLst>
        </c:ser>
        <c:ser>
          <c:idx val="5"/>
          <c:order val="5"/>
          <c:tx>
            <c:strRef>
              <c:f>'Aggregate Results'!$G$562</c:f>
              <c:strCache>
                <c:ptCount val="1"/>
                <c:pt idx="0">
                  <c:v>ACSESCX_吉田</c:v>
                </c:pt>
              </c:strCache>
            </c:strRef>
          </c:tx>
          <c:spPr>
            <a:solidFill>
              <a:schemeClr val="accent6"/>
            </a:solidFill>
            <a:ln>
              <a:noFill/>
            </a:ln>
            <a:effectLst/>
          </c:spPr>
          <c:invertIfNegative val="0"/>
          <c:cat>
            <c:strRef>
              <c:f>'Aggregate Results'!$A$563:$A$571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Results'!$G$563:$G$571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2679-4E51-B7AE-DE525B0468A7}"/>
            </c:ext>
          </c:extLst>
        </c:ser>
        <c:ser>
          <c:idx val="6"/>
          <c:order val="6"/>
          <c:tx>
            <c:strRef>
              <c:f>'Aggregate Results'!$H$562</c:f>
              <c:strCache>
                <c:ptCount val="1"/>
                <c:pt idx="0">
                  <c:v>EnergyPlus/小野永吉</c:v>
                </c:pt>
              </c:strCache>
            </c:strRef>
          </c:tx>
          <c:spPr>
            <a:solidFill>
              <a:schemeClr val="accent1">
                <a:lumMod val="60000"/>
              </a:schemeClr>
            </a:solidFill>
            <a:ln>
              <a:noFill/>
            </a:ln>
            <a:effectLst/>
          </c:spPr>
          <c:invertIfNegative val="0"/>
          <c:cat>
            <c:strRef>
              <c:f>'Aggregate Results'!$A$563:$A$571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Results'!$H$563:$H$571</c:f>
              <c:numCache>
                <c:formatCode>General</c:formatCode>
                <c:ptCount val="9"/>
                <c:pt idx="0">
                  <c:v>5.3764579126018042</c:v>
                </c:pt>
                <c:pt idx="1">
                  <c:v>5.3771879533620961</c:v>
                </c:pt>
                <c:pt idx="2">
                  <c:v>5.3773306446787004</c:v>
                </c:pt>
                <c:pt idx="3">
                  <c:v>5.376200678119698</c:v>
                </c:pt>
                <c:pt idx="4">
                  <c:v>5.3764579126018006</c:v>
                </c:pt>
                <c:pt idx="5">
                  <c:v>4.0089662425420975</c:v>
                </c:pt>
                <c:pt idx="6">
                  <c:v>2.6677694311916014</c:v>
                </c:pt>
                <c:pt idx="7">
                  <c:v>1.8832318686896983</c:v>
                </c:pt>
                <c:pt idx="8">
                  <c:v>2.6678970756619975</c:v>
                </c:pt>
              </c:numCache>
            </c:numRef>
          </c:val>
          <c:extLst>
            <c:ext xmlns:c16="http://schemas.microsoft.com/office/drawing/2014/chart" uri="{C3380CC4-5D6E-409C-BE32-E72D297353CC}">
              <c16:uniqueId val="{00000006-2679-4E51-B7AE-DE525B0468A7}"/>
            </c:ext>
          </c:extLst>
        </c:ser>
        <c:dLbls>
          <c:showLegendKey val="0"/>
          <c:showVal val="0"/>
          <c:showCatName val="0"/>
          <c:showSerName val="0"/>
          <c:showPercent val="0"/>
          <c:showBubbleSize val="0"/>
        </c:dLbls>
        <c:gapWidth val="219"/>
        <c:overlap val="-27"/>
        <c:axId val="1205872312"/>
        <c:axId val="1205865752"/>
      </c:barChart>
      <c:catAx>
        <c:axId val="1205872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05865752"/>
        <c:crosses val="autoZero"/>
        <c:auto val="1"/>
        <c:lblAlgn val="ctr"/>
        <c:lblOffset val="100"/>
        <c:noMultiLvlLbl val="0"/>
      </c:catAx>
      <c:valAx>
        <c:axId val="120586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05872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Results'!$G$80</c:f>
          <c:strCache>
            <c:ptCount val="1"/>
            <c:pt idx="0">
              <c:v>AR_冷水入口温度[℃]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Results'!$B$82</c:f>
              <c:strCache>
                <c:ptCount val="1"/>
                <c:pt idx="0">
                  <c:v>QAS/メーカ値</c:v>
                </c:pt>
              </c:strCache>
            </c:strRef>
          </c:tx>
          <c:spPr>
            <a:solidFill>
              <a:schemeClr val="accent1"/>
            </a:solidFill>
            <a:ln>
              <a:noFill/>
            </a:ln>
            <a:effectLst/>
          </c:spPr>
          <c:invertIfNegative val="0"/>
          <c:cat>
            <c:strRef>
              <c:f>'Aggregate Results'!$A$92:$A$101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Results'!$B$92:$B$101</c:f>
              <c:numCache>
                <c:formatCode>General</c:formatCode>
                <c:ptCount val="10"/>
                <c:pt idx="0">
                  <c:v>12</c:v>
                </c:pt>
                <c:pt idx="1">
                  <c:v>12</c:v>
                </c:pt>
                <c:pt idx="2">
                  <c:v>12</c:v>
                </c:pt>
                <c:pt idx="3">
                  <c:v>12</c:v>
                </c:pt>
                <c:pt idx="4">
                  <c:v>12</c:v>
                </c:pt>
                <c:pt idx="5">
                  <c:v>10.75</c:v>
                </c:pt>
                <c:pt idx="6">
                  <c:v>9.5</c:v>
                </c:pt>
                <c:pt idx="7">
                  <c:v>8.75</c:v>
                </c:pt>
                <c:pt idx="8">
                  <c:v>9.5</c:v>
                </c:pt>
                <c:pt idx="9">
                  <c:v>9.5</c:v>
                </c:pt>
              </c:numCache>
            </c:numRef>
          </c:val>
          <c:extLst>
            <c:ext xmlns:c16="http://schemas.microsoft.com/office/drawing/2014/chart" uri="{C3380CC4-5D6E-409C-BE32-E72D297353CC}">
              <c16:uniqueId val="{00000000-9B96-4C17-AAF9-2D818554FB8D}"/>
            </c:ext>
          </c:extLst>
        </c:ser>
        <c:ser>
          <c:idx val="1"/>
          <c:order val="1"/>
          <c:tx>
            <c:strRef>
              <c:f>'Aggregate Results'!$C$82</c:f>
              <c:strCache>
                <c:ptCount val="1"/>
                <c:pt idx="0">
                  <c:v>ENe-ST/小野永吉</c:v>
                </c:pt>
              </c:strCache>
            </c:strRef>
          </c:tx>
          <c:spPr>
            <a:solidFill>
              <a:schemeClr val="accent2"/>
            </a:solidFill>
            <a:ln>
              <a:noFill/>
            </a:ln>
            <a:effectLst/>
          </c:spPr>
          <c:invertIfNegative val="0"/>
          <c:cat>
            <c:strRef>
              <c:f>'Aggregate Results'!$A$92:$A$101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Results'!$C$92:$C$101</c:f>
              <c:numCache>
                <c:formatCode>General</c:formatCode>
                <c:ptCount val="10"/>
                <c:pt idx="0">
                  <c:v>12</c:v>
                </c:pt>
                <c:pt idx="1">
                  <c:v>12</c:v>
                </c:pt>
                <c:pt idx="2">
                  <c:v>12</c:v>
                </c:pt>
                <c:pt idx="3">
                  <c:v>12</c:v>
                </c:pt>
                <c:pt idx="4">
                  <c:v>12</c:v>
                </c:pt>
                <c:pt idx="5">
                  <c:v>10.75</c:v>
                </c:pt>
                <c:pt idx="6">
                  <c:v>9.5</c:v>
                </c:pt>
                <c:pt idx="7">
                  <c:v>8.75</c:v>
                </c:pt>
                <c:pt idx="8">
                  <c:v>9.5</c:v>
                </c:pt>
                <c:pt idx="9">
                  <c:v>9.5</c:v>
                </c:pt>
              </c:numCache>
            </c:numRef>
          </c:val>
          <c:extLst>
            <c:ext xmlns:c16="http://schemas.microsoft.com/office/drawing/2014/chart" uri="{C3380CC4-5D6E-409C-BE32-E72D297353CC}">
              <c16:uniqueId val="{00000001-9B96-4C17-AAF9-2D818554FB8D}"/>
            </c:ext>
          </c:extLst>
        </c:ser>
        <c:ser>
          <c:idx val="2"/>
          <c:order val="2"/>
          <c:tx>
            <c:strRef>
              <c:f>'Aggregate Results'!$D$82</c:f>
              <c:strCache>
                <c:ptCount val="1"/>
                <c:pt idx="0">
                  <c:v>LCEM/Yajima</c:v>
                </c:pt>
              </c:strCache>
            </c:strRef>
          </c:tx>
          <c:spPr>
            <a:solidFill>
              <a:schemeClr val="accent3"/>
            </a:solidFill>
            <a:ln>
              <a:noFill/>
            </a:ln>
            <a:effectLst/>
          </c:spPr>
          <c:invertIfNegative val="0"/>
          <c:cat>
            <c:strRef>
              <c:f>'Aggregate Results'!$A$92:$A$101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Results'!$D$92:$D$101</c:f>
              <c:numCache>
                <c:formatCode>General</c:formatCode>
                <c:ptCount val="10"/>
                <c:pt idx="0">
                  <c:v>12</c:v>
                </c:pt>
                <c:pt idx="1">
                  <c:v>12</c:v>
                </c:pt>
                <c:pt idx="2">
                  <c:v>12</c:v>
                </c:pt>
                <c:pt idx="3">
                  <c:v>12</c:v>
                </c:pt>
                <c:pt idx="4">
                  <c:v>12</c:v>
                </c:pt>
                <c:pt idx="5">
                  <c:v>10.75</c:v>
                </c:pt>
                <c:pt idx="6">
                  <c:v>9.5</c:v>
                </c:pt>
                <c:pt idx="7">
                  <c:v>8.75</c:v>
                </c:pt>
                <c:pt idx="8">
                  <c:v>9.5</c:v>
                </c:pt>
                <c:pt idx="9">
                  <c:v>9.5</c:v>
                </c:pt>
              </c:numCache>
            </c:numRef>
          </c:val>
          <c:extLst>
            <c:ext xmlns:c16="http://schemas.microsoft.com/office/drawing/2014/chart" uri="{C3380CC4-5D6E-409C-BE32-E72D297353CC}">
              <c16:uniqueId val="{00000002-9B96-4C17-AAF9-2D818554FB8D}"/>
            </c:ext>
          </c:extLst>
        </c:ser>
        <c:ser>
          <c:idx val="3"/>
          <c:order val="3"/>
          <c:tx>
            <c:strRef>
              <c:f>'Aggregate Results'!$E$82</c:f>
              <c:strCache>
                <c:ptCount val="1"/>
                <c:pt idx="0">
                  <c:v>BEST2108dev/nino</c:v>
                </c:pt>
              </c:strCache>
            </c:strRef>
          </c:tx>
          <c:spPr>
            <a:solidFill>
              <a:schemeClr val="accent4"/>
            </a:solidFill>
            <a:ln>
              <a:noFill/>
            </a:ln>
            <a:effectLst/>
          </c:spPr>
          <c:invertIfNegative val="0"/>
          <c:cat>
            <c:strRef>
              <c:f>'Aggregate Results'!$A$92:$A$101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Results'!$E$92:$E$101</c:f>
              <c:numCache>
                <c:formatCode>General</c:formatCode>
                <c:ptCount val="10"/>
                <c:pt idx="0">
                  <c:v>12</c:v>
                </c:pt>
                <c:pt idx="1">
                  <c:v>12</c:v>
                </c:pt>
                <c:pt idx="2">
                  <c:v>12</c:v>
                </c:pt>
                <c:pt idx="3">
                  <c:v>12</c:v>
                </c:pt>
                <c:pt idx="4">
                  <c:v>12</c:v>
                </c:pt>
                <c:pt idx="5">
                  <c:v>10.75</c:v>
                </c:pt>
                <c:pt idx="6">
                  <c:v>9.5</c:v>
                </c:pt>
                <c:pt idx="7">
                  <c:v>8.75</c:v>
                </c:pt>
                <c:pt idx="8">
                  <c:v>9.5</c:v>
                </c:pt>
                <c:pt idx="9">
                  <c:v>9.5</c:v>
                </c:pt>
              </c:numCache>
            </c:numRef>
          </c:val>
          <c:extLst>
            <c:ext xmlns:c16="http://schemas.microsoft.com/office/drawing/2014/chart" uri="{C3380CC4-5D6E-409C-BE32-E72D297353CC}">
              <c16:uniqueId val="{00000003-9B96-4C17-AAF9-2D818554FB8D}"/>
            </c:ext>
          </c:extLst>
        </c:ser>
        <c:ser>
          <c:idx val="4"/>
          <c:order val="4"/>
          <c:tx>
            <c:strRef>
              <c:f>'Aggregate Results'!$F$82</c:f>
              <c:strCache>
                <c:ptCount val="1"/>
                <c:pt idx="0">
                  <c:v>Popolo_富樫</c:v>
                </c:pt>
              </c:strCache>
            </c:strRef>
          </c:tx>
          <c:spPr>
            <a:solidFill>
              <a:schemeClr val="accent5"/>
            </a:solidFill>
            <a:ln>
              <a:noFill/>
            </a:ln>
            <a:effectLst/>
          </c:spPr>
          <c:invertIfNegative val="0"/>
          <c:cat>
            <c:strRef>
              <c:f>'Aggregate Results'!$A$92:$A$101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Results'!$F$92:$F$101</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9B96-4C17-AAF9-2D818554FB8D}"/>
            </c:ext>
          </c:extLst>
        </c:ser>
        <c:ser>
          <c:idx val="5"/>
          <c:order val="5"/>
          <c:tx>
            <c:strRef>
              <c:f>'Aggregate Results'!$G$82</c:f>
              <c:strCache>
                <c:ptCount val="1"/>
                <c:pt idx="0">
                  <c:v>ACSESCX_吉田</c:v>
                </c:pt>
              </c:strCache>
            </c:strRef>
          </c:tx>
          <c:spPr>
            <a:solidFill>
              <a:schemeClr val="accent6"/>
            </a:solidFill>
            <a:ln>
              <a:noFill/>
            </a:ln>
            <a:effectLst/>
          </c:spPr>
          <c:invertIfNegative val="0"/>
          <c:cat>
            <c:strRef>
              <c:f>'Aggregate Results'!$A$92:$A$101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Results'!$G$92:$G$101</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9B96-4C17-AAF9-2D818554FB8D}"/>
            </c:ext>
          </c:extLst>
        </c:ser>
        <c:ser>
          <c:idx val="6"/>
          <c:order val="6"/>
          <c:tx>
            <c:strRef>
              <c:f>'Aggregate Results'!$H$82</c:f>
              <c:strCache>
                <c:ptCount val="1"/>
                <c:pt idx="0">
                  <c:v>EnergyPlus/小野永吉</c:v>
                </c:pt>
              </c:strCache>
            </c:strRef>
          </c:tx>
          <c:spPr>
            <a:solidFill>
              <a:schemeClr val="accent1">
                <a:lumMod val="60000"/>
              </a:schemeClr>
            </a:solidFill>
            <a:ln>
              <a:noFill/>
            </a:ln>
            <a:effectLst/>
          </c:spPr>
          <c:invertIfNegative val="0"/>
          <c:cat>
            <c:strRef>
              <c:f>'Aggregate Results'!$A$92:$A$101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Results'!$H$92:$H$101</c:f>
              <c:numCache>
                <c:formatCode>General</c:formatCode>
                <c:ptCount val="10"/>
                <c:pt idx="0">
                  <c:v>11.9903271003996</c:v>
                </c:pt>
                <c:pt idx="1">
                  <c:v>11.9903271003996</c:v>
                </c:pt>
                <c:pt idx="2">
                  <c:v>11.9903271003996</c:v>
                </c:pt>
                <c:pt idx="3">
                  <c:v>11.9903271003996</c:v>
                </c:pt>
                <c:pt idx="4">
                  <c:v>11.9903271003996</c:v>
                </c:pt>
                <c:pt idx="5">
                  <c:v>10.7439045864507</c:v>
                </c:pt>
                <c:pt idx="6">
                  <c:v>9.4974820725017892</c:v>
                </c:pt>
                <c:pt idx="7">
                  <c:v>8.7496285641324398</c:v>
                </c:pt>
                <c:pt idx="8">
                  <c:v>9.4974820725017892</c:v>
                </c:pt>
                <c:pt idx="9">
                  <c:v>0</c:v>
                </c:pt>
              </c:numCache>
            </c:numRef>
          </c:val>
          <c:extLst>
            <c:ext xmlns:c16="http://schemas.microsoft.com/office/drawing/2014/chart" uri="{C3380CC4-5D6E-409C-BE32-E72D297353CC}">
              <c16:uniqueId val="{00000006-9B96-4C17-AAF9-2D818554FB8D}"/>
            </c:ext>
          </c:extLst>
        </c:ser>
        <c:dLbls>
          <c:showLegendKey val="0"/>
          <c:showVal val="0"/>
          <c:showCatName val="0"/>
          <c:showSerName val="0"/>
          <c:showPercent val="0"/>
          <c:showBubbleSize val="0"/>
        </c:dLbls>
        <c:gapWidth val="219"/>
        <c:overlap val="-27"/>
        <c:axId val="871166136"/>
        <c:axId val="871166464"/>
      </c:barChart>
      <c:catAx>
        <c:axId val="871166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71166464"/>
        <c:crosses val="autoZero"/>
        <c:auto val="1"/>
        <c:lblAlgn val="ctr"/>
        <c:lblOffset val="100"/>
        <c:noMultiLvlLbl val="0"/>
      </c:catAx>
      <c:valAx>
        <c:axId val="8711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71166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Results'!$G$560</c:f>
          <c:strCache>
            <c:ptCount val="1"/>
            <c:pt idx="0">
              <c:v>AR_冷却水出入口温度差[K]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Results'!$B$562</c:f>
              <c:strCache>
                <c:ptCount val="1"/>
                <c:pt idx="0">
                  <c:v>QAS/メーカ値</c:v>
                </c:pt>
              </c:strCache>
            </c:strRef>
          </c:tx>
          <c:spPr>
            <a:solidFill>
              <a:schemeClr val="accent1"/>
            </a:solidFill>
            <a:ln>
              <a:noFill/>
            </a:ln>
            <a:effectLst/>
          </c:spPr>
          <c:invertIfNegative val="0"/>
          <c:cat>
            <c:strRef>
              <c:f>'Aggregate Results'!$A$572:$A$581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Results'!$B$572:$B$581</c:f>
              <c:numCache>
                <c:formatCode>General</c:formatCode>
                <c:ptCount val="10"/>
                <c:pt idx="0">
                  <c:v>5.129999999999999</c:v>
                </c:pt>
                <c:pt idx="1">
                  <c:v>5.0500000000000043</c:v>
                </c:pt>
                <c:pt idx="2">
                  <c:v>4.990000000000002</c:v>
                </c:pt>
                <c:pt idx="3">
                  <c:v>4.9899999999999984</c:v>
                </c:pt>
                <c:pt idx="4">
                  <c:v>5.1200000000000045</c:v>
                </c:pt>
                <c:pt idx="5">
                  <c:v>4.9799999999999969</c:v>
                </c:pt>
                <c:pt idx="6">
                  <c:v>4.8999999999999986</c:v>
                </c:pt>
                <c:pt idx="7">
                  <c:v>3.4399999999999977</c:v>
                </c:pt>
                <c:pt idx="8">
                  <c:v>4.9899999999999984</c:v>
                </c:pt>
                <c:pt idx="9">
                  <c:v>4.8999999999999986</c:v>
                </c:pt>
              </c:numCache>
            </c:numRef>
          </c:val>
          <c:extLst>
            <c:ext xmlns:c16="http://schemas.microsoft.com/office/drawing/2014/chart" uri="{C3380CC4-5D6E-409C-BE32-E72D297353CC}">
              <c16:uniqueId val="{00000000-D899-4B84-B263-62E226583D05}"/>
            </c:ext>
          </c:extLst>
        </c:ser>
        <c:ser>
          <c:idx val="1"/>
          <c:order val="1"/>
          <c:tx>
            <c:strRef>
              <c:f>'Aggregate Results'!$C$562</c:f>
              <c:strCache>
                <c:ptCount val="1"/>
                <c:pt idx="0">
                  <c:v>ENe-ST/小野永吉</c:v>
                </c:pt>
              </c:strCache>
            </c:strRef>
          </c:tx>
          <c:spPr>
            <a:solidFill>
              <a:schemeClr val="accent2"/>
            </a:solidFill>
            <a:ln>
              <a:noFill/>
            </a:ln>
            <a:effectLst/>
          </c:spPr>
          <c:invertIfNegative val="0"/>
          <c:cat>
            <c:strRef>
              <c:f>'Aggregate Results'!$A$572:$A$581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Results'!$C$572:$C$581</c:f>
              <c:numCache>
                <c:formatCode>General</c:formatCode>
                <c:ptCount val="10"/>
                <c:pt idx="0">
                  <c:v>5.0043659987669997</c:v>
                </c:pt>
                <c:pt idx="1">
                  <c:v>4.9992103974370963</c:v>
                </c:pt>
                <c:pt idx="2">
                  <c:v>4.9993457326016006</c:v>
                </c:pt>
                <c:pt idx="3">
                  <c:v>4.9995099196047974</c:v>
                </c:pt>
                <c:pt idx="4">
                  <c:v>5.0107627422294954</c:v>
                </c:pt>
                <c:pt idx="5">
                  <c:v>4.9959088474267013</c:v>
                </c:pt>
                <c:pt idx="6">
                  <c:v>4.7368280371006009</c:v>
                </c:pt>
                <c:pt idx="7">
                  <c:v>3.3161365997224976</c:v>
                </c:pt>
                <c:pt idx="8">
                  <c:v>4.9854340086905999</c:v>
                </c:pt>
                <c:pt idx="9">
                  <c:v>4.7368280371006009</c:v>
                </c:pt>
              </c:numCache>
            </c:numRef>
          </c:val>
          <c:extLst>
            <c:ext xmlns:c16="http://schemas.microsoft.com/office/drawing/2014/chart" uri="{C3380CC4-5D6E-409C-BE32-E72D297353CC}">
              <c16:uniqueId val="{00000001-D899-4B84-B263-62E226583D05}"/>
            </c:ext>
          </c:extLst>
        </c:ser>
        <c:ser>
          <c:idx val="2"/>
          <c:order val="2"/>
          <c:tx>
            <c:strRef>
              <c:f>'Aggregate Results'!$D$562</c:f>
              <c:strCache>
                <c:ptCount val="1"/>
                <c:pt idx="0">
                  <c:v>LCEM/Yajima</c:v>
                </c:pt>
              </c:strCache>
            </c:strRef>
          </c:tx>
          <c:spPr>
            <a:solidFill>
              <a:schemeClr val="accent3"/>
            </a:solidFill>
            <a:ln>
              <a:noFill/>
            </a:ln>
            <a:effectLst/>
          </c:spPr>
          <c:invertIfNegative val="0"/>
          <c:cat>
            <c:strRef>
              <c:f>'Aggregate Results'!$A$572:$A$581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Results'!$D$572:$D$581</c:f>
              <c:numCache>
                <c:formatCode>General</c:formatCode>
                <c:ptCount val="10"/>
                <c:pt idx="0">
                  <c:v>4.98214806829548</c:v>
                </c:pt>
                <c:pt idx="1">
                  <c:v>5.0331752678672608</c:v>
                </c:pt>
                <c:pt idx="2">
                  <c:v>5.0003565394207712</c:v>
                </c:pt>
                <c:pt idx="3">
                  <c:v>4.9855566181454876</c:v>
                </c:pt>
                <c:pt idx="4">
                  <c:v>4.9879156691840123</c:v>
                </c:pt>
                <c:pt idx="5">
                  <c:v>5.0003757360062906</c:v>
                </c:pt>
                <c:pt idx="6">
                  <c:v>4.9052874936588218</c:v>
                </c:pt>
                <c:pt idx="7">
                  <c:v>3.3937430984594741</c:v>
                </c:pt>
                <c:pt idx="8">
                  <c:v>4.993474115131189</c:v>
                </c:pt>
                <c:pt idx="9">
                  <c:v>4.9052874936588218</c:v>
                </c:pt>
              </c:numCache>
            </c:numRef>
          </c:val>
          <c:extLst>
            <c:ext xmlns:c16="http://schemas.microsoft.com/office/drawing/2014/chart" uri="{C3380CC4-5D6E-409C-BE32-E72D297353CC}">
              <c16:uniqueId val="{00000002-D899-4B84-B263-62E226583D05}"/>
            </c:ext>
          </c:extLst>
        </c:ser>
        <c:ser>
          <c:idx val="3"/>
          <c:order val="3"/>
          <c:tx>
            <c:strRef>
              <c:f>'Aggregate Results'!$E$562</c:f>
              <c:strCache>
                <c:ptCount val="1"/>
                <c:pt idx="0">
                  <c:v>BEST2108dev/nino</c:v>
                </c:pt>
              </c:strCache>
            </c:strRef>
          </c:tx>
          <c:spPr>
            <a:solidFill>
              <a:schemeClr val="accent4"/>
            </a:solidFill>
            <a:ln>
              <a:noFill/>
            </a:ln>
            <a:effectLst/>
          </c:spPr>
          <c:invertIfNegative val="0"/>
          <c:cat>
            <c:strRef>
              <c:f>'Aggregate Results'!$A$572:$A$581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Results'!$E$572:$E$581</c:f>
              <c:numCache>
                <c:formatCode>General</c:formatCode>
                <c:ptCount val="10"/>
                <c:pt idx="0">
                  <c:v>5.1200000000000045</c:v>
                </c:pt>
                <c:pt idx="1">
                  <c:v>5.0500000000000043</c:v>
                </c:pt>
                <c:pt idx="2">
                  <c:v>5</c:v>
                </c:pt>
                <c:pt idx="3">
                  <c:v>4.9200000000000017</c:v>
                </c:pt>
                <c:pt idx="4">
                  <c:v>5.1200000000000045</c:v>
                </c:pt>
                <c:pt idx="5">
                  <c:v>4.93</c:v>
                </c:pt>
                <c:pt idx="6">
                  <c:v>4.8999999999999986</c:v>
                </c:pt>
                <c:pt idx="7">
                  <c:v>3.4399999999999977</c:v>
                </c:pt>
                <c:pt idx="8">
                  <c:v>4.9499999999999993</c:v>
                </c:pt>
                <c:pt idx="9">
                  <c:v>4.8999999999999986</c:v>
                </c:pt>
              </c:numCache>
            </c:numRef>
          </c:val>
          <c:extLst>
            <c:ext xmlns:c16="http://schemas.microsoft.com/office/drawing/2014/chart" uri="{C3380CC4-5D6E-409C-BE32-E72D297353CC}">
              <c16:uniqueId val="{00000003-D899-4B84-B263-62E226583D05}"/>
            </c:ext>
          </c:extLst>
        </c:ser>
        <c:ser>
          <c:idx val="4"/>
          <c:order val="4"/>
          <c:tx>
            <c:strRef>
              <c:f>'Aggregate Results'!$F$562</c:f>
              <c:strCache>
                <c:ptCount val="1"/>
                <c:pt idx="0">
                  <c:v>Popolo_富樫</c:v>
                </c:pt>
              </c:strCache>
            </c:strRef>
          </c:tx>
          <c:spPr>
            <a:solidFill>
              <a:schemeClr val="accent5"/>
            </a:solidFill>
            <a:ln>
              <a:noFill/>
            </a:ln>
            <a:effectLst/>
          </c:spPr>
          <c:invertIfNegative val="0"/>
          <c:cat>
            <c:strRef>
              <c:f>'Aggregate Results'!$A$572:$A$581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Results'!$F$572:$F$581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D899-4B84-B263-62E226583D05}"/>
            </c:ext>
          </c:extLst>
        </c:ser>
        <c:ser>
          <c:idx val="5"/>
          <c:order val="5"/>
          <c:tx>
            <c:strRef>
              <c:f>'Aggregate Results'!$G$562</c:f>
              <c:strCache>
                <c:ptCount val="1"/>
                <c:pt idx="0">
                  <c:v>ACSESCX_吉田</c:v>
                </c:pt>
              </c:strCache>
            </c:strRef>
          </c:tx>
          <c:spPr>
            <a:solidFill>
              <a:schemeClr val="accent6"/>
            </a:solidFill>
            <a:ln>
              <a:noFill/>
            </a:ln>
            <a:effectLst/>
          </c:spPr>
          <c:invertIfNegative val="0"/>
          <c:cat>
            <c:strRef>
              <c:f>'Aggregate Results'!$A$572:$A$581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Results'!$G$572:$G$581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D899-4B84-B263-62E226583D05}"/>
            </c:ext>
          </c:extLst>
        </c:ser>
        <c:ser>
          <c:idx val="6"/>
          <c:order val="6"/>
          <c:tx>
            <c:strRef>
              <c:f>'Aggregate Results'!$H$562</c:f>
              <c:strCache>
                <c:ptCount val="1"/>
                <c:pt idx="0">
                  <c:v>EnergyPlus/小野永吉</c:v>
                </c:pt>
              </c:strCache>
            </c:strRef>
          </c:tx>
          <c:spPr>
            <a:solidFill>
              <a:schemeClr val="accent1">
                <a:lumMod val="60000"/>
              </a:schemeClr>
            </a:solidFill>
            <a:ln>
              <a:noFill/>
            </a:ln>
            <a:effectLst/>
          </c:spPr>
          <c:invertIfNegative val="0"/>
          <c:cat>
            <c:strRef>
              <c:f>'Aggregate Results'!$A$572:$A$581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Results'!$H$572:$H$581</c:f>
              <c:numCache>
                <c:formatCode>General</c:formatCode>
                <c:ptCount val="10"/>
                <c:pt idx="0">
                  <c:v>5.3764579126018965</c:v>
                </c:pt>
                <c:pt idx="1">
                  <c:v>5.3767297327602002</c:v>
                </c:pt>
                <c:pt idx="2">
                  <c:v>5.3774681900437002</c:v>
                </c:pt>
                <c:pt idx="3">
                  <c:v>5.3762006781195986</c:v>
                </c:pt>
                <c:pt idx="4">
                  <c:v>5.3764579126018006</c:v>
                </c:pt>
                <c:pt idx="5">
                  <c:v>4.0086891154025004</c:v>
                </c:pt>
                <c:pt idx="6">
                  <c:v>2.6680518994873985</c:v>
                </c:pt>
                <c:pt idx="7">
                  <c:v>1.8832318686896983</c:v>
                </c:pt>
                <c:pt idx="8">
                  <c:v>2.6678970756619975</c:v>
                </c:pt>
                <c:pt idx="9">
                  <c:v>0</c:v>
                </c:pt>
              </c:numCache>
            </c:numRef>
          </c:val>
          <c:extLst>
            <c:ext xmlns:c16="http://schemas.microsoft.com/office/drawing/2014/chart" uri="{C3380CC4-5D6E-409C-BE32-E72D297353CC}">
              <c16:uniqueId val="{00000006-D899-4B84-B263-62E226583D05}"/>
            </c:ext>
          </c:extLst>
        </c:ser>
        <c:dLbls>
          <c:showLegendKey val="0"/>
          <c:showVal val="0"/>
          <c:showCatName val="0"/>
          <c:showSerName val="0"/>
          <c:showPercent val="0"/>
          <c:showBubbleSize val="0"/>
        </c:dLbls>
        <c:gapWidth val="219"/>
        <c:overlap val="-27"/>
        <c:axId val="1205872312"/>
        <c:axId val="1205865752"/>
      </c:barChart>
      <c:catAx>
        <c:axId val="1205872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05865752"/>
        <c:crosses val="autoZero"/>
        <c:auto val="1"/>
        <c:lblAlgn val="ctr"/>
        <c:lblOffset val="100"/>
        <c:noMultiLvlLbl val="0"/>
      </c:catAx>
      <c:valAx>
        <c:axId val="120586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05872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Results'!$F$512</c:f>
          <c:strCache>
            <c:ptCount val="1"/>
            <c:pt idx="0">
              <c:v>AR_COP[-]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Results'!$B$514</c:f>
              <c:strCache>
                <c:ptCount val="1"/>
                <c:pt idx="0">
                  <c:v>QAS/メーカ値</c:v>
                </c:pt>
              </c:strCache>
            </c:strRef>
          </c:tx>
          <c:spPr>
            <a:solidFill>
              <a:schemeClr val="accent1"/>
            </a:solidFill>
            <a:ln>
              <a:noFill/>
            </a:ln>
            <a:effectLst/>
          </c:spPr>
          <c:invertIfNegative val="0"/>
          <c:cat>
            <c:strRef>
              <c:f>'Aggregate Results'!$A$515:$A$523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Results'!$B$515:$B$523</c:f>
              <c:numCache>
                <c:formatCode>General</c:formatCode>
                <c:ptCount val="9"/>
                <c:pt idx="0">
                  <c:v>1.2871715087349576</c:v>
                </c:pt>
                <c:pt idx="1">
                  <c:v>1.3575684544307596</c:v>
                </c:pt>
                <c:pt idx="2">
                  <c:v>1.4193863501464687</c:v>
                </c:pt>
                <c:pt idx="3">
                  <c:v>1.5076700561547502</c:v>
                </c:pt>
                <c:pt idx="4">
                  <c:v>1.2983160803217673</c:v>
                </c:pt>
                <c:pt idx="5">
                  <c:v>1.4180822089488259</c:v>
                </c:pt>
                <c:pt idx="6">
                  <c:v>1.5291883869415599</c:v>
                </c:pt>
                <c:pt idx="7">
                  <c:v>1.5535658654997317</c:v>
                </c:pt>
                <c:pt idx="8">
                  <c:v>1.3465546477803303</c:v>
                </c:pt>
              </c:numCache>
            </c:numRef>
          </c:val>
          <c:extLst>
            <c:ext xmlns:c16="http://schemas.microsoft.com/office/drawing/2014/chart" uri="{C3380CC4-5D6E-409C-BE32-E72D297353CC}">
              <c16:uniqueId val="{00000000-46EA-4EDE-94D1-818C4119EA2B}"/>
            </c:ext>
          </c:extLst>
        </c:ser>
        <c:ser>
          <c:idx val="1"/>
          <c:order val="1"/>
          <c:tx>
            <c:strRef>
              <c:f>'Aggregate Results'!$C$514</c:f>
              <c:strCache>
                <c:ptCount val="1"/>
                <c:pt idx="0">
                  <c:v>ENe-ST/小野永吉</c:v>
                </c:pt>
              </c:strCache>
            </c:strRef>
          </c:tx>
          <c:spPr>
            <a:solidFill>
              <a:schemeClr val="accent2"/>
            </a:solidFill>
            <a:ln>
              <a:noFill/>
            </a:ln>
            <a:effectLst/>
          </c:spPr>
          <c:invertIfNegative val="0"/>
          <c:cat>
            <c:strRef>
              <c:f>'Aggregate Results'!$A$515:$A$523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Results'!$C$515:$C$523</c:f>
              <c:numCache>
                <c:formatCode>General</c:formatCode>
                <c:ptCount val="9"/>
                <c:pt idx="0">
                  <c:v>1.3025044222969859</c:v>
                </c:pt>
                <c:pt idx="1">
                  <c:v>1.3692149907920235</c:v>
                </c:pt>
                <c:pt idx="2">
                  <c:v>1.430318675713145</c:v>
                </c:pt>
                <c:pt idx="3">
                  <c:v>1.5040343057467396</c:v>
                </c:pt>
                <c:pt idx="4">
                  <c:v>1.3055197698869867</c:v>
                </c:pt>
                <c:pt idx="5">
                  <c:v>1.4248315212153071</c:v>
                </c:pt>
                <c:pt idx="6">
                  <c:v>1.5362289344239255</c:v>
                </c:pt>
                <c:pt idx="7">
                  <c:v>1.5475890280296007</c:v>
                </c:pt>
                <c:pt idx="8">
                  <c:v>1.351404918850865</c:v>
                </c:pt>
              </c:numCache>
            </c:numRef>
          </c:val>
          <c:extLst>
            <c:ext xmlns:c16="http://schemas.microsoft.com/office/drawing/2014/chart" uri="{C3380CC4-5D6E-409C-BE32-E72D297353CC}">
              <c16:uniqueId val="{00000001-46EA-4EDE-94D1-818C4119EA2B}"/>
            </c:ext>
          </c:extLst>
        </c:ser>
        <c:ser>
          <c:idx val="2"/>
          <c:order val="2"/>
          <c:tx>
            <c:strRef>
              <c:f>'Aggregate Results'!$D$514</c:f>
              <c:strCache>
                <c:ptCount val="1"/>
                <c:pt idx="0">
                  <c:v>LCEM/Yajima</c:v>
                </c:pt>
              </c:strCache>
            </c:strRef>
          </c:tx>
          <c:spPr>
            <a:solidFill>
              <a:schemeClr val="accent3"/>
            </a:solidFill>
            <a:ln>
              <a:noFill/>
            </a:ln>
            <a:effectLst/>
          </c:spPr>
          <c:invertIfNegative val="0"/>
          <c:cat>
            <c:strRef>
              <c:f>'Aggregate Results'!$A$515:$A$523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Results'!$D$515:$D$523</c:f>
              <c:numCache>
                <c:formatCode>General</c:formatCode>
                <c:ptCount val="9"/>
                <c:pt idx="0">
                  <c:v>1.303034346601047</c:v>
                </c:pt>
                <c:pt idx="1">
                  <c:v>1.3649433592918174</c:v>
                </c:pt>
                <c:pt idx="2">
                  <c:v>1.4210034375310496</c:v>
                </c:pt>
                <c:pt idx="3">
                  <c:v>1.5071819552728678</c:v>
                </c:pt>
                <c:pt idx="4">
                  <c:v>1.3141500128731765</c:v>
                </c:pt>
                <c:pt idx="5">
                  <c:v>1.4151603588033344</c:v>
                </c:pt>
                <c:pt idx="6">
                  <c:v>1.5100078667485388</c:v>
                </c:pt>
                <c:pt idx="7">
                  <c:v>1.5106049351467625</c:v>
                </c:pt>
                <c:pt idx="8">
                  <c:v>1.3408879564298697</c:v>
                </c:pt>
              </c:numCache>
            </c:numRef>
          </c:val>
          <c:extLst>
            <c:ext xmlns:c16="http://schemas.microsoft.com/office/drawing/2014/chart" uri="{C3380CC4-5D6E-409C-BE32-E72D297353CC}">
              <c16:uniqueId val="{00000002-46EA-4EDE-94D1-818C4119EA2B}"/>
            </c:ext>
          </c:extLst>
        </c:ser>
        <c:ser>
          <c:idx val="3"/>
          <c:order val="3"/>
          <c:tx>
            <c:strRef>
              <c:f>'Aggregate Results'!$E$514</c:f>
              <c:strCache>
                <c:ptCount val="1"/>
                <c:pt idx="0">
                  <c:v>BEST2108dev/nino</c:v>
                </c:pt>
              </c:strCache>
            </c:strRef>
          </c:tx>
          <c:spPr>
            <a:solidFill>
              <a:schemeClr val="accent4"/>
            </a:solidFill>
            <a:ln>
              <a:noFill/>
            </a:ln>
            <a:effectLst/>
          </c:spPr>
          <c:invertIfNegative val="0"/>
          <c:cat>
            <c:strRef>
              <c:f>'Aggregate Results'!$A$515:$A$523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Results'!$E$515:$E$523</c:f>
              <c:numCache>
                <c:formatCode>General</c:formatCode>
                <c:ptCount val="9"/>
                <c:pt idx="0">
                  <c:v>1.3023266666666664</c:v>
                </c:pt>
                <c:pt idx="1">
                  <c:v>1.3453970449757149</c:v>
                </c:pt>
                <c:pt idx="2">
                  <c:v>1.3894995086429343</c:v>
                </c:pt>
                <c:pt idx="3">
                  <c:v>1.4700860232370352</c:v>
                </c:pt>
                <c:pt idx="4">
                  <c:v>1.3083530052187291</c:v>
                </c:pt>
                <c:pt idx="5">
                  <c:v>1.4105301402961117</c:v>
                </c:pt>
                <c:pt idx="6">
                  <c:v>1.505571967847398</c:v>
                </c:pt>
                <c:pt idx="7">
                  <c:v>1.5040198078978373</c:v>
                </c:pt>
                <c:pt idx="8">
                  <c:v>1.3710911179969221</c:v>
                </c:pt>
              </c:numCache>
            </c:numRef>
          </c:val>
          <c:extLst>
            <c:ext xmlns:c16="http://schemas.microsoft.com/office/drawing/2014/chart" uri="{C3380CC4-5D6E-409C-BE32-E72D297353CC}">
              <c16:uniqueId val="{00000003-46EA-4EDE-94D1-818C4119EA2B}"/>
            </c:ext>
          </c:extLst>
        </c:ser>
        <c:ser>
          <c:idx val="4"/>
          <c:order val="4"/>
          <c:tx>
            <c:strRef>
              <c:f>'Aggregate Results'!$F$514</c:f>
              <c:strCache>
                <c:ptCount val="1"/>
                <c:pt idx="0">
                  <c:v>Popolo_富樫</c:v>
                </c:pt>
              </c:strCache>
            </c:strRef>
          </c:tx>
          <c:spPr>
            <a:solidFill>
              <a:schemeClr val="accent5"/>
            </a:solidFill>
            <a:ln>
              <a:noFill/>
            </a:ln>
            <a:effectLst/>
          </c:spPr>
          <c:invertIfNegative val="0"/>
          <c:cat>
            <c:strRef>
              <c:f>'Aggregate Results'!$A$515:$A$523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Results'!$F$515:$F$523</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46EA-4EDE-94D1-818C4119EA2B}"/>
            </c:ext>
          </c:extLst>
        </c:ser>
        <c:ser>
          <c:idx val="5"/>
          <c:order val="5"/>
          <c:tx>
            <c:strRef>
              <c:f>'Aggregate Results'!$G$514</c:f>
              <c:strCache>
                <c:ptCount val="1"/>
                <c:pt idx="0">
                  <c:v>ACSESCX_吉田</c:v>
                </c:pt>
              </c:strCache>
            </c:strRef>
          </c:tx>
          <c:spPr>
            <a:solidFill>
              <a:schemeClr val="accent6"/>
            </a:solidFill>
            <a:ln>
              <a:noFill/>
            </a:ln>
            <a:effectLst/>
          </c:spPr>
          <c:invertIfNegative val="0"/>
          <c:cat>
            <c:strRef>
              <c:f>'Aggregate Results'!$A$515:$A$523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Results'!$G$515:$G$523</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46EA-4EDE-94D1-818C4119EA2B}"/>
            </c:ext>
          </c:extLst>
        </c:ser>
        <c:ser>
          <c:idx val="6"/>
          <c:order val="6"/>
          <c:tx>
            <c:strRef>
              <c:f>'Aggregate Results'!$H$514</c:f>
              <c:strCache>
                <c:ptCount val="1"/>
                <c:pt idx="0">
                  <c:v>EnergyPlus/小野永吉</c:v>
                </c:pt>
              </c:strCache>
            </c:strRef>
          </c:tx>
          <c:spPr>
            <a:solidFill>
              <a:schemeClr val="accent1">
                <a:lumMod val="60000"/>
              </a:schemeClr>
            </a:solidFill>
            <a:ln>
              <a:noFill/>
            </a:ln>
            <a:effectLst/>
          </c:spPr>
          <c:invertIfNegative val="0"/>
          <c:cat>
            <c:strRef>
              <c:f>'Aggregate Results'!$A$515:$A$523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Results'!$H$515:$H$523</c:f>
              <c:numCache>
                <c:formatCode>General</c:formatCode>
                <c:ptCount val="9"/>
                <c:pt idx="0">
                  <c:v>1.3011674624696872</c:v>
                </c:pt>
                <c:pt idx="1">
                  <c:v>1.3011674624696872</c:v>
                </c:pt>
                <c:pt idx="2">
                  <c:v>1.3011674624696872</c:v>
                </c:pt>
                <c:pt idx="3">
                  <c:v>1.3011674624696872</c:v>
                </c:pt>
                <c:pt idx="4">
                  <c:v>1.3011674624696872</c:v>
                </c:pt>
                <c:pt idx="5">
                  <c:v>1.3209944780104224</c:v>
                </c:pt>
                <c:pt idx="6">
                  <c:v>1.328546920816045</c:v>
                </c:pt>
                <c:pt idx="7">
                  <c:v>1.3055654837455215</c:v>
                </c:pt>
                <c:pt idx="8">
                  <c:v>1.328546920816045</c:v>
                </c:pt>
              </c:numCache>
            </c:numRef>
          </c:val>
          <c:extLst>
            <c:ext xmlns:c16="http://schemas.microsoft.com/office/drawing/2014/chart" uri="{C3380CC4-5D6E-409C-BE32-E72D297353CC}">
              <c16:uniqueId val="{00000006-46EA-4EDE-94D1-818C4119EA2B}"/>
            </c:ext>
          </c:extLst>
        </c:ser>
        <c:dLbls>
          <c:showLegendKey val="0"/>
          <c:showVal val="0"/>
          <c:showCatName val="0"/>
          <c:showSerName val="0"/>
          <c:showPercent val="0"/>
          <c:showBubbleSize val="0"/>
        </c:dLbls>
        <c:gapWidth val="219"/>
        <c:overlap val="-27"/>
        <c:axId val="1094820584"/>
        <c:axId val="1094816320"/>
      </c:barChart>
      <c:catAx>
        <c:axId val="1094820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94816320"/>
        <c:crosses val="autoZero"/>
        <c:auto val="1"/>
        <c:lblAlgn val="ctr"/>
        <c:lblOffset val="100"/>
        <c:noMultiLvlLbl val="0"/>
      </c:catAx>
      <c:valAx>
        <c:axId val="109481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94820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Results'!$G$512</c:f>
          <c:strCache>
            <c:ptCount val="1"/>
            <c:pt idx="0">
              <c:v>AR_COP[-]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Results'!$B$514</c:f>
              <c:strCache>
                <c:ptCount val="1"/>
                <c:pt idx="0">
                  <c:v>QAS/メーカ値</c:v>
                </c:pt>
              </c:strCache>
            </c:strRef>
          </c:tx>
          <c:spPr>
            <a:solidFill>
              <a:schemeClr val="accent1"/>
            </a:solidFill>
            <a:ln>
              <a:noFill/>
            </a:ln>
            <a:effectLst/>
          </c:spPr>
          <c:invertIfNegative val="0"/>
          <c:cat>
            <c:strRef>
              <c:f>'Aggregate Results'!$A$524:$A$533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Results'!$B$524:$B$533</c:f>
              <c:numCache>
                <c:formatCode>General</c:formatCode>
                <c:ptCount val="10"/>
                <c:pt idx="0">
                  <c:v>1.2871715087349576</c:v>
                </c:pt>
                <c:pt idx="1">
                  <c:v>1.3575684544307596</c:v>
                </c:pt>
                <c:pt idx="2">
                  <c:v>1.4193863814988026</c:v>
                </c:pt>
                <c:pt idx="3">
                  <c:v>1.499794926430905</c:v>
                </c:pt>
                <c:pt idx="4">
                  <c:v>1.2856429809935643</c:v>
                </c:pt>
                <c:pt idx="5">
                  <c:v>1.4247713117378271</c:v>
                </c:pt>
                <c:pt idx="6">
                  <c:v>1.5394023887654225</c:v>
                </c:pt>
                <c:pt idx="7">
                  <c:v>1.5532632127495745</c:v>
                </c:pt>
                <c:pt idx="8">
                  <c:v>1.3461003514982035</c:v>
                </c:pt>
                <c:pt idx="9">
                  <c:v>1.5392227984723932</c:v>
                </c:pt>
              </c:numCache>
            </c:numRef>
          </c:val>
          <c:extLst>
            <c:ext xmlns:c16="http://schemas.microsoft.com/office/drawing/2014/chart" uri="{C3380CC4-5D6E-409C-BE32-E72D297353CC}">
              <c16:uniqueId val="{00000000-3DD3-47F9-91F5-0A7BF126D979}"/>
            </c:ext>
          </c:extLst>
        </c:ser>
        <c:ser>
          <c:idx val="1"/>
          <c:order val="1"/>
          <c:tx>
            <c:strRef>
              <c:f>'Aggregate Results'!$C$514</c:f>
              <c:strCache>
                <c:ptCount val="1"/>
                <c:pt idx="0">
                  <c:v>ENe-ST/小野永吉</c:v>
                </c:pt>
              </c:strCache>
            </c:strRef>
          </c:tx>
          <c:spPr>
            <a:solidFill>
              <a:schemeClr val="accent2"/>
            </a:solidFill>
            <a:ln>
              <a:noFill/>
            </a:ln>
            <a:effectLst/>
          </c:spPr>
          <c:invertIfNegative val="0"/>
          <c:cat>
            <c:strRef>
              <c:f>'Aggregate Results'!$A$524:$A$533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Results'!$C$524:$C$533</c:f>
              <c:numCache>
                <c:formatCode>General</c:formatCode>
                <c:ptCount val="10"/>
                <c:pt idx="0">
                  <c:v>1.3024833814871712</c:v>
                </c:pt>
                <c:pt idx="1">
                  <c:v>1.3688462505296</c:v>
                </c:pt>
                <c:pt idx="2">
                  <c:v>1.4294518857772993</c:v>
                </c:pt>
                <c:pt idx="3">
                  <c:v>1.491666260408715</c:v>
                </c:pt>
                <c:pt idx="4">
                  <c:v>1.2941222932409673</c:v>
                </c:pt>
                <c:pt idx="5">
                  <c:v>1.4165173686211716</c:v>
                </c:pt>
                <c:pt idx="6">
                  <c:v>1.504225011953471</c:v>
                </c:pt>
                <c:pt idx="7">
                  <c:v>1.5037772903993094</c:v>
                </c:pt>
                <c:pt idx="8">
                  <c:v>1.3135689312850796</c:v>
                </c:pt>
                <c:pt idx="9">
                  <c:v>1.504225011953471</c:v>
                </c:pt>
              </c:numCache>
            </c:numRef>
          </c:val>
          <c:extLst>
            <c:ext xmlns:c16="http://schemas.microsoft.com/office/drawing/2014/chart" uri="{C3380CC4-5D6E-409C-BE32-E72D297353CC}">
              <c16:uniqueId val="{00000001-3DD3-47F9-91F5-0A7BF126D979}"/>
            </c:ext>
          </c:extLst>
        </c:ser>
        <c:ser>
          <c:idx val="2"/>
          <c:order val="2"/>
          <c:tx>
            <c:strRef>
              <c:f>'Aggregate Results'!$D$514</c:f>
              <c:strCache>
                <c:ptCount val="1"/>
                <c:pt idx="0">
                  <c:v>LCEM/Yajima</c:v>
                </c:pt>
              </c:strCache>
            </c:strRef>
          </c:tx>
          <c:spPr>
            <a:solidFill>
              <a:schemeClr val="accent3"/>
            </a:solidFill>
            <a:ln>
              <a:noFill/>
            </a:ln>
            <a:effectLst/>
          </c:spPr>
          <c:invertIfNegative val="0"/>
          <c:cat>
            <c:strRef>
              <c:f>'Aggregate Results'!$A$524:$A$533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Results'!$D$524:$D$533</c:f>
              <c:numCache>
                <c:formatCode>General</c:formatCode>
                <c:ptCount val="10"/>
                <c:pt idx="0">
                  <c:v>1.3029785986021347</c:v>
                </c:pt>
                <c:pt idx="1">
                  <c:v>1.3601333640958853</c:v>
                </c:pt>
                <c:pt idx="2">
                  <c:v>1.4147929119093201</c:v>
                </c:pt>
                <c:pt idx="3">
                  <c:v>1.4888753023865886</c:v>
                </c:pt>
                <c:pt idx="4">
                  <c:v>1.3022299000623048</c:v>
                </c:pt>
                <c:pt idx="5">
                  <c:v>1.3588662426358904</c:v>
                </c:pt>
                <c:pt idx="6">
                  <c:v>1.35503088011548</c:v>
                </c:pt>
                <c:pt idx="7">
                  <c:v>1.3616802115273656</c:v>
                </c:pt>
                <c:pt idx="8">
                  <c:v>1.2153829479387417</c:v>
                </c:pt>
                <c:pt idx="9">
                  <c:v>1.35503088011548</c:v>
                </c:pt>
              </c:numCache>
            </c:numRef>
          </c:val>
          <c:extLst>
            <c:ext xmlns:c16="http://schemas.microsoft.com/office/drawing/2014/chart" uri="{C3380CC4-5D6E-409C-BE32-E72D297353CC}">
              <c16:uniqueId val="{00000002-3DD3-47F9-91F5-0A7BF126D979}"/>
            </c:ext>
          </c:extLst>
        </c:ser>
        <c:ser>
          <c:idx val="3"/>
          <c:order val="3"/>
          <c:tx>
            <c:strRef>
              <c:f>'Aggregate Results'!$E$514</c:f>
              <c:strCache>
                <c:ptCount val="1"/>
                <c:pt idx="0">
                  <c:v>BEST2108dev/nino</c:v>
                </c:pt>
              </c:strCache>
            </c:strRef>
          </c:tx>
          <c:spPr>
            <a:solidFill>
              <a:schemeClr val="accent4"/>
            </a:solidFill>
            <a:ln>
              <a:noFill/>
            </a:ln>
            <a:effectLst/>
          </c:spPr>
          <c:invertIfNegative val="0"/>
          <c:cat>
            <c:strRef>
              <c:f>'Aggregate Results'!$A$524:$A$533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Results'!$E$524:$E$533</c:f>
              <c:numCache>
                <c:formatCode>General</c:formatCode>
                <c:ptCount val="10"/>
                <c:pt idx="0">
                  <c:v>1.3023266666666664</c:v>
                </c:pt>
                <c:pt idx="1">
                  <c:v>1.3453941965614284</c:v>
                </c:pt>
                <c:pt idx="2">
                  <c:v>1.3894963240047669</c:v>
                </c:pt>
                <c:pt idx="3">
                  <c:v>1.4615044174958802</c:v>
                </c:pt>
                <c:pt idx="4">
                  <c:v>1.3023266666666664</c:v>
                </c:pt>
                <c:pt idx="5">
                  <c:v>1.398237570194786</c:v>
                </c:pt>
                <c:pt idx="6">
                  <c:v>1.4596670222463195</c:v>
                </c:pt>
                <c:pt idx="7">
                  <c:v>1.4486166071488544</c:v>
                </c:pt>
                <c:pt idx="8">
                  <c:v>1.3229121598082154</c:v>
                </c:pt>
                <c:pt idx="9">
                  <c:v>1.4596500563472719</c:v>
                </c:pt>
              </c:numCache>
            </c:numRef>
          </c:val>
          <c:extLst>
            <c:ext xmlns:c16="http://schemas.microsoft.com/office/drawing/2014/chart" uri="{C3380CC4-5D6E-409C-BE32-E72D297353CC}">
              <c16:uniqueId val="{00000003-3DD3-47F9-91F5-0A7BF126D979}"/>
            </c:ext>
          </c:extLst>
        </c:ser>
        <c:ser>
          <c:idx val="4"/>
          <c:order val="4"/>
          <c:tx>
            <c:strRef>
              <c:f>'Aggregate Results'!$F$514</c:f>
              <c:strCache>
                <c:ptCount val="1"/>
                <c:pt idx="0">
                  <c:v>Popolo_富樫</c:v>
                </c:pt>
              </c:strCache>
            </c:strRef>
          </c:tx>
          <c:spPr>
            <a:solidFill>
              <a:schemeClr val="accent5"/>
            </a:solidFill>
            <a:ln>
              <a:noFill/>
            </a:ln>
            <a:effectLst/>
          </c:spPr>
          <c:invertIfNegative val="0"/>
          <c:cat>
            <c:strRef>
              <c:f>'Aggregate Results'!$A$524:$A$533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Results'!$F$524:$F$533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3DD3-47F9-91F5-0A7BF126D979}"/>
            </c:ext>
          </c:extLst>
        </c:ser>
        <c:ser>
          <c:idx val="5"/>
          <c:order val="5"/>
          <c:tx>
            <c:strRef>
              <c:f>'Aggregate Results'!$G$514</c:f>
              <c:strCache>
                <c:ptCount val="1"/>
                <c:pt idx="0">
                  <c:v>ACSESCX_吉田</c:v>
                </c:pt>
              </c:strCache>
            </c:strRef>
          </c:tx>
          <c:spPr>
            <a:solidFill>
              <a:schemeClr val="accent6"/>
            </a:solidFill>
            <a:ln>
              <a:noFill/>
            </a:ln>
            <a:effectLst/>
          </c:spPr>
          <c:invertIfNegative val="0"/>
          <c:cat>
            <c:strRef>
              <c:f>'Aggregate Results'!$A$524:$A$533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Results'!$G$524:$G$533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3DD3-47F9-91F5-0A7BF126D979}"/>
            </c:ext>
          </c:extLst>
        </c:ser>
        <c:ser>
          <c:idx val="6"/>
          <c:order val="6"/>
          <c:tx>
            <c:strRef>
              <c:f>'Aggregate Results'!$H$514</c:f>
              <c:strCache>
                <c:ptCount val="1"/>
                <c:pt idx="0">
                  <c:v>EnergyPlus/小野永吉</c:v>
                </c:pt>
              </c:strCache>
            </c:strRef>
          </c:tx>
          <c:spPr>
            <a:solidFill>
              <a:schemeClr val="accent1">
                <a:lumMod val="60000"/>
              </a:schemeClr>
            </a:solidFill>
            <a:ln>
              <a:noFill/>
            </a:ln>
            <a:effectLst/>
          </c:spPr>
          <c:invertIfNegative val="0"/>
          <c:cat>
            <c:strRef>
              <c:f>'Aggregate Results'!$A$524:$A$533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Results'!$H$524:$H$533</c:f>
              <c:numCache>
                <c:formatCode>General</c:formatCode>
                <c:ptCount val="10"/>
                <c:pt idx="0">
                  <c:v>1.3011674624696872</c:v>
                </c:pt>
                <c:pt idx="1">
                  <c:v>1.3011674624696872</c:v>
                </c:pt>
                <c:pt idx="2">
                  <c:v>1.3011674624696872</c:v>
                </c:pt>
                <c:pt idx="3">
                  <c:v>1.3011674624696872</c:v>
                </c:pt>
                <c:pt idx="4">
                  <c:v>1.3011674624696872</c:v>
                </c:pt>
                <c:pt idx="5">
                  <c:v>1.3209944780104224</c:v>
                </c:pt>
                <c:pt idx="6">
                  <c:v>1.328546920816045</c:v>
                </c:pt>
                <c:pt idx="7">
                  <c:v>1.3055654837455215</c:v>
                </c:pt>
                <c:pt idx="8">
                  <c:v>1.328546920816045</c:v>
                </c:pt>
                <c:pt idx="9">
                  <c:v>#N/A</c:v>
                </c:pt>
              </c:numCache>
            </c:numRef>
          </c:val>
          <c:extLst>
            <c:ext xmlns:c16="http://schemas.microsoft.com/office/drawing/2014/chart" uri="{C3380CC4-5D6E-409C-BE32-E72D297353CC}">
              <c16:uniqueId val="{00000006-3DD3-47F9-91F5-0A7BF126D979}"/>
            </c:ext>
          </c:extLst>
        </c:ser>
        <c:dLbls>
          <c:showLegendKey val="0"/>
          <c:showVal val="0"/>
          <c:showCatName val="0"/>
          <c:showSerName val="0"/>
          <c:showPercent val="0"/>
          <c:showBubbleSize val="0"/>
        </c:dLbls>
        <c:gapWidth val="219"/>
        <c:overlap val="-27"/>
        <c:axId val="1094820584"/>
        <c:axId val="1094816320"/>
      </c:barChart>
      <c:catAx>
        <c:axId val="1094820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94816320"/>
        <c:crosses val="autoZero"/>
        <c:auto val="1"/>
        <c:lblAlgn val="ctr"/>
        <c:lblOffset val="100"/>
        <c:noMultiLvlLbl val="0"/>
      </c:catAx>
      <c:valAx>
        <c:axId val="109481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94820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Results'!$F$176</c:f>
          <c:strCache>
            <c:ptCount val="1"/>
            <c:pt idx="0">
              <c:v>AR_冷却水流量[L/min]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Results'!$B$178</c:f>
              <c:strCache>
                <c:ptCount val="1"/>
                <c:pt idx="0">
                  <c:v>QAS/メーカ値</c:v>
                </c:pt>
              </c:strCache>
            </c:strRef>
          </c:tx>
          <c:spPr>
            <a:solidFill>
              <a:schemeClr val="accent1"/>
            </a:solidFill>
            <a:ln>
              <a:noFill/>
            </a:ln>
            <a:effectLst/>
          </c:spPr>
          <c:invertIfNegative val="0"/>
          <c:cat>
            <c:strRef>
              <c:f>'Aggregate Results'!$A$179:$A$187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Results'!$B$179:$B$187</c:f>
              <c:numCache>
                <c:formatCode>General</c:formatCode>
                <c:ptCount val="9"/>
                <c:pt idx="0">
                  <c:v>2500.0001999999999</c:v>
                </c:pt>
                <c:pt idx="1">
                  <c:v>2500.0001999999999</c:v>
                </c:pt>
                <c:pt idx="2">
                  <c:v>2500.0001999999999</c:v>
                </c:pt>
                <c:pt idx="3">
                  <c:v>2500.0001999999999</c:v>
                </c:pt>
                <c:pt idx="4">
                  <c:v>2500.0001999999999</c:v>
                </c:pt>
                <c:pt idx="5">
                  <c:v>2500.0001999999999</c:v>
                </c:pt>
                <c:pt idx="6">
                  <c:v>2500.0001999999999</c:v>
                </c:pt>
                <c:pt idx="7">
                  <c:v>2500.0001999999999</c:v>
                </c:pt>
                <c:pt idx="8">
                  <c:v>2500.0001999999999</c:v>
                </c:pt>
              </c:numCache>
            </c:numRef>
          </c:val>
          <c:extLst>
            <c:ext xmlns:c16="http://schemas.microsoft.com/office/drawing/2014/chart" uri="{C3380CC4-5D6E-409C-BE32-E72D297353CC}">
              <c16:uniqueId val="{00000000-DEBD-4630-8243-86DEB7E12915}"/>
            </c:ext>
          </c:extLst>
        </c:ser>
        <c:ser>
          <c:idx val="1"/>
          <c:order val="1"/>
          <c:tx>
            <c:strRef>
              <c:f>'Aggregate Results'!$C$178</c:f>
              <c:strCache>
                <c:ptCount val="1"/>
                <c:pt idx="0">
                  <c:v>ENe-ST/小野永吉</c:v>
                </c:pt>
              </c:strCache>
            </c:strRef>
          </c:tx>
          <c:spPr>
            <a:solidFill>
              <a:schemeClr val="accent2"/>
            </a:solidFill>
            <a:ln>
              <a:noFill/>
            </a:ln>
            <a:effectLst/>
          </c:spPr>
          <c:invertIfNegative val="0"/>
          <c:cat>
            <c:strRef>
              <c:f>'Aggregate Results'!$A$179:$A$187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Results'!$C$179:$C$187</c:f>
              <c:numCache>
                <c:formatCode>General</c:formatCode>
                <c:ptCount val="9"/>
                <c:pt idx="0">
                  <c:v>2500</c:v>
                </c:pt>
                <c:pt idx="1">
                  <c:v>2500</c:v>
                </c:pt>
                <c:pt idx="2">
                  <c:v>2500</c:v>
                </c:pt>
                <c:pt idx="3">
                  <c:v>2500</c:v>
                </c:pt>
                <c:pt idx="4">
                  <c:v>2500</c:v>
                </c:pt>
                <c:pt idx="5">
                  <c:v>2500</c:v>
                </c:pt>
                <c:pt idx="6">
                  <c:v>2500</c:v>
                </c:pt>
                <c:pt idx="7">
                  <c:v>2500</c:v>
                </c:pt>
                <c:pt idx="8">
                  <c:v>2500</c:v>
                </c:pt>
              </c:numCache>
            </c:numRef>
          </c:val>
          <c:extLst>
            <c:ext xmlns:c16="http://schemas.microsoft.com/office/drawing/2014/chart" uri="{C3380CC4-5D6E-409C-BE32-E72D297353CC}">
              <c16:uniqueId val="{00000001-DEBD-4630-8243-86DEB7E12915}"/>
            </c:ext>
          </c:extLst>
        </c:ser>
        <c:ser>
          <c:idx val="2"/>
          <c:order val="2"/>
          <c:tx>
            <c:strRef>
              <c:f>'Aggregate Results'!$D$178</c:f>
              <c:strCache>
                <c:ptCount val="1"/>
                <c:pt idx="0">
                  <c:v>LCEM/Yajima</c:v>
                </c:pt>
              </c:strCache>
            </c:strRef>
          </c:tx>
          <c:spPr>
            <a:solidFill>
              <a:schemeClr val="accent3"/>
            </a:solidFill>
            <a:ln>
              <a:noFill/>
            </a:ln>
            <a:effectLst/>
          </c:spPr>
          <c:invertIfNegative val="0"/>
          <c:cat>
            <c:strRef>
              <c:f>'Aggregate Results'!$A$179:$A$187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Results'!$D$179:$D$187</c:f>
              <c:numCache>
                <c:formatCode>General</c:formatCode>
                <c:ptCount val="9"/>
                <c:pt idx="0">
                  <c:v>2500</c:v>
                </c:pt>
                <c:pt idx="1">
                  <c:v>2500</c:v>
                </c:pt>
                <c:pt idx="2">
                  <c:v>2500</c:v>
                </c:pt>
                <c:pt idx="3">
                  <c:v>2500</c:v>
                </c:pt>
                <c:pt idx="4">
                  <c:v>2500</c:v>
                </c:pt>
                <c:pt idx="5">
                  <c:v>2500</c:v>
                </c:pt>
                <c:pt idx="6">
                  <c:v>2500</c:v>
                </c:pt>
                <c:pt idx="7">
                  <c:v>2500</c:v>
                </c:pt>
                <c:pt idx="8">
                  <c:v>2500</c:v>
                </c:pt>
              </c:numCache>
            </c:numRef>
          </c:val>
          <c:extLst>
            <c:ext xmlns:c16="http://schemas.microsoft.com/office/drawing/2014/chart" uri="{C3380CC4-5D6E-409C-BE32-E72D297353CC}">
              <c16:uniqueId val="{00000002-DEBD-4630-8243-86DEB7E12915}"/>
            </c:ext>
          </c:extLst>
        </c:ser>
        <c:ser>
          <c:idx val="3"/>
          <c:order val="3"/>
          <c:tx>
            <c:strRef>
              <c:f>'Aggregate Results'!$E$178</c:f>
              <c:strCache>
                <c:ptCount val="1"/>
                <c:pt idx="0">
                  <c:v>BEST2108dev/nino</c:v>
                </c:pt>
              </c:strCache>
            </c:strRef>
          </c:tx>
          <c:spPr>
            <a:solidFill>
              <a:schemeClr val="accent4"/>
            </a:solidFill>
            <a:ln>
              <a:noFill/>
            </a:ln>
            <a:effectLst/>
          </c:spPr>
          <c:invertIfNegative val="0"/>
          <c:cat>
            <c:strRef>
              <c:f>'Aggregate Results'!$A$179:$A$187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Results'!$E$179:$E$187</c:f>
              <c:numCache>
                <c:formatCode>General</c:formatCode>
                <c:ptCount val="9"/>
                <c:pt idx="0">
                  <c:v>2500.0001999999999</c:v>
                </c:pt>
                <c:pt idx="1">
                  <c:v>2500.0001999999999</c:v>
                </c:pt>
                <c:pt idx="2">
                  <c:v>2500.0001999999999</c:v>
                </c:pt>
                <c:pt idx="3">
                  <c:v>2500.0001999999999</c:v>
                </c:pt>
                <c:pt idx="4">
                  <c:v>2500.0001999999999</c:v>
                </c:pt>
                <c:pt idx="5">
                  <c:v>2500.0001999999999</c:v>
                </c:pt>
                <c:pt idx="6">
                  <c:v>2500.0001999999999</c:v>
                </c:pt>
                <c:pt idx="7">
                  <c:v>2500.0001999999999</c:v>
                </c:pt>
                <c:pt idx="8">
                  <c:v>2500.0001999999999</c:v>
                </c:pt>
              </c:numCache>
            </c:numRef>
          </c:val>
          <c:extLst>
            <c:ext xmlns:c16="http://schemas.microsoft.com/office/drawing/2014/chart" uri="{C3380CC4-5D6E-409C-BE32-E72D297353CC}">
              <c16:uniqueId val="{00000003-DEBD-4630-8243-86DEB7E12915}"/>
            </c:ext>
          </c:extLst>
        </c:ser>
        <c:ser>
          <c:idx val="4"/>
          <c:order val="4"/>
          <c:tx>
            <c:strRef>
              <c:f>'Aggregate Results'!$F$178</c:f>
              <c:strCache>
                <c:ptCount val="1"/>
                <c:pt idx="0">
                  <c:v>Popolo_富樫</c:v>
                </c:pt>
              </c:strCache>
            </c:strRef>
          </c:tx>
          <c:spPr>
            <a:solidFill>
              <a:schemeClr val="accent5"/>
            </a:solidFill>
            <a:ln>
              <a:noFill/>
            </a:ln>
            <a:effectLst/>
          </c:spPr>
          <c:invertIfNegative val="0"/>
          <c:cat>
            <c:strRef>
              <c:f>'Aggregate Results'!$A$179:$A$187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Results'!$F$179:$F$187</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DEBD-4630-8243-86DEB7E12915}"/>
            </c:ext>
          </c:extLst>
        </c:ser>
        <c:ser>
          <c:idx val="5"/>
          <c:order val="5"/>
          <c:tx>
            <c:strRef>
              <c:f>'Aggregate Results'!$G$178</c:f>
              <c:strCache>
                <c:ptCount val="1"/>
                <c:pt idx="0">
                  <c:v>ACSESCX_吉田</c:v>
                </c:pt>
              </c:strCache>
            </c:strRef>
          </c:tx>
          <c:spPr>
            <a:solidFill>
              <a:schemeClr val="accent6"/>
            </a:solidFill>
            <a:ln>
              <a:noFill/>
            </a:ln>
            <a:effectLst/>
          </c:spPr>
          <c:invertIfNegative val="0"/>
          <c:cat>
            <c:strRef>
              <c:f>'Aggregate Results'!$A$179:$A$187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Results'!$G$179:$G$187</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DEBD-4630-8243-86DEB7E12915}"/>
            </c:ext>
          </c:extLst>
        </c:ser>
        <c:ser>
          <c:idx val="6"/>
          <c:order val="6"/>
          <c:tx>
            <c:strRef>
              <c:f>'Aggregate Results'!$H$178</c:f>
              <c:strCache>
                <c:ptCount val="1"/>
                <c:pt idx="0">
                  <c:v>EnergyPlus/小野永吉</c:v>
                </c:pt>
              </c:strCache>
            </c:strRef>
          </c:tx>
          <c:spPr>
            <a:solidFill>
              <a:schemeClr val="accent1">
                <a:lumMod val="60000"/>
              </a:schemeClr>
            </a:solidFill>
            <a:ln>
              <a:noFill/>
            </a:ln>
            <a:effectLst/>
          </c:spPr>
          <c:invertIfNegative val="0"/>
          <c:cat>
            <c:strRef>
              <c:f>'Aggregate Results'!$A$179:$A$187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Results'!$H$179:$H$187</c:f>
              <c:numCache>
                <c:formatCode>General</c:formatCode>
                <c:ptCount val="9"/>
                <c:pt idx="0">
                  <c:v>2499.7649979600001</c:v>
                </c:pt>
                <c:pt idx="1">
                  <c:v>2499.7649979600001</c:v>
                </c:pt>
                <c:pt idx="2">
                  <c:v>2499.7649979600001</c:v>
                </c:pt>
                <c:pt idx="3">
                  <c:v>2499.7649979600001</c:v>
                </c:pt>
                <c:pt idx="4">
                  <c:v>2499.7649979600001</c:v>
                </c:pt>
                <c:pt idx="5">
                  <c:v>2499.7649979600001</c:v>
                </c:pt>
                <c:pt idx="6">
                  <c:v>2499.7649979600001</c:v>
                </c:pt>
                <c:pt idx="7">
                  <c:v>2499.7649979600001</c:v>
                </c:pt>
                <c:pt idx="8">
                  <c:v>2499.7649979600001</c:v>
                </c:pt>
              </c:numCache>
            </c:numRef>
          </c:val>
          <c:extLst>
            <c:ext xmlns:c16="http://schemas.microsoft.com/office/drawing/2014/chart" uri="{C3380CC4-5D6E-409C-BE32-E72D297353CC}">
              <c16:uniqueId val="{00000006-DEBD-4630-8243-86DEB7E12915}"/>
            </c:ext>
          </c:extLst>
        </c:ser>
        <c:dLbls>
          <c:showLegendKey val="0"/>
          <c:showVal val="0"/>
          <c:showCatName val="0"/>
          <c:showSerName val="0"/>
          <c:showPercent val="0"/>
          <c:showBubbleSize val="0"/>
        </c:dLbls>
        <c:gapWidth val="219"/>
        <c:overlap val="-27"/>
        <c:axId val="723403096"/>
        <c:axId val="723403752"/>
      </c:barChart>
      <c:catAx>
        <c:axId val="723403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723403752"/>
        <c:crosses val="autoZero"/>
        <c:auto val="1"/>
        <c:lblAlgn val="ctr"/>
        <c:lblOffset val="100"/>
        <c:noMultiLvlLbl val="0"/>
      </c:catAx>
      <c:valAx>
        <c:axId val="723403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723403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Results'!$G$176</c:f>
          <c:strCache>
            <c:ptCount val="1"/>
            <c:pt idx="0">
              <c:v>AR_冷却水流量[L/min]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Results'!$B$178</c:f>
              <c:strCache>
                <c:ptCount val="1"/>
                <c:pt idx="0">
                  <c:v>QAS/メーカ値</c:v>
                </c:pt>
              </c:strCache>
            </c:strRef>
          </c:tx>
          <c:spPr>
            <a:solidFill>
              <a:schemeClr val="accent1"/>
            </a:solidFill>
            <a:ln>
              <a:noFill/>
            </a:ln>
            <a:effectLst/>
          </c:spPr>
          <c:invertIfNegative val="0"/>
          <c:cat>
            <c:strRef>
              <c:f>'Aggregate Results'!$A$188:$A$197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Results'!$B$188:$B$197</c:f>
              <c:numCache>
                <c:formatCode>General</c:formatCode>
                <c:ptCount val="10"/>
                <c:pt idx="0">
                  <c:v>2500.0001999999999</c:v>
                </c:pt>
                <c:pt idx="1">
                  <c:v>2500.0001999999999</c:v>
                </c:pt>
                <c:pt idx="2">
                  <c:v>2499.9503999999997</c:v>
                </c:pt>
                <c:pt idx="3">
                  <c:v>2453.6622000000002</c:v>
                </c:pt>
                <c:pt idx="4">
                  <c:v>2500.0001999999999</c:v>
                </c:pt>
                <c:pt idx="5">
                  <c:v>1871.9598000000001</c:v>
                </c:pt>
                <c:pt idx="6">
                  <c:v>1251</c:v>
                </c:pt>
                <c:pt idx="7">
                  <c:v>1251</c:v>
                </c:pt>
                <c:pt idx="8">
                  <c:v>1275.4739999999999</c:v>
                </c:pt>
                <c:pt idx="9">
                  <c:v>1251</c:v>
                </c:pt>
              </c:numCache>
            </c:numRef>
          </c:val>
          <c:extLst>
            <c:ext xmlns:c16="http://schemas.microsoft.com/office/drawing/2014/chart" uri="{C3380CC4-5D6E-409C-BE32-E72D297353CC}">
              <c16:uniqueId val="{00000000-879E-4D30-8A56-DA90394A8289}"/>
            </c:ext>
          </c:extLst>
        </c:ser>
        <c:ser>
          <c:idx val="1"/>
          <c:order val="1"/>
          <c:tx>
            <c:strRef>
              <c:f>'Aggregate Results'!$C$178</c:f>
              <c:strCache>
                <c:ptCount val="1"/>
                <c:pt idx="0">
                  <c:v>ENe-ST/小野永吉</c:v>
                </c:pt>
              </c:strCache>
            </c:strRef>
          </c:tx>
          <c:spPr>
            <a:solidFill>
              <a:schemeClr val="accent2"/>
            </a:solidFill>
            <a:ln>
              <a:noFill/>
            </a:ln>
            <a:effectLst/>
          </c:spPr>
          <c:invertIfNegative val="0"/>
          <c:cat>
            <c:strRef>
              <c:f>'Aggregate Results'!$A$188:$A$197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Results'!$C$188:$C$197</c:f>
              <c:numCache>
                <c:formatCode>General</c:formatCode>
                <c:ptCount val="10"/>
                <c:pt idx="0">
                  <c:v>2496.81627208808</c:v>
                </c:pt>
                <c:pt idx="1">
                  <c:v>2451.47257675231</c:v>
                </c:pt>
                <c:pt idx="2">
                  <c:v>2411.5328343875899</c:v>
                </c:pt>
                <c:pt idx="3">
                  <c:v>2373.8932976414899</c:v>
                </c:pt>
                <c:pt idx="4">
                  <c:v>2500</c:v>
                </c:pt>
                <c:pt idx="5">
                  <c:v>1817.5681594886</c:v>
                </c:pt>
                <c:pt idx="6">
                  <c:v>1250</c:v>
                </c:pt>
                <c:pt idx="7">
                  <c:v>1250</c:v>
                </c:pt>
                <c:pt idx="8">
                  <c:v>1250</c:v>
                </c:pt>
                <c:pt idx="9">
                  <c:v>1250</c:v>
                </c:pt>
              </c:numCache>
            </c:numRef>
          </c:val>
          <c:extLst>
            <c:ext xmlns:c16="http://schemas.microsoft.com/office/drawing/2014/chart" uri="{C3380CC4-5D6E-409C-BE32-E72D297353CC}">
              <c16:uniqueId val="{00000001-879E-4D30-8A56-DA90394A8289}"/>
            </c:ext>
          </c:extLst>
        </c:ser>
        <c:ser>
          <c:idx val="2"/>
          <c:order val="2"/>
          <c:tx>
            <c:strRef>
              <c:f>'Aggregate Results'!$D$178</c:f>
              <c:strCache>
                <c:ptCount val="1"/>
                <c:pt idx="0">
                  <c:v>LCEM/Yajima</c:v>
                </c:pt>
              </c:strCache>
            </c:strRef>
          </c:tx>
          <c:spPr>
            <a:solidFill>
              <a:schemeClr val="accent3"/>
            </a:solidFill>
            <a:ln>
              <a:noFill/>
            </a:ln>
            <a:effectLst/>
          </c:spPr>
          <c:invertIfNegative val="0"/>
          <c:cat>
            <c:strRef>
              <c:f>'Aggregate Results'!$A$188:$A$197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Results'!$D$188:$D$197</c:f>
              <c:numCache>
                <c:formatCode>General</c:formatCode>
                <c:ptCount val="10"/>
                <c:pt idx="0">
                  <c:v>2498.1921429282702</c:v>
                </c:pt>
                <c:pt idx="1">
                  <c:v>2444.2832509807063</c:v>
                </c:pt>
                <c:pt idx="2">
                  <c:v>2412.0149216936761</c:v>
                </c:pt>
                <c:pt idx="3">
                  <c:v>2330.8252004201472</c:v>
                </c:pt>
                <c:pt idx="4">
                  <c:v>2479.8717270065499</c:v>
                </c:pt>
                <c:pt idx="5">
                  <c:v>1840.6173012127533</c:v>
                </c:pt>
                <c:pt idx="6">
                  <c:v>1250</c:v>
                </c:pt>
                <c:pt idx="7">
                  <c:v>1250</c:v>
                </c:pt>
                <c:pt idx="8">
                  <c:v>1290.8565931922747</c:v>
                </c:pt>
                <c:pt idx="9">
                  <c:v>1250</c:v>
                </c:pt>
              </c:numCache>
            </c:numRef>
          </c:val>
          <c:extLst>
            <c:ext xmlns:c16="http://schemas.microsoft.com/office/drawing/2014/chart" uri="{C3380CC4-5D6E-409C-BE32-E72D297353CC}">
              <c16:uniqueId val="{00000002-879E-4D30-8A56-DA90394A8289}"/>
            </c:ext>
          </c:extLst>
        </c:ser>
        <c:ser>
          <c:idx val="3"/>
          <c:order val="3"/>
          <c:tx>
            <c:strRef>
              <c:f>'Aggregate Results'!$E$178</c:f>
              <c:strCache>
                <c:ptCount val="1"/>
                <c:pt idx="0">
                  <c:v>BEST2108dev/nino</c:v>
                </c:pt>
              </c:strCache>
            </c:strRef>
          </c:tx>
          <c:spPr>
            <a:solidFill>
              <a:schemeClr val="accent4"/>
            </a:solidFill>
            <a:ln>
              <a:noFill/>
            </a:ln>
            <a:effectLst/>
          </c:spPr>
          <c:invertIfNegative val="0"/>
          <c:cat>
            <c:strRef>
              <c:f>'Aggregate Results'!$A$188:$A$197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Results'!$E$188:$E$197</c:f>
              <c:numCache>
                <c:formatCode>General</c:formatCode>
                <c:ptCount val="10"/>
                <c:pt idx="0">
                  <c:v>2500.0001999999999</c:v>
                </c:pt>
                <c:pt idx="1">
                  <c:v>2500.0001999999999</c:v>
                </c:pt>
                <c:pt idx="2">
                  <c:v>2500.0001999999999</c:v>
                </c:pt>
                <c:pt idx="3">
                  <c:v>2488.7766000000001</c:v>
                </c:pt>
                <c:pt idx="4">
                  <c:v>2500.0001999999999</c:v>
                </c:pt>
                <c:pt idx="5">
                  <c:v>1894.104</c:v>
                </c:pt>
                <c:pt idx="6">
                  <c:v>1251</c:v>
                </c:pt>
                <c:pt idx="7">
                  <c:v>1251</c:v>
                </c:pt>
                <c:pt idx="8">
                  <c:v>1286.7474</c:v>
                </c:pt>
                <c:pt idx="9">
                  <c:v>1251</c:v>
                </c:pt>
              </c:numCache>
            </c:numRef>
          </c:val>
          <c:extLst>
            <c:ext xmlns:c16="http://schemas.microsoft.com/office/drawing/2014/chart" uri="{C3380CC4-5D6E-409C-BE32-E72D297353CC}">
              <c16:uniqueId val="{00000003-879E-4D30-8A56-DA90394A8289}"/>
            </c:ext>
          </c:extLst>
        </c:ser>
        <c:ser>
          <c:idx val="4"/>
          <c:order val="4"/>
          <c:tx>
            <c:strRef>
              <c:f>'Aggregate Results'!$F$178</c:f>
              <c:strCache>
                <c:ptCount val="1"/>
                <c:pt idx="0">
                  <c:v>Popolo_富樫</c:v>
                </c:pt>
              </c:strCache>
            </c:strRef>
          </c:tx>
          <c:spPr>
            <a:solidFill>
              <a:schemeClr val="accent5"/>
            </a:solidFill>
            <a:ln>
              <a:noFill/>
            </a:ln>
            <a:effectLst/>
          </c:spPr>
          <c:invertIfNegative val="0"/>
          <c:cat>
            <c:strRef>
              <c:f>'Aggregate Results'!$A$188:$A$197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Results'!$F$188:$F$197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879E-4D30-8A56-DA90394A8289}"/>
            </c:ext>
          </c:extLst>
        </c:ser>
        <c:ser>
          <c:idx val="5"/>
          <c:order val="5"/>
          <c:tx>
            <c:strRef>
              <c:f>'Aggregate Results'!$G$178</c:f>
              <c:strCache>
                <c:ptCount val="1"/>
                <c:pt idx="0">
                  <c:v>ACSESCX_吉田</c:v>
                </c:pt>
              </c:strCache>
            </c:strRef>
          </c:tx>
          <c:spPr>
            <a:solidFill>
              <a:schemeClr val="accent6"/>
            </a:solidFill>
            <a:ln>
              <a:noFill/>
            </a:ln>
            <a:effectLst/>
          </c:spPr>
          <c:invertIfNegative val="0"/>
          <c:cat>
            <c:strRef>
              <c:f>'Aggregate Results'!$A$188:$A$197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Results'!$G$188:$G$197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879E-4D30-8A56-DA90394A8289}"/>
            </c:ext>
          </c:extLst>
        </c:ser>
        <c:ser>
          <c:idx val="6"/>
          <c:order val="6"/>
          <c:tx>
            <c:strRef>
              <c:f>'Aggregate Results'!$H$178</c:f>
              <c:strCache>
                <c:ptCount val="1"/>
                <c:pt idx="0">
                  <c:v>EnergyPlus/小野永吉</c:v>
                </c:pt>
              </c:strCache>
            </c:strRef>
          </c:tx>
          <c:spPr>
            <a:solidFill>
              <a:schemeClr val="accent1">
                <a:lumMod val="60000"/>
              </a:schemeClr>
            </a:solidFill>
            <a:ln>
              <a:noFill/>
            </a:ln>
            <a:effectLst/>
          </c:spPr>
          <c:invertIfNegative val="0"/>
          <c:cat>
            <c:strRef>
              <c:f>'Aggregate Results'!$A$188:$A$197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Results'!$H$188:$H$197</c:f>
              <c:numCache>
                <c:formatCode>General</c:formatCode>
                <c:ptCount val="10"/>
                <c:pt idx="0">
                  <c:v>2499.7649979600001</c:v>
                </c:pt>
                <c:pt idx="1">
                  <c:v>2499.7649979600001</c:v>
                </c:pt>
                <c:pt idx="2">
                  <c:v>2499.7649979600001</c:v>
                </c:pt>
                <c:pt idx="3">
                  <c:v>2499.7649979600001</c:v>
                </c:pt>
                <c:pt idx="4">
                  <c:v>2499.7649979600001</c:v>
                </c:pt>
                <c:pt idx="5">
                  <c:v>2499.7649979600001</c:v>
                </c:pt>
                <c:pt idx="6">
                  <c:v>2499.7649979600001</c:v>
                </c:pt>
                <c:pt idx="7">
                  <c:v>2499.7649979600001</c:v>
                </c:pt>
                <c:pt idx="8">
                  <c:v>2499.7649979600001</c:v>
                </c:pt>
                <c:pt idx="9">
                  <c:v>0</c:v>
                </c:pt>
              </c:numCache>
            </c:numRef>
          </c:val>
          <c:extLst>
            <c:ext xmlns:c16="http://schemas.microsoft.com/office/drawing/2014/chart" uri="{C3380CC4-5D6E-409C-BE32-E72D297353CC}">
              <c16:uniqueId val="{00000006-879E-4D30-8A56-DA90394A8289}"/>
            </c:ext>
          </c:extLst>
        </c:ser>
        <c:dLbls>
          <c:showLegendKey val="0"/>
          <c:showVal val="0"/>
          <c:showCatName val="0"/>
          <c:showSerName val="0"/>
          <c:showPercent val="0"/>
          <c:showBubbleSize val="0"/>
        </c:dLbls>
        <c:gapWidth val="219"/>
        <c:overlap val="-27"/>
        <c:axId val="723403096"/>
        <c:axId val="723403752"/>
      </c:barChart>
      <c:catAx>
        <c:axId val="723403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723403752"/>
        <c:crosses val="autoZero"/>
        <c:auto val="1"/>
        <c:lblAlgn val="ctr"/>
        <c:lblOffset val="100"/>
        <c:noMultiLvlLbl val="0"/>
      </c:catAx>
      <c:valAx>
        <c:axId val="723403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723403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Results'!$F$200</c:f>
          <c:strCache>
            <c:ptCount val="1"/>
            <c:pt idx="0">
              <c:v>CT_冷却水出口温度[℃]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Results'!$B$202</c:f>
              <c:strCache>
                <c:ptCount val="1"/>
                <c:pt idx="0">
                  <c:v>QAS/メーカ値</c:v>
                </c:pt>
              </c:strCache>
            </c:strRef>
          </c:tx>
          <c:spPr>
            <a:solidFill>
              <a:schemeClr val="accent1"/>
            </a:solidFill>
            <a:ln>
              <a:noFill/>
            </a:ln>
            <a:effectLst/>
          </c:spPr>
          <c:invertIfNegative val="0"/>
          <c:cat>
            <c:strRef>
              <c:f>'Aggregate Results'!$A$203:$A$211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Results'!$B$203:$B$211</c:f>
              <c:numCache>
                <c:formatCode>General</c:formatCode>
                <c:ptCount val="9"/>
                <c:pt idx="0">
                  <c:v>31.94</c:v>
                </c:pt>
                <c:pt idx="1">
                  <c:v>29.07</c:v>
                </c:pt>
                <c:pt idx="2">
                  <c:v>26.3</c:v>
                </c:pt>
                <c:pt idx="3">
                  <c:v>17.78</c:v>
                </c:pt>
                <c:pt idx="4">
                  <c:v>24.57</c:v>
                </c:pt>
                <c:pt idx="5">
                  <c:v>27.73</c:v>
                </c:pt>
                <c:pt idx="6">
                  <c:v>23</c:v>
                </c:pt>
                <c:pt idx="7">
                  <c:v>9.23</c:v>
                </c:pt>
                <c:pt idx="8">
                  <c:v>20.66</c:v>
                </c:pt>
              </c:numCache>
            </c:numRef>
          </c:val>
          <c:extLst>
            <c:ext xmlns:c16="http://schemas.microsoft.com/office/drawing/2014/chart" uri="{C3380CC4-5D6E-409C-BE32-E72D297353CC}">
              <c16:uniqueId val="{00000000-DC98-4892-A52F-823200095624}"/>
            </c:ext>
          </c:extLst>
        </c:ser>
        <c:ser>
          <c:idx val="1"/>
          <c:order val="1"/>
          <c:tx>
            <c:strRef>
              <c:f>'Aggregate Results'!$C$202</c:f>
              <c:strCache>
                <c:ptCount val="1"/>
                <c:pt idx="0">
                  <c:v>ENe-ST/小野永吉</c:v>
                </c:pt>
              </c:strCache>
            </c:strRef>
          </c:tx>
          <c:spPr>
            <a:solidFill>
              <a:schemeClr val="accent2"/>
            </a:solidFill>
            <a:ln>
              <a:noFill/>
            </a:ln>
            <a:effectLst/>
          </c:spPr>
          <c:invertIfNegative val="0"/>
          <c:cat>
            <c:strRef>
              <c:f>'Aggregate Results'!$A$203:$A$211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Results'!$C$203:$C$211</c:f>
              <c:numCache>
                <c:formatCode>General</c:formatCode>
                <c:ptCount val="9"/>
                <c:pt idx="0">
                  <c:v>31.629531093684999</c:v>
                </c:pt>
                <c:pt idx="1">
                  <c:v>28.554804056149798</c:v>
                </c:pt>
                <c:pt idx="2">
                  <c:v>25.564513192449901</c:v>
                </c:pt>
                <c:pt idx="3">
                  <c:v>14.110079911474299</c:v>
                </c:pt>
                <c:pt idx="4">
                  <c:v>22.554377460410301</c:v>
                </c:pt>
                <c:pt idx="5">
                  <c:v>27.372433869214898</c:v>
                </c:pt>
                <c:pt idx="6">
                  <c:v>22.670804185109599</c:v>
                </c:pt>
                <c:pt idx="7">
                  <c:v>7.2588135824662601</c:v>
                </c:pt>
                <c:pt idx="8">
                  <c:v>19.414165477169298</c:v>
                </c:pt>
              </c:numCache>
            </c:numRef>
          </c:val>
          <c:extLst>
            <c:ext xmlns:c16="http://schemas.microsoft.com/office/drawing/2014/chart" uri="{C3380CC4-5D6E-409C-BE32-E72D297353CC}">
              <c16:uniqueId val="{00000001-DC98-4892-A52F-823200095624}"/>
            </c:ext>
          </c:extLst>
        </c:ser>
        <c:ser>
          <c:idx val="2"/>
          <c:order val="2"/>
          <c:tx>
            <c:strRef>
              <c:f>'Aggregate Results'!$D$202</c:f>
              <c:strCache>
                <c:ptCount val="1"/>
                <c:pt idx="0">
                  <c:v>LCEM/Yajima</c:v>
                </c:pt>
              </c:strCache>
            </c:strRef>
          </c:tx>
          <c:spPr>
            <a:solidFill>
              <a:schemeClr val="accent3"/>
            </a:solidFill>
            <a:ln>
              <a:noFill/>
            </a:ln>
            <a:effectLst/>
          </c:spPr>
          <c:invertIfNegative val="0"/>
          <c:cat>
            <c:strRef>
              <c:f>'Aggregate Results'!$A$203:$A$211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Results'!$D$203:$D$211</c:f>
              <c:numCache>
                <c:formatCode>General</c:formatCode>
                <c:ptCount val="9"/>
                <c:pt idx="0">
                  <c:v>32.000805677146026</c:v>
                </c:pt>
                <c:pt idx="1">
                  <c:v>29.158044704671909</c:v>
                </c:pt>
                <c:pt idx="2">
                  <c:v>26.414147949368996</c:v>
                </c:pt>
                <c:pt idx="3">
                  <c:v>19.132086803404867</c:v>
                </c:pt>
                <c:pt idx="4">
                  <c:v>26.500350488852305</c:v>
                </c:pt>
                <c:pt idx="5">
                  <c:v>27.907700881939682</c:v>
                </c:pt>
                <c:pt idx="6">
                  <c:v>23.198183353302252</c:v>
                </c:pt>
                <c:pt idx="7">
                  <c:v>15.088614234943618</c:v>
                </c:pt>
                <c:pt idx="8">
                  <c:v>24.106545210896005</c:v>
                </c:pt>
              </c:numCache>
            </c:numRef>
          </c:val>
          <c:extLst>
            <c:ext xmlns:c16="http://schemas.microsoft.com/office/drawing/2014/chart" uri="{C3380CC4-5D6E-409C-BE32-E72D297353CC}">
              <c16:uniqueId val="{00000002-DC98-4892-A52F-823200095624}"/>
            </c:ext>
          </c:extLst>
        </c:ser>
        <c:ser>
          <c:idx val="3"/>
          <c:order val="3"/>
          <c:tx>
            <c:strRef>
              <c:f>'Aggregate Results'!$E$202</c:f>
              <c:strCache>
                <c:ptCount val="1"/>
                <c:pt idx="0">
                  <c:v>BEST2108dev/nino</c:v>
                </c:pt>
              </c:strCache>
            </c:strRef>
          </c:tx>
          <c:spPr>
            <a:solidFill>
              <a:schemeClr val="accent4"/>
            </a:solidFill>
            <a:ln>
              <a:noFill/>
            </a:ln>
            <a:effectLst/>
          </c:spPr>
          <c:invertIfNegative val="0"/>
          <c:cat>
            <c:strRef>
              <c:f>'Aggregate Results'!$A$203:$A$211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Results'!$E$203:$E$211</c:f>
              <c:numCache>
                <c:formatCode>General</c:formatCode>
                <c:ptCount val="9"/>
                <c:pt idx="0">
                  <c:v>32</c:v>
                </c:pt>
                <c:pt idx="1">
                  <c:v>29.13</c:v>
                </c:pt>
                <c:pt idx="2">
                  <c:v>26.38</c:v>
                </c:pt>
                <c:pt idx="3">
                  <c:v>17.95</c:v>
                </c:pt>
                <c:pt idx="4">
                  <c:v>24.67</c:v>
                </c:pt>
                <c:pt idx="5">
                  <c:v>27.81</c:v>
                </c:pt>
                <c:pt idx="6">
                  <c:v>23.1</c:v>
                </c:pt>
                <c:pt idx="7">
                  <c:v>9.43</c:v>
                </c:pt>
                <c:pt idx="8">
                  <c:v>20.76</c:v>
                </c:pt>
              </c:numCache>
            </c:numRef>
          </c:val>
          <c:extLst>
            <c:ext xmlns:c16="http://schemas.microsoft.com/office/drawing/2014/chart" uri="{C3380CC4-5D6E-409C-BE32-E72D297353CC}">
              <c16:uniqueId val="{00000003-DC98-4892-A52F-823200095624}"/>
            </c:ext>
          </c:extLst>
        </c:ser>
        <c:ser>
          <c:idx val="4"/>
          <c:order val="4"/>
          <c:tx>
            <c:strRef>
              <c:f>'Aggregate Results'!$F$202</c:f>
              <c:strCache>
                <c:ptCount val="1"/>
                <c:pt idx="0">
                  <c:v>Popolo_富樫</c:v>
                </c:pt>
              </c:strCache>
            </c:strRef>
          </c:tx>
          <c:spPr>
            <a:solidFill>
              <a:schemeClr val="accent5"/>
            </a:solidFill>
            <a:ln>
              <a:noFill/>
            </a:ln>
            <a:effectLst/>
          </c:spPr>
          <c:invertIfNegative val="0"/>
          <c:cat>
            <c:strRef>
              <c:f>'Aggregate Results'!$A$203:$A$211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Results'!$F$203:$F$211</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DC98-4892-A52F-823200095624}"/>
            </c:ext>
          </c:extLst>
        </c:ser>
        <c:ser>
          <c:idx val="5"/>
          <c:order val="5"/>
          <c:tx>
            <c:strRef>
              <c:f>'Aggregate Results'!$G$202</c:f>
              <c:strCache>
                <c:ptCount val="1"/>
                <c:pt idx="0">
                  <c:v>ACSESCX_吉田</c:v>
                </c:pt>
              </c:strCache>
            </c:strRef>
          </c:tx>
          <c:spPr>
            <a:solidFill>
              <a:schemeClr val="accent6"/>
            </a:solidFill>
            <a:ln>
              <a:noFill/>
            </a:ln>
            <a:effectLst/>
          </c:spPr>
          <c:invertIfNegative val="0"/>
          <c:cat>
            <c:strRef>
              <c:f>'Aggregate Results'!$A$203:$A$211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Results'!$G$203:$G$211</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DC98-4892-A52F-823200095624}"/>
            </c:ext>
          </c:extLst>
        </c:ser>
        <c:ser>
          <c:idx val="6"/>
          <c:order val="6"/>
          <c:tx>
            <c:strRef>
              <c:f>'Aggregate Results'!$H$202</c:f>
              <c:strCache>
                <c:ptCount val="1"/>
                <c:pt idx="0">
                  <c:v>EnergyPlus/小野永吉</c:v>
                </c:pt>
              </c:strCache>
            </c:strRef>
          </c:tx>
          <c:spPr>
            <a:solidFill>
              <a:schemeClr val="accent1">
                <a:lumMod val="60000"/>
              </a:schemeClr>
            </a:solidFill>
            <a:ln>
              <a:noFill/>
            </a:ln>
            <a:effectLst/>
          </c:spPr>
          <c:invertIfNegative val="0"/>
          <c:cat>
            <c:strRef>
              <c:f>'Aggregate Results'!$A$203:$A$211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Results'!$H$203:$H$211</c:f>
              <c:numCache>
                <c:formatCode>General</c:formatCode>
                <c:ptCount val="9"/>
                <c:pt idx="0">
                  <c:v>30.207664437038499</c:v>
                </c:pt>
                <c:pt idx="1">
                  <c:v>27.162478089515702</c:v>
                </c:pt>
                <c:pt idx="2">
                  <c:v>24.196003344961699</c:v>
                </c:pt>
                <c:pt idx="3">
                  <c:v>10.928542914071395</c:v>
                </c:pt>
                <c:pt idx="4">
                  <c:v>20.150943215323551</c:v>
                </c:pt>
                <c:pt idx="5">
                  <c:v>26.286694246043101</c:v>
                </c:pt>
                <c:pt idx="6">
                  <c:v>21.94339482611602</c:v>
                </c:pt>
                <c:pt idx="7">
                  <c:v>7.0455092288786831</c:v>
                </c:pt>
                <c:pt idx="8">
                  <c:v>19.035867392096304</c:v>
                </c:pt>
              </c:numCache>
            </c:numRef>
          </c:val>
          <c:extLst>
            <c:ext xmlns:c16="http://schemas.microsoft.com/office/drawing/2014/chart" uri="{C3380CC4-5D6E-409C-BE32-E72D297353CC}">
              <c16:uniqueId val="{00000006-DC98-4892-A52F-823200095624}"/>
            </c:ext>
          </c:extLst>
        </c:ser>
        <c:dLbls>
          <c:showLegendKey val="0"/>
          <c:showVal val="0"/>
          <c:showCatName val="0"/>
          <c:showSerName val="0"/>
          <c:showPercent val="0"/>
          <c:showBubbleSize val="0"/>
        </c:dLbls>
        <c:gapWidth val="219"/>
        <c:overlap val="-27"/>
        <c:axId val="1104484024"/>
        <c:axId val="1104484352"/>
      </c:barChart>
      <c:catAx>
        <c:axId val="1104484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484352"/>
        <c:crosses val="autoZero"/>
        <c:auto val="1"/>
        <c:lblAlgn val="ctr"/>
        <c:lblOffset val="100"/>
        <c:noMultiLvlLbl val="0"/>
      </c:catAx>
      <c:valAx>
        <c:axId val="110448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484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Results'!$G$200</c:f>
          <c:strCache>
            <c:ptCount val="1"/>
            <c:pt idx="0">
              <c:v>CT_冷却水出口温度[℃]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Results'!$B$202</c:f>
              <c:strCache>
                <c:ptCount val="1"/>
                <c:pt idx="0">
                  <c:v>QAS/メーカ値</c:v>
                </c:pt>
              </c:strCache>
            </c:strRef>
          </c:tx>
          <c:spPr>
            <a:solidFill>
              <a:schemeClr val="accent1"/>
            </a:solidFill>
            <a:ln>
              <a:noFill/>
            </a:ln>
            <a:effectLst/>
          </c:spPr>
          <c:invertIfNegative val="0"/>
          <c:cat>
            <c:strRef>
              <c:f>'Aggregate Results'!$A$212:$A$221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Results'!$B$212:$B$221</c:f>
              <c:numCache>
                <c:formatCode>General</c:formatCode>
                <c:ptCount val="10"/>
                <c:pt idx="0">
                  <c:v>31.94</c:v>
                </c:pt>
                <c:pt idx="1">
                  <c:v>29.07</c:v>
                </c:pt>
                <c:pt idx="2">
                  <c:v>26.3</c:v>
                </c:pt>
                <c:pt idx="3">
                  <c:v>22</c:v>
                </c:pt>
                <c:pt idx="4">
                  <c:v>32</c:v>
                </c:pt>
                <c:pt idx="5">
                  <c:v>27.41</c:v>
                </c:pt>
                <c:pt idx="6">
                  <c:v>22.42</c:v>
                </c:pt>
                <c:pt idx="7">
                  <c:v>16.71</c:v>
                </c:pt>
                <c:pt idx="8">
                  <c:v>26.83</c:v>
                </c:pt>
                <c:pt idx="9">
                  <c:v>22.43</c:v>
                </c:pt>
              </c:numCache>
            </c:numRef>
          </c:val>
          <c:extLst>
            <c:ext xmlns:c16="http://schemas.microsoft.com/office/drawing/2014/chart" uri="{C3380CC4-5D6E-409C-BE32-E72D297353CC}">
              <c16:uniqueId val="{00000000-68E0-49B0-A6D9-D5D1BA16D859}"/>
            </c:ext>
          </c:extLst>
        </c:ser>
        <c:ser>
          <c:idx val="1"/>
          <c:order val="1"/>
          <c:tx>
            <c:strRef>
              <c:f>'Aggregate Results'!$C$202</c:f>
              <c:strCache>
                <c:ptCount val="1"/>
                <c:pt idx="0">
                  <c:v>ENe-ST/小野永吉</c:v>
                </c:pt>
              </c:strCache>
            </c:strRef>
          </c:tx>
          <c:spPr>
            <a:solidFill>
              <a:schemeClr val="accent2"/>
            </a:solidFill>
            <a:ln>
              <a:noFill/>
            </a:ln>
            <a:effectLst/>
          </c:spPr>
          <c:invertIfNegative val="0"/>
          <c:cat>
            <c:strRef>
              <c:f>'Aggregate Results'!$A$212:$A$221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Results'!$C$212:$C$221</c:f>
              <c:numCache>
                <c:formatCode>General</c:formatCode>
                <c:ptCount val="10"/>
                <c:pt idx="0">
                  <c:v>31.6267626385394</c:v>
                </c:pt>
                <c:pt idx="1">
                  <c:v>28.510095158420999</c:v>
                </c:pt>
                <c:pt idx="2">
                  <c:v>25.479726590180601</c:v>
                </c:pt>
                <c:pt idx="3">
                  <c:v>22.004698507131799</c:v>
                </c:pt>
                <c:pt idx="4">
                  <c:v>32.007644123381198</c:v>
                </c:pt>
                <c:pt idx="5">
                  <c:v>26.7728776880193</c:v>
                </c:pt>
                <c:pt idx="6">
                  <c:v>22.005013793974101</c:v>
                </c:pt>
                <c:pt idx="7">
                  <c:v>12.993261289735701</c:v>
                </c:pt>
                <c:pt idx="8">
                  <c:v>24.772627442875098</c:v>
                </c:pt>
                <c:pt idx="9">
                  <c:v>22.005013793974101</c:v>
                </c:pt>
              </c:numCache>
            </c:numRef>
          </c:val>
          <c:extLst>
            <c:ext xmlns:c16="http://schemas.microsoft.com/office/drawing/2014/chart" uri="{C3380CC4-5D6E-409C-BE32-E72D297353CC}">
              <c16:uniqueId val="{00000001-68E0-49B0-A6D9-D5D1BA16D859}"/>
            </c:ext>
          </c:extLst>
        </c:ser>
        <c:ser>
          <c:idx val="2"/>
          <c:order val="2"/>
          <c:tx>
            <c:strRef>
              <c:f>'Aggregate Results'!$D$202</c:f>
              <c:strCache>
                <c:ptCount val="1"/>
                <c:pt idx="0">
                  <c:v>LCEM/Yajima</c:v>
                </c:pt>
              </c:strCache>
            </c:strRef>
          </c:tx>
          <c:spPr>
            <a:solidFill>
              <a:schemeClr val="accent3"/>
            </a:solidFill>
            <a:ln>
              <a:noFill/>
            </a:ln>
            <a:effectLst/>
          </c:spPr>
          <c:invertIfNegative val="0"/>
          <c:cat>
            <c:strRef>
              <c:f>'Aggregate Results'!$A$212:$A$221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Results'!$D$212:$D$221</c:f>
              <c:numCache>
                <c:formatCode>General</c:formatCode>
                <c:ptCount val="10"/>
                <c:pt idx="0">
                  <c:v>31.999376305426967</c:v>
                </c:pt>
                <c:pt idx="1">
                  <c:v>29.249033477425513</c:v>
                </c:pt>
                <c:pt idx="2">
                  <c:v>26.482254420418965</c:v>
                </c:pt>
                <c:pt idx="3">
                  <c:v>21.99840362793427</c:v>
                </c:pt>
                <c:pt idx="4">
                  <c:v>31.994231861240294</c:v>
                </c:pt>
                <c:pt idx="5">
                  <c:v>27.988547474967579</c:v>
                </c:pt>
                <c:pt idx="6">
                  <c:v>23.588381470957557</c:v>
                </c:pt>
                <c:pt idx="7">
                  <c:v>18.647011328146299</c:v>
                </c:pt>
                <c:pt idx="8">
                  <c:v>27.725568787539601</c:v>
                </c:pt>
                <c:pt idx="9">
                  <c:v>23.588381470957557</c:v>
                </c:pt>
              </c:numCache>
            </c:numRef>
          </c:val>
          <c:extLst>
            <c:ext xmlns:c16="http://schemas.microsoft.com/office/drawing/2014/chart" uri="{C3380CC4-5D6E-409C-BE32-E72D297353CC}">
              <c16:uniqueId val="{00000002-68E0-49B0-A6D9-D5D1BA16D859}"/>
            </c:ext>
          </c:extLst>
        </c:ser>
        <c:ser>
          <c:idx val="3"/>
          <c:order val="3"/>
          <c:tx>
            <c:strRef>
              <c:f>'Aggregate Results'!$E$202</c:f>
              <c:strCache>
                <c:ptCount val="1"/>
                <c:pt idx="0">
                  <c:v>BEST2108dev/nino</c:v>
                </c:pt>
              </c:strCache>
            </c:strRef>
          </c:tx>
          <c:spPr>
            <a:solidFill>
              <a:schemeClr val="accent4"/>
            </a:solidFill>
            <a:ln>
              <a:noFill/>
            </a:ln>
            <a:effectLst/>
          </c:spPr>
          <c:invertIfNegative val="0"/>
          <c:cat>
            <c:strRef>
              <c:f>'Aggregate Results'!$A$212:$A$221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Results'!$E$212:$E$221</c:f>
              <c:numCache>
                <c:formatCode>General</c:formatCode>
                <c:ptCount val="10"/>
                <c:pt idx="0">
                  <c:v>32</c:v>
                </c:pt>
                <c:pt idx="1">
                  <c:v>29.13</c:v>
                </c:pt>
                <c:pt idx="2">
                  <c:v>26.38</c:v>
                </c:pt>
                <c:pt idx="3">
                  <c:v>22</c:v>
                </c:pt>
                <c:pt idx="4">
                  <c:v>32</c:v>
                </c:pt>
                <c:pt idx="5">
                  <c:v>27.47</c:v>
                </c:pt>
                <c:pt idx="6">
                  <c:v>22.45</c:v>
                </c:pt>
                <c:pt idx="7">
                  <c:v>16.850000000000001</c:v>
                </c:pt>
                <c:pt idx="8">
                  <c:v>26.93</c:v>
                </c:pt>
                <c:pt idx="9">
                  <c:v>22.45</c:v>
                </c:pt>
              </c:numCache>
            </c:numRef>
          </c:val>
          <c:extLst>
            <c:ext xmlns:c16="http://schemas.microsoft.com/office/drawing/2014/chart" uri="{C3380CC4-5D6E-409C-BE32-E72D297353CC}">
              <c16:uniqueId val="{00000003-68E0-49B0-A6D9-D5D1BA16D859}"/>
            </c:ext>
          </c:extLst>
        </c:ser>
        <c:ser>
          <c:idx val="4"/>
          <c:order val="4"/>
          <c:tx>
            <c:strRef>
              <c:f>'Aggregate Results'!$F$202</c:f>
              <c:strCache>
                <c:ptCount val="1"/>
                <c:pt idx="0">
                  <c:v>Popolo_富樫</c:v>
                </c:pt>
              </c:strCache>
            </c:strRef>
          </c:tx>
          <c:spPr>
            <a:solidFill>
              <a:schemeClr val="accent5"/>
            </a:solidFill>
            <a:ln>
              <a:noFill/>
            </a:ln>
            <a:effectLst/>
          </c:spPr>
          <c:invertIfNegative val="0"/>
          <c:cat>
            <c:strRef>
              <c:f>'Aggregate Results'!$A$212:$A$221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Results'!$F$212:$F$221</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68E0-49B0-A6D9-D5D1BA16D859}"/>
            </c:ext>
          </c:extLst>
        </c:ser>
        <c:ser>
          <c:idx val="5"/>
          <c:order val="5"/>
          <c:tx>
            <c:strRef>
              <c:f>'Aggregate Results'!$G$202</c:f>
              <c:strCache>
                <c:ptCount val="1"/>
                <c:pt idx="0">
                  <c:v>ACSESCX_吉田</c:v>
                </c:pt>
              </c:strCache>
            </c:strRef>
          </c:tx>
          <c:spPr>
            <a:solidFill>
              <a:schemeClr val="accent6"/>
            </a:solidFill>
            <a:ln>
              <a:noFill/>
            </a:ln>
            <a:effectLst/>
          </c:spPr>
          <c:invertIfNegative val="0"/>
          <c:cat>
            <c:strRef>
              <c:f>'Aggregate Results'!$A$212:$A$221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Results'!$G$212:$G$221</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68E0-49B0-A6D9-D5D1BA16D859}"/>
            </c:ext>
          </c:extLst>
        </c:ser>
        <c:ser>
          <c:idx val="6"/>
          <c:order val="6"/>
          <c:tx>
            <c:strRef>
              <c:f>'Aggregate Results'!$H$202</c:f>
              <c:strCache>
                <c:ptCount val="1"/>
                <c:pt idx="0">
                  <c:v>EnergyPlus/小野永吉</c:v>
                </c:pt>
              </c:strCache>
            </c:strRef>
          </c:tx>
          <c:spPr>
            <a:solidFill>
              <a:schemeClr val="accent1">
                <a:lumMod val="60000"/>
              </a:schemeClr>
            </a:solidFill>
            <a:ln>
              <a:noFill/>
            </a:ln>
            <a:effectLst/>
          </c:spPr>
          <c:invertIfNegative val="0"/>
          <c:cat>
            <c:strRef>
              <c:f>'Aggregate Results'!$A$212:$A$221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Results'!$H$212:$H$221</c:f>
              <c:numCache>
                <c:formatCode>General</c:formatCode>
                <c:ptCount val="10"/>
                <c:pt idx="0">
                  <c:v>31.903626487760299</c:v>
                </c:pt>
                <c:pt idx="1">
                  <c:v>28.979390176873299</c:v>
                </c:pt>
                <c:pt idx="2">
                  <c:v>26.111840949017999</c:v>
                </c:pt>
                <c:pt idx="3">
                  <c:v>22</c:v>
                </c:pt>
                <c:pt idx="4">
                  <c:v>32</c:v>
                </c:pt>
                <c:pt idx="5">
                  <c:v>27.7675190565046</c:v>
                </c:pt>
                <c:pt idx="6">
                  <c:v>23.144597140453101</c:v>
                </c:pt>
                <c:pt idx="7">
                  <c:v>22</c:v>
                </c:pt>
                <c:pt idx="8">
                  <c:v>32</c:v>
                </c:pt>
                <c:pt idx="9">
                  <c:v>0</c:v>
                </c:pt>
              </c:numCache>
            </c:numRef>
          </c:val>
          <c:extLst>
            <c:ext xmlns:c16="http://schemas.microsoft.com/office/drawing/2014/chart" uri="{C3380CC4-5D6E-409C-BE32-E72D297353CC}">
              <c16:uniqueId val="{00000006-68E0-49B0-A6D9-D5D1BA16D859}"/>
            </c:ext>
          </c:extLst>
        </c:ser>
        <c:dLbls>
          <c:showLegendKey val="0"/>
          <c:showVal val="0"/>
          <c:showCatName val="0"/>
          <c:showSerName val="0"/>
          <c:showPercent val="0"/>
          <c:showBubbleSize val="0"/>
        </c:dLbls>
        <c:gapWidth val="219"/>
        <c:overlap val="-27"/>
        <c:axId val="1104484024"/>
        <c:axId val="1104484352"/>
      </c:barChart>
      <c:catAx>
        <c:axId val="1104484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484352"/>
        <c:crosses val="autoZero"/>
        <c:auto val="1"/>
        <c:lblAlgn val="ctr"/>
        <c:lblOffset val="100"/>
        <c:noMultiLvlLbl val="0"/>
      </c:catAx>
      <c:valAx>
        <c:axId val="110448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484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Results'!$F$656</c:f>
          <c:strCache>
            <c:ptCount val="1"/>
            <c:pt idx="0">
              <c:v>CT_冷却水出入口温度差[kW]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Results'!$B$658</c:f>
              <c:strCache>
                <c:ptCount val="1"/>
                <c:pt idx="0">
                  <c:v>QAS/メーカ値</c:v>
                </c:pt>
              </c:strCache>
            </c:strRef>
          </c:tx>
          <c:spPr>
            <a:solidFill>
              <a:schemeClr val="accent1"/>
            </a:solidFill>
            <a:ln>
              <a:noFill/>
            </a:ln>
            <a:effectLst/>
          </c:spPr>
          <c:invertIfNegative val="0"/>
          <c:cat>
            <c:strRef>
              <c:f>'Aggregate Results'!$A$659:$A$667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Results'!$B$659:$B$667</c:f>
              <c:numCache>
                <c:formatCode>General</c:formatCode>
                <c:ptCount val="9"/>
                <c:pt idx="0">
                  <c:v>-5.139999999999997</c:v>
                </c:pt>
                <c:pt idx="1">
                  <c:v>-5.0600000000000023</c:v>
                </c:pt>
                <c:pt idx="2">
                  <c:v>-5</c:v>
                </c:pt>
                <c:pt idx="3">
                  <c:v>-8.6199999999999974</c:v>
                </c:pt>
                <c:pt idx="4">
                  <c:v>-12.049999999999997</c:v>
                </c:pt>
                <c:pt idx="5">
                  <c:v>-3.7300000000000004</c:v>
                </c:pt>
                <c:pt idx="6">
                  <c:v>-2.4299999999999997</c:v>
                </c:pt>
                <c:pt idx="7">
                  <c:v>-13.98</c:v>
                </c:pt>
                <c:pt idx="8">
                  <c:v>-13.360000000000003</c:v>
                </c:pt>
              </c:numCache>
            </c:numRef>
          </c:val>
          <c:extLst>
            <c:ext xmlns:c16="http://schemas.microsoft.com/office/drawing/2014/chart" uri="{C3380CC4-5D6E-409C-BE32-E72D297353CC}">
              <c16:uniqueId val="{00000000-87F0-4AF6-BAC4-B6FAB1DCA86F}"/>
            </c:ext>
          </c:extLst>
        </c:ser>
        <c:ser>
          <c:idx val="1"/>
          <c:order val="1"/>
          <c:tx>
            <c:strRef>
              <c:f>'Aggregate Results'!$C$658</c:f>
              <c:strCache>
                <c:ptCount val="1"/>
                <c:pt idx="0">
                  <c:v>ENe-ST/小野永吉</c:v>
                </c:pt>
              </c:strCache>
            </c:strRef>
          </c:tx>
          <c:spPr>
            <a:solidFill>
              <a:schemeClr val="accent2"/>
            </a:solidFill>
            <a:ln>
              <a:noFill/>
            </a:ln>
            <a:effectLst/>
          </c:spPr>
          <c:invertIfNegative val="0"/>
          <c:cat>
            <c:strRef>
              <c:f>'Aggregate Results'!$A$659:$A$667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Results'!$C$659:$C$667</c:f>
              <c:numCache>
                <c:formatCode>General</c:formatCode>
                <c:ptCount val="9"/>
                <c:pt idx="0">
                  <c:v>-5.0864769276325994</c:v>
                </c:pt>
                <c:pt idx="1">
                  <c:v>-4.9901802718872048</c:v>
                </c:pt>
                <c:pt idx="2">
                  <c:v>-4.9098590397253972</c:v>
                </c:pt>
                <c:pt idx="3">
                  <c:v>-12.205394730289902</c:v>
                </c:pt>
                <c:pt idx="4">
                  <c:v>-14.020709419393498</c:v>
                </c:pt>
                <c:pt idx="5">
                  <c:v>-3.7127176782772011</c:v>
                </c:pt>
                <c:pt idx="6">
                  <c:v>-2.4390884052594011</c:v>
                </c:pt>
                <c:pt idx="7">
                  <c:v>-15.96403862690044</c:v>
                </c:pt>
                <c:pt idx="8">
                  <c:v>-14.631923753336999</c:v>
                </c:pt>
              </c:numCache>
            </c:numRef>
          </c:val>
          <c:extLst>
            <c:ext xmlns:c16="http://schemas.microsoft.com/office/drawing/2014/chart" uri="{C3380CC4-5D6E-409C-BE32-E72D297353CC}">
              <c16:uniqueId val="{00000001-87F0-4AF6-BAC4-B6FAB1DCA86F}"/>
            </c:ext>
          </c:extLst>
        </c:ser>
        <c:ser>
          <c:idx val="2"/>
          <c:order val="2"/>
          <c:tx>
            <c:strRef>
              <c:f>'Aggregate Results'!$D$658</c:f>
              <c:strCache>
                <c:ptCount val="1"/>
                <c:pt idx="0">
                  <c:v>LCEM/Yajima</c:v>
                </c:pt>
              </c:strCache>
            </c:strRef>
          </c:tx>
          <c:spPr>
            <a:solidFill>
              <a:schemeClr val="accent3"/>
            </a:solidFill>
            <a:ln>
              <a:noFill/>
            </a:ln>
            <a:effectLst/>
          </c:spPr>
          <c:invertIfNegative val="0"/>
          <c:cat>
            <c:strRef>
              <c:f>'Aggregate Results'!$A$659:$A$667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Results'!$D$659:$D$667</c:f>
              <c:numCache>
                <c:formatCode>General</c:formatCode>
                <c:ptCount val="9"/>
                <c:pt idx="0">
                  <c:v>-4.9991943228539739</c:v>
                </c:pt>
                <c:pt idx="1">
                  <c:v>-4.8419552953280913</c:v>
                </c:pt>
                <c:pt idx="2">
                  <c:v>-4.7858520506310036</c:v>
                </c:pt>
                <c:pt idx="3">
                  <c:v>-7.0679131965951321</c:v>
                </c:pt>
                <c:pt idx="4">
                  <c:v>-9.9996495111476946</c:v>
                </c:pt>
                <c:pt idx="5">
                  <c:v>-3.5922991180603177</c:v>
                </c:pt>
                <c:pt idx="6">
                  <c:v>-2.3018166466977483</c:v>
                </c:pt>
                <c:pt idx="7">
                  <c:v>-8.1113857650563812</c:v>
                </c:pt>
                <c:pt idx="8">
                  <c:v>-9.8934547891039948</c:v>
                </c:pt>
              </c:numCache>
            </c:numRef>
          </c:val>
          <c:extLst>
            <c:ext xmlns:c16="http://schemas.microsoft.com/office/drawing/2014/chart" uri="{C3380CC4-5D6E-409C-BE32-E72D297353CC}">
              <c16:uniqueId val="{00000002-87F0-4AF6-BAC4-B6FAB1DCA86F}"/>
            </c:ext>
          </c:extLst>
        </c:ser>
        <c:ser>
          <c:idx val="3"/>
          <c:order val="3"/>
          <c:tx>
            <c:strRef>
              <c:f>'Aggregate Results'!$E$658</c:f>
              <c:strCache>
                <c:ptCount val="1"/>
                <c:pt idx="0">
                  <c:v>BEST2108dev/nino</c:v>
                </c:pt>
              </c:strCache>
            </c:strRef>
          </c:tx>
          <c:spPr>
            <a:solidFill>
              <a:schemeClr val="accent4"/>
            </a:solidFill>
            <a:ln>
              <a:noFill/>
            </a:ln>
            <a:effectLst/>
          </c:spPr>
          <c:invertIfNegative val="0"/>
          <c:cat>
            <c:strRef>
              <c:f>'Aggregate Results'!$A$659:$A$667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Results'!$E$659:$E$667</c:f>
              <c:numCache>
                <c:formatCode>General</c:formatCode>
                <c:ptCount val="9"/>
                <c:pt idx="0">
                  <c:v>-5.2000000000000028</c:v>
                </c:pt>
                <c:pt idx="1">
                  <c:v>-5.1400000000000041</c:v>
                </c:pt>
                <c:pt idx="2">
                  <c:v>-5.0800000000000018</c:v>
                </c:pt>
                <c:pt idx="3">
                  <c:v>-8.52</c:v>
                </c:pt>
                <c:pt idx="4">
                  <c:v>-12.019999999999996</c:v>
                </c:pt>
                <c:pt idx="5">
                  <c:v>-3.8000000000000007</c:v>
                </c:pt>
                <c:pt idx="6">
                  <c:v>-2.509999999999998</c:v>
                </c:pt>
                <c:pt idx="7">
                  <c:v>-13.850000000000001</c:v>
                </c:pt>
                <c:pt idx="8">
                  <c:v>-13.330000000000002</c:v>
                </c:pt>
              </c:numCache>
            </c:numRef>
          </c:val>
          <c:extLst>
            <c:ext xmlns:c16="http://schemas.microsoft.com/office/drawing/2014/chart" uri="{C3380CC4-5D6E-409C-BE32-E72D297353CC}">
              <c16:uniqueId val="{00000003-87F0-4AF6-BAC4-B6FAB1DCA86F}"/>
            </c:ext>
          </c:extLst>
        </c:ser>
        <c:ser>
          <c:idx val="4"/>
          <c:order val="4"/>
          <c:tx>
            <c:strRef>
              <c:f>'Aggregate Results'!$F$658</c:f>
              <c:strCache>
                <c:ptCount val="1"/>
                <c:pt idx="0">
                  <c:v>Popolo_富樫</c:v>
                </c:pt>
              </c:strCache>
            </c:strRef>
          </c:tx>
          <c:spPr>
            <a:solidFill>
              <a:schemeClr val="accent5"/>
            </a:solidFill>
            <a:ln>
              <a:noFill/>
            </a:ln>
            <a:effectLst/>
          </c:spPr>
          <c:invertIfNegative val="0"/>
          <c:cat>
            <c:strRef>
              <c:f>'Aggregate Results'!$A$659:$A$667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Results'!$F$659:$F$667</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87F0-4AF6-BAC4-B6FAB1DCA86F}"/>
            </c:ext>
          </c:extLst>
        </c:ser>
        <c:ser>
          <c:idx val="5"/>
          <c:order val="5"/>
          <c:tx>
            <c:strRef>
              <c:f>'Aggregate Results'!$G$658</c:f>
              <c:strCache>
                <c:ptCount val="1"/>
                <c:pt idx="0">
                  <c:v>ACSESCX_吉田</c:v>
                </c:pt>
              </c:strCache>
            </c:strRef>
          </c:tx>
          <c:spPr>
            <a:solidFill>
              <a:schemeClr val="accent6"/>
            </a:solidFill>
            <a:ln>
              <a:noFill/>
            </a:ln>
            <a:effectLst/>
          </c:spPr>
          <c:invertIfNegative val="0"/>
          <c:cat>
            <c:strRef>
              <c:f>'Aggregate Results'!$A$659:$A$667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Results'!$G$659:$G$667</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87F0-4AF6-BAC4-B6FAB1DCA86F}"/>
            </c:ext>
          </c:extLst>
        </c:ser>
        <c:ser>
          <c:idx val="6"/>
          <c:order val="6"/>
          <c:tx>
            <c:strRef>
              <c:f>'Aggregate Results'!$H$658</c:f>
              <c:strCache>
                <c:ptCount val="1"/>
                <c:pt idx="0">
                  <c:v>EnergyPlus/小野永吉</c:v>
                </c:pt>
              </c:strCache>
            </c:strRef>
          </c:tx>
          <c:spPr>
            <a:solidFill>
              <a:schemeClr val="accent1">
                <a:lumMod val="60000"/>
              </a:schemeClr>
            </a:solidFill>
            <a:ln>
              <a:noFill/>
            </a:ln>
            <a:effectLst/>
          </c:spPr>
          <c:invertIfNegative val="0"/>
          <c:cat>
            <c:strRef>
              <c:f>'Aggregate Results'!$A$659:$A$667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Results'!$H$659:$H$667</c:f>
              <c:numCache>
                <c:formatCode>General</c:formatCode>
                <c:ptCount val="9"/>
                <c:pt idx="0">
                  <c:v>-5.4834184792828005</c:v>
                </c:pt>
                <c:pt idx="1">
                  <c:v>-5.4862849068678017</c:v>
                </c:pt>
                <c:pt idx="2">
                  <c:v>-5.4880960294360008</c:v>
                </c:pt>
                <c:pt idx="3">
                  <c:v>-16.533611208148606</c:v>
                </c:pt>
                <c:pt idx="4">
                  <c:v>-17.311457704220651</c:v>
                </c:pt>
                <c:pt idx="5">
                  <c:v>-4.118599279747297</c:v>
                </c:pt>
                <c:pt idx="6">
                  <c:v>-2.8103361511761804</c:v>
                </c:pt>
                <c:pt idx="7">
                  <c:v>-16.923677731415719</c:v>
                </c:pt>
                <c:pt idx="8">
                  <c:v>-15.717972690508194</c:v>
                </c:pt>
              </c:numCache>
            </c:numRef>
          </c:val>
          <c:extLst>
            <c:ext xmlns:c16="http://schemas.microsoft.com/office/drawing/2014/chart" uri="{C3380CC4-5D6E-409C-BE32-E72D297353CC}">
              <c16:uniqueId val="{00000006-87F0-4AF6-BAC4-B6FAB1DCA86F}"/>
            </c:ext>
          </c:extLst>
        </c:ser>
        <c:dLbls>
          <c:showLegendKey val="0"/>
          <c:showVal val="0"/>
          <c:showCatName val="0"/>
          <c:showSerName val="0"/>
          <c:showPercent val="0"/>
          <c:showBubbleSize val="0"/>
        </c:dLbls>
        <c:gapWidth val="219"/>
        <c:overlap val="-27"/>
        <c:axId val="812510872"/>
        <c:axId val="812511200"/>
      </c:barChart>
      <c:catAx>
        <c:axId val="812510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511200"/>
        <c:crosses val="autoZero"/>
        <c:auto val="1"/>
        <c:lblAlgn val="ctr"/>
        <c:lblOffset val="100"/>
        <c:noMultiLvlLbl val="0"/>
      </c:catAx>
      <c:valAx>
        <c:axId val="81251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510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Results'!$G$656</c:f>
          <c:strCache>
            <c:ptCount val="1"/>
            <c:pt idx="0">
              <c:v>CT_冷却水出入口温度差[kW]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Results'!$B$658</c:f>
              <c:strCache>
                <c:ptCount val="1"/>
                <c:pt idx="0">
                  <c:v>QAS/メーカ値</c:v>
                </c:pt>
              </c:strCache>
            </c:strRef>
          </c:tx>
          <c:spPr>
            <a:solidFill>
              <a:schemeClr val="accent1"/>
            </a:solidFill>
            <a:ln>
              <a:noFill/>
            </a:ln>
            <a:effectLst/>
          </c:spPr>
          <c:invertIfNegative val="0"/>
          <c:cat>
            <c:strRef>
              <c:f>'Aggregate Results'!$A$668:$A$677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Results'!$B$668:$B$677</c:f>
              <c:numCache>
                <c:formatCode>General</c:formatCode>
                <c:ptCount val="10"/>
                <c:pt idx="0">
                  <c:v>-5.139999999999997</c:v>
                </c:pt>
                <c:pt idx="1">
                  <c:v>-5.0600000000000023</c:v>
                </c:pt>
                <c:pt idx="2">
                  <c:v>-5</c:v>
                </c:pt>
                <c:pt idx="3">
                  <c:v>-5</c:v>
                </c:pt>
                <c:pt idx="4">
                  <c:v>-5.1300000000000026</c:v>
                </c:pt>
                <c:pt idx="5">
                  <c:v>-4.9999999999999964</c:v>
                </c:pt>
                <c:pt idx="6">
                  <c:v>-4.9099999999999966</c:v>
                </c:pt>
                <c:pt idx="7">
                  <c:v>-8.2399999999999984</c:v>
                </c:pt>
                <c:pt idx="8">
                  <c:v>-9.6700000000000017</c:v>
                </c:pt>
                <c:pt idx="9">
                  <c:v>-4.8999999999999986</c:v>
                </c:pt>
              </c:numCache>
            </c:numRef>
          </c:val>
          <c:extLst>
            <c:ext xmlns:c16="http://schemas.microsoft.com/office/drawing/2014/chart" uri="{C3380CC4-5D6E-409C-BE32-E72D297353CC}">
              <c16:uniqueId val="{00000000-7D20-493F-8C88-89E415AB0FE2}"/>
            </c:ext>
          </c:extLst>
        </c:ser>
        <c:ser>
          <c:idx val="1"/>
          <c:order val="1"/>
          <c:tx>
            <c:strRef>
              <c:f>'Aggregate Results'!$C$658</c:f>
              <c:strCache>
                <c:ptCount val="1"/>
                <c:pt idx="0">
                  <c:v>ENe-ST/小野永吉</c:v>
                </c:pt>
              </c:strCache>
            </c:strRef>
          </c:tx>
          <c:spPr>
            <a:solidFill>
              <a:schemeClr val="accent2"/>
            </a:solidFill>
            <a:ln>
              <a:noFill/>
            </a:ln>
            <a:effectLst/>
          </c:spPr>
          <c:invertIfNegative val="0"/>
          <c:cat>
            <c:strRef>
              <c:f>'Aggregate Results'!$A$668:$A$677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Results'!$C$668:$C$677</c:f>
              <c:numCache>
                <c:formatCode>General</c:formatCode>
                <c:ptCount val="10"/>
                <c:pt idx="0">
                  <c:v>-5.092752570759</c:v>
                </c:pt>
                <c:pt idx="1">
                  <c:v>-5.0849944615787983</c:v>
                </c:pt>
                <c:pt idx="2">
                  <c:v>-5.0827743793748006</c:v>
                </c:pt>
                <c:pt idx="3">
                  <c:v>-5.0843834366406995</c:v>
                </c:pt>
                <c:pt idx="4">
                  <c:v>-5.0992786152907996</c:v>
                </c:pt>
                <c:pt idx="5">
                  <c:v>-5.0490884806116014</c:v>
                </c:pt>
                <c:pt idx="6">
                  <c:v>-4.7692343721225008</c:v>
                </c:pt>
                <c:pt idx="7">
                  <c:v>-11.845708264660098</c:v>
                </c:pt>
                <c:pt idx="8">
                  <c:v>-11.7367037964733</c:v>
                </c:pt>
                <c:pt idx="9">
                  <c:v>-4.7692343721225008</c:v>
                </c:pt>
              </c:numCache>
            </c:numRef>
          </c:val>
          <c:extLst>
            <c:ext xmlns:c16="http://schemas.microsoft.com/office/drawing/2014/chart" uri="{C3380CC4-5D6E-409C-BE32-E72D297353CC}">
              <c16:uniqueId val="{00000001-7D20-493F-8C88-89E415AB0FE2}"/>
            </c:ext>
          </c:extLst>
        </c:ser>
        <c:ser>
          <c:idx val="2"/>
          <c:order val="2"/>
          <c:tx>
            <c:strRef>
              <c:f>'Aggregate Results'!$D$658</c:f>
              <c:strCache>
                <c:ptCount val="1"/>
                <c:pt idx="0">
                  <c:v>LCEM/Yajima</c:v>
                </c:pt>
              </c:strCache>
            </c:strRef>
          </c:tx>
          <c:spPr>
            <a:solidFill>
              <a:schemeClr val="accent3"/>
            </a:solidFill>
            <a:ln>
              <a:noFill/>
            </a:ln>
            <a:effectLst/>
          </c:spPr>
          <c:invertIfNegative val="0"/>
          <c:cat>
            <c:strRef>
              <c:f>'Aggregate Results'!$A$668:$A$677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Results'!$D$668:$D$677</c:f>
              <c:numCache>
                <c:formatCode>General</c:formatCode>
                <c:ptCount val="10"/>
                <c:pt idx="0">
                  <c:v>-5.0006236945730329</c:v>
                </c:pt>
                <c:pt idx="1">
                  <c:v>-5.050966522574484</c:v>
                </c:pt>
                <c:pt idx="2">
                  <c:v>-5.0177455795810353</c:v>
                </c:pt>
                <c:pt idx="3">
                  <c:v>-5.0015963720657304</c:v>
                </c:pt>
                <c:pt idx="4">
                  <c:v>-5.0057681387597057</c:v>
                </c:pt>
                <c:pt idx="5">
                  <c:v>-5.0114525250324213</c:v>
                </c:pt>
                <c:pt idx="6">
                  <c:v>-4.9116185290424426</c:v>
                </c:pt>
                <c:pt idx="7">
                  <c:v>-6.2529886718537</c:v>
                </c:pt>
                <c:pt idx="8">
                  <c:v>-8.7744312124603994</c:v>
                </c:pt>
                <c:pt idx="9">
                  <c:v>-4.9116185290424426</c:v>
                </c:pt>
              </c:numCache>
            </c:numRef>
          </c:val>
          <c:extLst>
            <c:ext xmlns:c16="http://schemas.microsoft.com/office/drawing/2014/chart" uri="{C3380CC4-5D6E-409C-BE32-E72D297353CC}">
              <c16:uniqueId val="{00000002-7D20-493F-8C88-89E415AB0FE2}"/>
            </c:ext>
          </c:extLst>
        </c:ser>
        <c:ser>
          <c:idx val="3"/>
          <c:order val="3"/>
          <c:tx>
            <c:strRef>
              <c:f>'Aggregate Results'!$E$658</c:f>
              <c:strCache>
                <c:ptCount val="1"/>
                <c:pt idx="0">
                  <c:v>BEST2108dev/nino</c:v>
                </c:pt>
              </c:strCache>
            </c:strRef>
          </c:tx>
          <c:spPr>
            <a:solidFill>
              <a:schemeClr val="accent4"/>
            </a:solidFill>
            <a:ln>
              <a:noFill/>
            </a:ln>
            <a:effectLst/>
          </c:spPr>
          <c:invertIfNegative val="0"/>
          <c:cat>
            <c:strRef>
              <c:f>'Aggregate Results'!$A$668:$A$677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Results'!$E$668:$E$677</c:f>
              <c:numCache>
                <c:formatCode>General</c:formatCode>
                <c:ptCount val="10"/>
                <c:pt idx="0">
                  <c:v>-5.2000000000000028</c:v>
                </c:pt>
                <c:pt idx="1">
                  <c:v>-5.1400000000000041</c:v>
                </c:pt>
                <c:pt idx="2">
                  <c:v>-5.0800000000000018</c:v>
                </c:pt>
                <c:pt idx="3">
                  <c:v>-5</c:v>
                </c:pt>
                <c:pt idx="4">
                  <c:v>-5.2000000000000028</c:v>
                </c:pt>
                <c:pt idx="5">
                  <c:v>-5</c:v>
                </c:pt>
                <c:pt idx="6">
                  <c:v>-4.9499999999999993</c:v>
                </c:pt>
                <c:pt idx="7">
                  <c:v>-8.139999999999997</c:v>
                </c:pt>
                <c:pt idx="8">
                  <c:v>-9.57</c:v>
                </c:pt>
                <c:pt idx="9">
                  <c:v>-4.9499999999999993</c:v>
                </c:pt>
              </c:numCache>
            </c:numRef>
          </c:val>
          <c:extLst>
            <c:ext xmlns:c16="http://schemas.microsoft.com/office/drawing/2014/chart" uri="{C3380CC4-5D6E-409C-BE32-E72D297353CC}">
              <c16:uniqueId val="{00000003-7D20-493F-8C88-89E415AB0FE2}"/>
            </c:ext>
          </c:extLst>
        </c:ser>
        <c:ser>
          <c:idx val="4"/>
          <c:order val="4"/>
          <c:tx>
            <c:strRef>
              <c:f>'Aggregate Results'!$F$658</c:f>
              <c:strCache>
                <c:ptCount val="1"/>
                <c:pt idx="0">
                  <c:v>Popolo_富樫</c:v>
                </c:pt>
              </c:strCache>
            </c:strRef>
          </c:tx>
          <c:spPr>
            <a:solidFill>
              <a:schemeClr val="accent5"/>
            </a:solidFill>
            <a:ln>
              <a:noFill/>
            </a:ln>
            <a:effectLst/>
          </c:spPr>
          <c:invertIfNegative val="0"/>
          <c:cat>
            <c:strRef>
              <c:f>'Aggregate Results'!$A$668:$A$677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Results'!$F$668:$F$677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7D20-493F-8C88-89E415AB0FE2}"/>
            </c:ext>
          </c:extLst>
        </c:ser>
        <c:ser>
          <c:idx val="5"/>
          <c:order val="5"/>
          <c:tx>
            <c:strRef>
              <c:f>'Aggregate Results'!$G$658</c:f>
              <c:strCache>
                <c:ptCount val="1"/>
                <c:pt idx="0">
                  <c:v>ACSESCX_吉田</c:v>
                </c:pt>
              </c:strCache>
            </c:strRef>
          </c:tx>
          <c:spPr>
            <a:solidFill>
              <a:schemeClr val="accent6"/>
            </a:solidFill>
            <a:ln>
              <a:noFill/>
            </a:ln>
            <a:effectLst/>
          </c:spPr>
          <c:invertIfNegative val="0"/>
          <c:cat>
            <c:strRef>
              <c:f>'Aggregate Results'!$A$668:$A$677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Results'!$G$668:$G$677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7D20-493F-8C88-89E415AB0FE2}"/>
            </c:ext>
          </c:extLst>
        </c:ser>
        <c:ser>
          <c:idx val="6"/>
          <c:order val="6"/>
          <c:tx>
            <c:strRef>
              <c:f>'Aggregate Results'!$H$658</c:f>
              <c:strCache>
                <c:ptCount val="1"/>
                <c:pt idx="0">
                  <c:v>EnergyPlus/小野永吉</c:v>
                </c:pt>
              </c:strCache>
            </c:strRef>
          </c:tx>
          <c:spPr>
            <a:solidFill>
              <a:schemeClr val="accent1">
                <a:lumMod val="60000"/>
              </a:schemeClr>
            </a:solidFill>
            <a:ln>
              <a:noFill/>
            </a:ln>
            <a:effectLst/>
          </c:spPr>
          <c:invertIfNegative val="0"/>
          <c:cat>
            <c:strRef>
              <c:f>'Aggregate Results'!$A$668:$A$677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Results'!$H$668:$H$677</c:f>
              <c:numCache>
                <c:formatCode>General</c:formatCode>
                <c:ptCount val="10"/>
                <c:pt idx="0">
                  <c:v>-5.4538093990652001</c:v>
                </c:pt>
                <c:pt idx="1">
                  <c:v>-5.452329682304299</c:v>
                </c:pt>
                <c:pt idx="2">
                  <c:v>-5.4516412543440005</c:v>
                </c:pt>
                <c:pt idx="3">
                  <c:v>-5.4621541222200989</c:v>
                </c:pt>
                <c:pt idx="4">
                  <c:v>-5.4624009195442014</c:v>
                </c:pt>
                <c:pt idx="5">
                  <c:v>-4.0839903664335004</c:v>
                </c:pt>
                <c:pt idx="6">
                  <c:v>-2.7418280768096999</c:v>
                </c:pt>
                <c:pt idx="7">
                  <c:v>-1.9691869602948984</c:v>
                </c:pt>
                <c:pt idx="8">
                  <c:v>-2.7538400826044978</c:v>
                </c:pt>
                <c:pt idx="9">
                  <c:v>0</c:v>
                </c:pt>
              </c:numCache>
            </c:numRef>
          </c:val>
          <c:extLst>
            <c:ext xmlns:c16="http://schemas.microsoft.com/office/drawing/2014/chart" uri="{C3380CC4-5D6E-409C-BE32-E72D297353CC}">
              <c16:uniqueId val="{00000006-7D20-493F-8C88-89E415AB0FE2}"/>
            </c:ext>
          </c:extLst>
        </c:ser>
        <c:dLbls>
          <c:showLegendKey val="0"/>
          <c:showVal val="0"/>
          <c:showCatName val="0"/>
          <c:showSerName val="0"/>
          <c:showPercent val="0"/>
          <c:showBubbleSize val="0"/>
        </c:dLbls>
        <c:gapWidth val="219"/>
        <c:overlap val="-27"/>
        <c:axId val="812510872"/>
        <c:axId val="812511200"/>
      </c:barChart>
      <c:catAx>
        <c:axId val="812510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511200"/>
        <c:crosses val="autoZero"/>
        <c:auto val="1"/>
        <c:lblAlgn val="ctr"/>
        <c:lblOffset val="100"/>
        <c:noMultiLvlLbl val="0"/>
      </c:catAx>
      <c:valAx>
        <c:axId val="81251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510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Results'!$F$224</c:f>
          <c:strCache>
            <c:ptCount val="1"/>
            <c:pt idx="0">
              <c:v>CT_冷却水流量[L/min]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Results'!$B$226</c:f>
              <c:strCache>
                <c:ptCount val="1"/>
                <c:pt idx="0">
                  <c:v>QAS/メーカ値</c:v>
                </c:pt>
              </c:strCache>
            </c:strRef>
          </c:tx>
          <c:spPr>
            <a:solidFill>
              <a:schemeClr val="accent1"/>
            </a:solidFill>
            <a:ln>
              <a:noFill/>
            </a:ln>
            <a:effectLst/>
          </c:spPr>
          <c:invertIfNegative val="0"/>
          <c:cat>
            <c:strRef>
              <c:f>'Aggregate Results'!$A$227:$A$235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Results'!$B$227:$B$235</c:f>
              <c:numCache>
                <c:formatCode>General</c:formatCode>
                <c:ptCount val="9"/>
                <c:pt idx="0">
                  <c:v>2500.0001999999999</c:v>
                </c:pt>
                <c:pt idx="1">
                  <c:v>2500.0001999999999</c:v>
                </c:pt>
                <c:pt idx="2">
                  <c:v>2500.0001999999999</c:v>
                </c:pt>
                <c:pt idx="3">
                  <c:v>1421.2392</c:v>
                </c:pt>
                <c:pt idx="4">
                  <c:v>1062.6251999999999</c:v>
                </c:pt>
                <c:pt idx="5">
                  <c:v>2500.0001999999999</c:v>
                </c:pt>
                <c:pt idx="6">
                  <c:v>2500.0001999999999</c:v>
                </c:pt>
                <c:pt idx="7">
                  <c:v>305.49600000000004</c:v>
                </c:pt>
                <c:pt idx="8">
                  <c:v>471.61739999999998</c:v>
                </c:pt>
              </c:numCache>
            </c:numRef>
          </c:val>
          <c:extLst>
            <c:ext xmlns:c16="http://schemas.microsoft.com/office/drawing/2014/chart" uri="{C3380CC4-5D6E-409C-BE32-E72D297353CC}">
              <c16:uniqueId val="{00000000-3CB0-4447-9188-5639547B9D4A}"/>
            </c:ext>
          </c:extLst>
        </c:ser>
        <c:ser>
          <c:idx val="1"/>
          <c:order val="1"/>
          <c:tx>
            <c:strRef>
              <c:f>'Aggregate Results'!$C$226</c:f>
              <c:strCache>
                <c:ptCount val="1"/>
                <c:pt idx="0">
                  <c:v>ENe-ST/小野永吉</c:v>
                </c:pt>
              </c:strCache>
            </c:strRef>
          </c:tx>
          <c:spPr>
            <a:solidFill>
              <a:schemeClr val="accent2"/>
            </a:solidFill>
            <a:ln>
              <a:noFill/>
            </a:ln>
            <a:effectLst/>
          </c:spPr>
          <c:invertIfNegative val="0"/>
          <c:cat>
            <c:strRef>
              <c:f>'Aggregate Results'!$A$227:$A$235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Results'!$C$227:$C$235</c:f>
              <c:numCache>
                <c:formatCode>General</c:formatCode>
                <c:ptCount val="9"/>
                <c:pt idx="0">
                  <c:v>2500</c:v>
                </c:pt>
                <c:pt idx="1">
                  <c:v>2500</c:v>
                </c:pt>
                <c:pt idx="2">
                  <c:v>2500</c:v>
                </c:pt>
                <c:pt idx="3">
                  <c:v>987.70832063535204</c:v>
                </c:pt>
                <c:pt idx="4">
                  <c:v>906.237139743836</c:v>
                </c:pt>
                <c:pt idx="5">
                  <c:v>2500</c:v>
                </c:pt>
                <c:pt idx="6">
                  <c:v>2500</c:v>
                </c:pt>
                <c:pt idx="7">
                  <c:v>270.68789624150702</c:v>
                </c:pt>
                <c:pt idx="8">
                  <c:v>436.41668881155903</c:v>
                </c:pt>
              </c:numCache>
            </c:numRef>
          </c:val>
          <c:extLst>
            <c:ext xmlns:c16="http://schemas.microsoft.com/office/drawing/2014/chart" uri="{C3380CC4-5D6E-409C-BE32-E72D297353CC}">
              <c16:uniqueId val="{00000001-3CB0-4447-9188-5639547B9D4A}"/>
            </c:ext>
          </c:extLst>
        </c:ser>
        <c:ser>
          <c:idx val="2"/>
          <c:order val="2"/>
          <c:tx>
            <c:strRef>
              <c:f>'Aggregate Results'!$D$226</c:f>
              <c:strCache>
                <c:ptCount val="1"/>
                <c:pt idx="0">
                  <c:v>LCEM/Yajima</c:v>
                </c:pt>
              </c:strCache>
            </c:strRef>
          </c:tx>
          <c:spPr>
            <a:solidFill>
              <a:schemeClr val="accent3"/>
            </a:solidFill>
            <a:ln>
              <a:noFill/>
            </a:ln>
            <a:effectLst/>
          </c:spPr>
          <c:invertIfNegative val="0"/>
          <c:cat>
            <c:strRef>
              <c:f>'Aggregate Results'!$A$227:$A$235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Results'!$D$227:$D$235</c:f>
              <c:numCache>
                <c:formatCode>General</c:formatCode>
                <c:ptCount val="9"/>
                <c:pt idx="0">
                  <c:v>2500</c:v>
                </c:pt>
                <c:pt idx="1">
                  <c:v>2500</c:v>
                </c:pt>
                <c:pt idx="2">
                  <c:v>2500</c:v>
                </c:pt>
                <c:pt idx="3">
                  <c:v>1662.4326661823861</c:v>
                </c:pt>
                <c:pt idx="4">
                  <c:v>1250.0342283724942</c:v>
                </c:pt>
                <c:pt idx="5">
                  <c:v>2500</c:v>
                </c:pt>
                <c:pt idx="6">
                  <c:v>2500</c:v>
                </c:pt>
                <c:pt idx="7">
                  <c:v>523.96419184522938</c:v>
                </c:pt>
                <c:pt idx="8">
                  <c:v>631.72164611104313</c:v>
                </c:pt>
              </c:numCache>
            </c:numRef>
          </c:val>
          <c:extLst>
            <c:ext xmlns:c16="http://schemas.microsoft.com/office/drawing/2014/chart" uri="{C3380CC4-5D6E-409C-BE32-E72D297353CC}">
              <c16:uniqueId val="{00000002-3CB0-4447-9188-5639547B9D4A}"/>
            </c:ext>
          </c:extLst>
        </c:ser>
        <c:ser>
          <c:idx val="3"/>
          <c:order val="3"/>
          <c:tx>
            <c:strRef>
              <c:f>'Aggregate Results'!$E$226</c:f>
              <c:strCache>
                <c:ptCount val="1"/>
                <c:pt idx="0">
                  <c:v>BEST2108dev/nino</c:v>
                </c:pt>
              </c:strCache>
            </c:strRef>
          </c:tx>
          <c:spPr>
            <a:solidFill>
              <a:schemeClr val="accent4"/>
            </a:solidFill>
            <a:ln>
              <a:noFill/>
            </a:ln>
            <a:effectLst/>
          </c:spPr>
          <c:invertIfNegative val="0"/>
          <c:cat>
            <c:strRef>
              <c:f>'Aggregate Results'!$A$227:$A$235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Results'!$E$227:$E$235</c:f>
              <c:numCache>
                <c:formatCode>General</c:formatCode>
                <c:ptCount val="9"/>
                <c:pt idx="0">
                  <c:v>2500.0001999999999</c:v>
                </c:pt>
                <c:pt idx="1">
                  <c:v>2500.0001999999999</c:v>
                </c:pt>
                <c:pt idx="2">
                  <c:v>2500.0001999999999</c:v>
                </c:pt>
                <c:pt idx="3">
                  <c:v>1457.8806</c:v>
                </c:pt>
                <c:pt idx="4">
                  <c:v>1080.4367999999999</c:v>
                </c:pt>
                <c:pt idx="5">
                  <c:v>2500.0001999999999</c:v>
                </c:pt>
                <c:pt idx="6">
                  <c:v>2500.0001999999999</c:v>
                </c:pt>
                <c:pt idx="7">
                  <c:v>321.06299999999999</c:v>
                </c:pt>
                <c:pt idx="8">
                  <c:v>486.19259999999997</c:v>
                </c:pt>
              </c:numCache>
            </c:numRef>
          </c:val>
          <c:extLst>
            <c:ext xmlns:c16="http://schemas.microsoft.com/office/drawing/2014/chart" uri="{C3380CC4-5D6E-409C-BE32-E72D297353CC}">
              <c16:uniqueId val="{00000003-3CB0-4447-9188-5639547B9D4A}"/>
            </c:ext>
          </c:extLst>
        </c:ser>
        <c:ser>
          <c:idx val="4"/>
          <c:order val="4"/>
          <c:tx>
            <c:strRef>
              <c:f>'Aggregate Results'!$F$226</c:f>
              <c:strCache>
                <c:ptCount val="1"/>
                <c:pt idx="0">
                  <c:v>Popolo_富樫</c:v>
                </c:pt>
              </c:strCache>
            </c:strRef>
          </c:tx>
          <c:spPr>
            <a:solidFill>
              <a:schemeClr val="accent5"/>
            </a:solidFill>
            <a:ln>
              <a:noFill/>
            </a:ln>
            <a:effectLst/>
          </c:spPr>
          <c:invertIfNegative val="0"/>
          <c:cat>
            <c:strRef>
              <c:f>'Aggregate Results'!$A$227:$A$235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Results'!$F$227:$F$235</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3CB0-4447-9188-5639547B9D4A}"/>
            </c:ext>
          </c:extLst>
        </c:ser>
        <c:ser>
          <c:idx val="5"/>
          <c:order val="5"/>
          <c:tx>
            <c:strRef>
              <c:f>'Aggregate Results'!$G$226</c:f>
              <c:strCache>
                <c:ptCount val="1"/>
                <c:pt idx="0">
                  <c:v>ACSESCX_吉田</c:v>
                </c:pt>
              </c:strCache>
            </c:strRef>
          </c:tx>
          <c:spPr>
            <a:solidFill>
              <a:schemeClr val="accent6"/>
            </a:solidFill>
            <a:ln>
              <a:noFill/>
            </a:ln>
            <a:effectLst/>
          </c:spPr>
          <c:invertIfNegative val="0"/>
          <c:cat>
            <c:strRef>
              <c:f>'Aggregate Results'!$A$227:$A$235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Results'!$G$227:$G$235</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3CB0-4447-9188-5639547B9D4A}"/>
            </c:ext>
          </c:extLst>
        </c:ser>
        <c:ser>
          <c:idx val="6"/>
          <c:order val="6"/>
          <c:tx>
            <c:strRef>
              <c:f>'Aggregate Results'!$H$226</c:f>
              <c:strCache>
                <c:ptCount val="1"/>
                <c:pt idx="0">
                  <c:v>EnergyPlus/小野永吉</c:v>
                </c:pt>
              </c:strCache>
            </c:strRef>
          </c:tx>
          <c:spPr>
            <a:solidFill>
              <a:schemeClr val="accent1">
                <a:lumMod val="60000"/>
              </a:schemeClr>
            </a:solidFill>
            <a:ln>
              <a:noFill/>
            </a:ln>
            <a:effectLst/>
          </c:spPr>
          <c:invertIfNegative val="0"/>
          <c:cat>
            <c:strRef>
              <c:f>'Aggregate Results'!$A$227:$A$235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Results'!$H$227:$H$235</c:f>
              <c:numCache>
                <c:formatCode>General</c:formatCode>
                <c:ptCount val="9"/>
                <c:pt idx="0">
                  <c:v>2499.7649979600001</c:v>
                </c:pt>
                <c:pt idx="1">
                  <c:v>2499.7649979600001</c:v>
                </c:pt>
                <c:pt idx="2">
                  <c:v>2499.7649979600001</c:v>
                </c:pt>
                <c:pt idx="3">
                  <c:v>825.83904485786479</c:v>
                </c:pt>
                <c:pt idx="4">
                  <c:v>788.76769690931337</c:v>
                </c:pt>
                <c:pt idx="5">
                  <c:v>2499.7649979600001</c:v>
                </c:pt>
                <c:pt idx="6">
                  <c:v>2449.4152800732618</c:v>
                </c:pt>
                <c:pt idx="7">
                  <c:v>290.86494767301429</c:v>
                </c:pt>
                <c:pt idx="8">
                  <c:v>437.96698111271689</c:v>
                </c:pt>
              </c:numCache>
            </c:numRef>
          </c:val>
          <c:extLst>
            <c:ext xmlns:c16="http://schemas.microsoft.com/office/drawing/2014/chart" uri="{C3380CC4-5D6E-409C-BE32-E72D297353CC}">
              <c16:uniqueId val="{00000006-3CB0-4447-9188-5639547B9D4A}"/>
            </c:ext>
          </c:extLst>
        </c:ser>
        <c:dLbls>
          <c:showLegendKey val="0"/>
          <c:showVal val="0"/>
          <c:showCatName val="0"/>
          <c:showSerName val="0"/>
          <c:showPercent val="0"/>
          <c:showBubbleSize val="0"/>
        </c:dLbls>
        <c:gapWidth val="219"/>
        <c:overlap val="-27"/>
        <c:axId val="1101414488"/>
        <c:axId val="1101414816"/>
      </c:barChart>
      <c:catAx>
        <c:axId val="1101414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414816"/>
        <c:crosses val="autoZero"/>
        <c:auto val="1"/>
        <c:lblAlgn val="ctr"/>
        <c:lblOffset val="100"/>
        <c:noMultiLvlLbl val="0"/>
      </c:catAx>
      <c:valAx>
        <c:axId val="110141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414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Results'!$F$104</c:f>
          <c:strCache>
            <c:ptCount val="1"/>
            <c:pt idx="0">
              <c:v>AR_冷水出口温度[℃]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Results'!$B$106</c:f>
              <c:strCache>
                <c:ptCount val="1"/>
                <c:pt idx="0">
                  <c:v>QAS/メーカ値</c:v>
                </c:pt>
              </c:strCache>
            </c:strRef>
          </c:tx>
          <c:spPr>
            <a:solidFill>
              <a:schemeClr val="accent1"/>
            </a:solidFill>
            <a:ln>
              <a:noFill/>
            </a:ln>
            <a:effectLst/>
          </c:spPr>
          <c:invertIfNegative val="0"/>
          <c:cat>
            <c:strRef>
              <c:f>'Aggregate Results'!$A$107:$A$115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Results'!$B$107:$B$115</c:f>
              <c:numCache>
                <c:formatCode>General</c:formatCode>
                <c:ptCount val="9"/>
                <c:pt idx="0">
                  <c:v>7</c:v>
                </c:pt>
                <c:pt idx="1">
                  <c:v>7</c:v>
                </c:pt>
                <c:pt idx="2">
                  <c:v>7</c:v>
                </c:pt>
                <c:pt idx="3">
                  <c:v>7</c:v>
                </c:pt>
                <c:pt idx="4">
                  <c:v>7</c:v>
                </c:pt>
                <c:pt idx="5">
                  <c:v>7</c:v>
                </c:pt>
                <c:pt idx="6">
                  <c:v>7</c:v>
                </c:pt>
                <c:pt idx="7">
                  <c:v>7</c:v>
                </c:pt>
                <c:pt idx="8">
                  <c:v>7</c:v>
                </c:pt>
              </c:numCache>
            </c:numRef>
          </c:val>
          <c:extLst>
            <c:ext xmlns:c16="http://schemas.microsoft.com/office/drawing/2014/chart" uri="{C3380CC4-5D6E-409C-BE32-E72D297353CC}">
              <c16:uniqueId val="{00000000-3BD0-4437-BD90-BAAF64F71589}"/>
            </c:ext>
          </c:extLst>
        </c:ser>
        <c:ser>
          <c:idx val="1"/>
          <c:order val="1"/>
          <c:tx>
            <c:strRef>
              <c:f>'Aggregate Results'!$C$106</c:f>
              <c:strCache>
                <c:ptCount val="1"/>
                <c:pt idx="0">
                  <c:v>ENe-ST/小野永吉</c:v>
                </c:pt>
              </c:strCache>
            </c:strRef>
          </c:tx>
          <c:spPr>
            <a:solidFill>
              <a:schemeClr val="accent2"/>
            </a:solidFill>
            <a:ln>
              <a:noFill/>
            </a:ln>
            <a:effectLst/>
          </c:spPr>
          <c:invertIfNegative val="0"/>
          <c:cat>
            <c:strRef>
              <c:f>'Aggregate Results'!$A$107:$A$115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Results'!$C$107:$C$115</c:f>
              <c:numCache>
                <c:formatCode>General</c:formatCode>
                <c:ptCount val="9"/>
                <c:pt idx="0">
                  <c:v>7.0041332028909702</c:v>
                </c:pt>
                <c:pt idx="1">
                  <c:v>7.0041332028909702</c:v>
                </c:pt>
                <c:pt idx="2">
                  <c:v>7.0041332028909702</c:v>
                </c:pt>
                <c:pt idx="3">
                  <c:v>7.0041332028909702</c:v>
                </c:pt>
                <c:pt idx="4">
                  <c:v>7.0041332028909702</c:v>
                </c:pt>
                <c:pt idx="5">
                  <c:v>7</c:v>
                </c:pt>
                <c:pt idx="6">
                  <c:v>7</c:v>
                </c:pt>
                <c:pt idx="7">
                  <c:v>7</c:v>
                </c:pt>
                <c:pt idx="8">
                  <c:v>7</c:v>
                </c:pt>
              </c:numCache>
            </c:numRef>
          </c:val>
          <c:extLst>
            <c:ext xmlns:c16="http://schemas.microsoft.com/office/drawing/2014/chart" uri="{C3380CC4-5D6E-409C-BE32-E72D297353CC}">
              <c16:uniqueId val="{00000001-3BD0-4437-BD90-BAAF64F71589}"/>
            </c:ext>
          </c:extLst>
        </c:ser>
        <c:ser>
          <c:idx val="2"/>
          <c:order val="2"/>
          <c:tx>
            <c:strRef>
              <c:f>'Aggregate Results'!$D$106</c:f>
              <c:strCache>
                <c:ptCount val="1"/>
                <c:pt idx="0">
                  <c:v>LCEM/Yajima</c:v>
                </c:pt>
              </c:strCache>
            </c:strRef>
          </c:tx>
          <c:spPr>
            <a:solidFill>
              <a:schemeClr val="accent3"/>
            </a:solidFill>
            <a:ln>
              <a:noFill/>
            </a:ln>
            <a:effectLst/>
          </c:spPr>
          <c:invertIfNegative val="0"/>
          <c:cat>
            <c:strRef>
              <c:f>'Aggregate Results'!$A$107:$A$115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Results'!$D$107:$D$115</c:f>
              <c:numCache>
                <c:formatCode>General</c:formatCode>
                <c:ptCount val="9"/>
                <c:pt idx="0">
                  <c:v>7</c:v>
                </c:pt>
                <c:pt idx="1">
                  <c:v>7</c:v>
                </c:pt>
                <c:pt idx="2">
                  <c:v>7</c:v>
                </c:pt>
                <c:pt idx="3">
                  <c:v>7</c:v>
                </c:pt>
                <c:pt idx="4">
                  <c:v>7</c:v>
                </c:pt>
                <c:pt idx="5">
                  <c:v>7</c:v>
                </c:pt>
                <c:pt idx="6">
                  <c:v>7</c:v>
                </c:pt>
                <c:pt idx="7">
                  <c:v>7</c:v>
                </c:pt>
                <c:pt idx="8">
                  <c:v>7</c:v>
                </c:pt>
              </c:numCache>
            </c:numRef>
          </c:val>
          <c:extLst>
            <c:ext xmlns:c16="http://schemas.microsoft.com/office/drawing/2014/chart" uri="{C3380CC4-5D6E-409C-BE32-E72D297353CC}">
              <c16:uniqueId val="{00000002-3BD0-4437-BD90-BAAF64F71589}"/>
            </c:ext>
          </c:extLst>
        </c:ser>
        <c:ser>
          <c:idx val="3"/>
          <c:order val="3"/>
          <c:tx>
            <c:strRef>
              <c:f>'Aggregate Results'!$E$106</c:f>
              <c:strCache>
                <c:ptCount val="1"/>
                <c:pt idx="0">
                  <c:v>BEST2108dev/nino</c:v>
                </c:pt>
              </c:strCache>
            </c:strRef>
          </c:tx>
          <c:spPr>
            <a:solidFill>
              <a:schemeClr val="accent4"/>
            </a:solidFill>
            <a:ln>
              <a:noFill/>
            </a:ln>
            <a:effectLst/>
          </c:spPr>
          <c:invertIfNegative val="0"/>
          <c:cat>
            <c:strRef>
              <c:f>'Aggregate Results'!$A$107:$A$115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Results'!$E$107:$E$115</c:f>
              <c:numCache>
                <c:formatCode>General</c:formatCode>
                <c:ptCount val="9"/>
                <c:pt idx="0">
                  <c:v>7</c:v>
                </c:pt>
                <c:pt idx="1">
                  <c:v>7</c:v>
                </c:pt>
                <c:pt idx="2">
                  <c:v>7</c:v>
                </c:pt>
                <c:pt idx="3">
                  <c:v>7</c:v>
                </c:pt>
                <c:pt idx="4">
                  <c:v>7</c:v>
                </c:pt>
                <c:pt idx="5">
                  <c:v>7</c:v>
                </c:pt>
                <c:pt idx="6">
                  <c:v>7</c:v>
                </c:pt>
                <c:pt idx="7">
                  <c:v>7</c:v>
                </c:pt>
                <c:pt idx="8">
                  <c:v>7</c:v>
                </c:pt>
              </c:numCache>
            </c:numRef>
          </c:val>
          <c:extLst>
            <c:ext xmlns:c16="http://schemas.microsoft.com/office/drawing/2014/chart" uri="{C3380CC4-5D6E-409C-BE32-E72D297353CC}">
              <c16:uniqueId val="{00000003-3BD0-4437-BD90-BAAF64F71589}"/>
            </c:ext>
          </c:extLst>
        </c:ser>
        <c:ser>
          <c:idx val="4"/>
          <c:order val="4"/>
          <c:tx>
            <c:strRef>
              <c:f>'Aggregate Results'!$F$106</c:f>
              <c:strCache>
                <c:ptCount val="1"/>
                <c:pt idx="0">
                  <c:v>Popolo_富樫</c:v>
                </c:pt>
              </c:strCache>
            </c:strRef>
          </c:tx>
          <c:spPr>
            <a:solidFill>
              <a:schemeClr val="accent5"/>
            </a:solidFill>
            <a:ln>
              <a:noFill/>
            </a:ln>
            <a:effectLst/>
          </c:spPr>
          <c:invertIfNegative val="0"/>
          <c:cat>
            <c:strRef>
              <c:f>'Aggregate Results'!$A$107:$A$115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Results'!$F$107:$F$115</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3BD0-4437-BD90-BAAF64F71589}"/>
            </c:ext>
          </c:extLst>
        </c:ser>
        <c:ser>
          <c:idx val="5"/>
          <c:order val="5"/>
          <c:tx>
            <c:strRef>
              <c:f>'Aggregate Results'!$G$106</c:f>
              <c:strCache>
                <c:ptCount val="1"/>
                <c:pt idx="0">
                  <c:v>ACSESCX_吉田</c:v>
                </c:pt>
              </c:strCache>
            </c:strRef>
          </c:tx>
          <c:spPr>
            <a:solidFill>
              <a:schemeClr val="accent6"/>
            </a:solidFill>
            <a:ln>
              <a:noFill/>
            </a:ln>
            <a:effectLst/>
          </c:spPr>
          <c:invertIfNegative val="0"/>
          <c:cat>
            <c:strRef>
              <c:f>'Aggregate Results'!$A$107:$A$115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Results'!$G$107:$G$115</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3BD0-4437-BD90-BAAF64F71589}"/>
            </c:ext>
          </c:extLst>
        </c:ser>
        <c:ser>
          <c:idx val="6"/>
          <c:order val="6"/>
          <c:tx>
            <c:strRef>
              <c:f>'Aggregate Results'!$H$106</c:f>
              <c:strCache>
                <c:ptCount val="1"/>
                <c:pt idx="0">
                  <c:v>EnergyPlus/小野永吉</c:v>
                </c:pt>
              </c:strCache>
            </c:strRef>
          </c:tx>
          <c:spPr>
            <a:solidFill>
              <a:schemeClr val="accent1">
                <a:lumMod val="60000"/>
              </a:schemeClr>
            </a:solidFill>
            <a:ln>
              <a:noFill/>
            </a:ln>
            <a:effectLst/>
          </c:spPr>
          <c:invertIfNegative val="0"/>
          <c:cat>
            <c:strRef>
              <c:f>'Aggregate Results'!$A$107:$A$115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Results'!$H$107:$H$115</c:f>
              <c:numCache>
                <c:formatCode>General</c:formatCode>
                <c:ptCount val="9"/>
                <c:pt idx="0">
                  <c:v>7</c:v>
                </c:pt>
                <c:pt idx="1">
                  <c:v>7</c:v>
                </c:pt>
                <c:pt idx="2">
                  <c:v>7</c:v>
                </c:pt>
                <c:pt idx="3">
                  <c:v>7</c:v>
                </c:pt>
                <c:pt idx="4">
                  <c:v>7</c:v>
                </c:pt>
                <c:pt idx="5">
                  <c:v>7</c:v>
                </c:pt>
                <c:pt idx="6">
                  <c:v>7</c:v>
                </c:pt>
                <c:pt idx="7">
                  <c:v>7</c:v>
                </c:pt>
                <c:pt idx="8">
                  <c:v>7</c:v>
                </c:pt>
              </c:numCache>
            </c:numRef>
          </c:val>
          <c:extLst>
            <c:ext xmlns:c16="http://schemas.microsoft.com/office/drawing/2014/chart" uri="{C3380CC4-5D6E-409C-BE32-E72D297353CC}">
              <c16:uniqueId val="{00000006-3BD0-4437-BD90-BAAF64F71589}"/>
            </c:ext>
          </c:extLst>
        </c:ser>
        <c:dLbls>
          <c:showLegendKey val="0"/>
          <c:showVal val="0"/>
          <c:showCatName val="0"/>
          <c:showSerName val="0"/>
          <c:showPercent val="0"/>
          <c:showBubbleSize val="0"/>
        </c:dLbls>
        <c:gapWidth val="219"/>
        <c:overlap val="-27"/>
        <c:axId val="1101393496"/>
        <c:axId val="1101396120"/>
      </c:barChart>
      <c:catAx>
        <c:axId val="1101393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396120"/>
        <c:crosses val="autoZero"/>
        <c:auto val="1"/>
        <c:lblAlgn val="ctr"/>
        <c:lblOffset val="100"/>
        <c:noMultiLvlLbl val="0"/>
      </c:catAx>
      <c:valAx>
        <c:axId val="110139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393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Results'!$G$224</c:f>
          <c:strCache>
            <c:ptCount val="1"/>
            <c:pt idx="0">
              <c:v>CT_冷却水流量[L/min]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Results'!$B$226</c:f>
              <c:strCache>
                <c:ptCount val="1"/>
                <c:pt idx="0">
                  <c:v>QAS/メーカ値</c:v>
                </c:pt>
              </c:strCache>
            </c:strRef>
          </c:tx>
          <c:spPr>
            <a:solidFill>
              <a:schemeClr val="accent1"/>
            </a:solidFill>
            <a:ln>
              <a:noFill/>
            </a:ln>
            <a:effectLst/>
          </c:spPr>
          <c:invertIfNegative val="0"/>
          <c:cat>
            <c:strRef>
              <c:f>'Aggregate Results'!$A$236:$A$245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Results'!$B$236:$B$245</c:f>
              <c:numCache>
                <c:formatCode>General</c:formatCode>
                <c:ptCount val="10"/>
                <c:pt idx="0">
                  <c:v>2500.0001999999999</c:v>
                </c:pt>
                <c:pt idx="1">
                  <c:v>2500.0001999999999</c:v>
                </c:pt>
                <c:pt idx="2">
                  <c:v>2499.9503999999997</c:v>
                </c:pt>
                <c:pt idx="3">
                  <c:v>2453.6622000000002</c:v>
                </c:pt>
                <c:pt idx="4">
                  <c:v>2500.0001999999999</c:v>
                </c:pt>
                <c:pt idx="5">
                  <c:v>1871.9598000000001</c:v>
                </c:pt>
                <c:pt idx="6">
                  <c:v>1251</c:v>
                </c:pt>
                <c:pt idx="7">
                  <c:v>523.50120000000004</c:v>
                </c:pt>
                <c:pt idx="8">
                  <c:v>659.64359999999999</c:v>
                </c:pt>
                <c:pt idx="9">
                  <c:v>1251</c:v>
                </c:pt>
              </c:numCache>
            </c:numRef>
          </c:val>
          <c:extLst>
            <c:ext xmlns:c16="http://schemas.microsoft.com/office/drawing/2014/chart" uri="{C3380CC4-5D6E-409C-BE32-E72D297353CC}">
              <c16:uniqueId val="{00000000-C8E4-42AE-A37F-F62C23B70BE2}"/>
            </c:ext>
          </c:extLst>
        </c:ser>
        <c:ser>
          <c:idx val="1"/>
          <c:order val="1"/>
          <c:tx>
            <c:strRef>
              <c:f>'Aggregate Results'!$C$226</c:f>
              <c:strCache>
                <c:ptCount val="1"/>
                <c:pt idx="0">
                  <c:v>ENe-ST/小野永吉</c:v>
                </c:pt>
              </c:strCache>
            </c:strRef>
          </c:tx>
          <c:spPr>
            <a:solidFill>
              <a:schemeClr val="accent2"/>
            </a:solidFill>
            <a:ln>
              <a:noFill/>
            </a:ln>
            <a:effectLst/>
          </c:spPr>
          <c:invertIfNegative val="0"/>
          <c:cat>
            <c:strRef>
              <c:f>'Aggregate Results'!$A$236:$A$245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Results'!$C$236:$C$245</c:f>
              <c:numCache>
                <c:formatCode>General</c:formatCode>
                <c:ptCount val="10"/>
                <c:pt idx="0">
                  <c:v>2496.81627208808</c:v>
                </c:pt>
                <c:pt idx="1">
                  <c:v>2451.47257675231</c:v>
                </c:pt>
                <c:pt idx="2">
                  <c:v>2411.5328343875899</c:v>
                </c:pt>
                <c:pt idx="3">
                  <c:v>2373.8932976414899</c:v>
                </c:pt>
                <c:pt idx="4">
                  <c:v>2500</c:v>
                </c:pt>
                <c:pt idx="5">
                  <c:v>1817.5681594886</c:v>
                </c:pt>
                <c:pt idx="6">
                  <c:v>1250</c:v>
                </c:pt>
                <c:pt idx="7">
                  <c:v>353.002680943055</c:v>
                </c:pt>
                <c:pt idx="8">
                  <c:v>534.41754502872504</c:v>
                </c:pt>
                <c:pt idx="9">
                  <c:v>1250</c:v>
                </c:pt>
              </c:numCache>
            </c:numRef>
          </c:val>
          <c:extLst>
            <c:ext xmlns:c16="http://schemas.microsoft.com/office/drawing/2014/chart" uri="{C3380CC4-5D6E-409C-BE32-E72D297353CC}">
              <c16:uniqueId val="{00000001-C8E4-42AE-A37F-F62C23B70BE2}"/>
            </c:ext>
          </c:extLst>
        </c:ser>
        <c:ser>
          <c:idx val="2"/>
          <c:order val="2"/>
          <c:tx>
            <c:strRef>
              <c:f>'Aggregate Results'!$D$226</c:f>
              <c:strCache>
                <c:ptCount val="1"/>
                <c:pt idx="0">
                  <c:v>LCEM/Yajima</c:v>
                </c:pt>
              </c:strCache>
            </c:strRef>
          </c:tx>
          <c:spPr>
            <a:solidFill>
              <a:schemeClr val="accent3"/>
            </a:solidFill>
            <a:ln>
              <a:noFill/>
            </a:ln>
            <a:effectLst/>
          </c:spPr>
          <c:invertIfNegative val="0"/>
          <c:cat>
            <c:strRef>
              <c:f>'Aggregate Results'!$A$236:$A$245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Results'!$D$236:$D$245</c:f>
              <c:numCache>
                <c:formatCode>General</c:formatCode>
                <c:ptCount val="10"/>
                <c:pt idx="0">
                  <c:v>2498.1921429282702</c:v>
                </c:pt>
                <c:pt idx="1">
                  <c:v>2444.2832509807063</c:v>
                </c:pt>
                <c:pt idx="2">
                  <c:v>2412.0149216936761</c:v>
                </c:pt>
                <c:pt idx="3">
                  <c:v>2330.8252004201472</c:v>
                </c:pt>
                <c:pt idx="4">
                  <c:v>2479.8717270065499</c:v>
                </c:pt>
                <c:pt idx="5">
                  <c:v>1840.6173012127533</c:v>
                </c:pt>
                <c:pt idx="6">
                  <c:v>1250</c:v>
                </c:pt>
                <c:pt idx="7">
                  <c:v>679.66546875590768</c:v>
                </c:pt>
                <c:pt idx="8">
                  <c:v>735.56946679555483</c:v>
                </c:pt>
                <c:pt idx="9">
                  <c:v>1250</c:v>
                </c:pt>
              </c:numCache>
            </c:numRef>
          </c:val>
          <c:extLst>
            <c:ext xmlns:c16="http://schemas.microsoft.com/office/drawing/2014/chart" uri="{C3380CC4-5D6E-409C-BE32-E72D297353CC}">
              <c16:uniqueId val="{00000002-C8E4-42AE-A37F-F62C23B70BE2}"/>
            </c:ext>
          </c:extLst>
        </c:ser>
        <c:ser>
          <c:idx val="3"/>
          <c:order val="3"/>
          <c:tx>
            <c:strRef>
              <c:f>'Aggregate Results'!$E$226</c:f>
              <c:strCache>
                <c:ptCount val="1"/>
                <c:pt idx="0">
                  <c:v>BEST2108dev/nino</c:v>
                </c:pt>
              </c:strCache>
            </c:strRef>
          </c:tx>
          <c:spPr>
            <a:solidFill>
              <a:schemeClr val="accent4"/>
            </a:solidFill>
            <a:ln>
              <a:noFill/>
            </a:ln>
            <a:effectLst/>
          </c:spPr>
          <c:invertIfNegative val="0"/>
          <c:cat>
            <c:strRef>
              <c:f>'Aggregate Results'!$A$236:$A$245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Results'!$E$236:$E$245</c:f>
              <c:numCache>
                <c:formatCode>General</c:formatCode>
                <c:ptCount val="10"/>
                <c:pt idx="0">
                  <c:v>2500.0001999999999</c:v>
                </c:pt>
                <c:pt idx="1">
                  <c:v>2500.0001999999999</c:v>
                </c:pt>
                <c:pt idx="2">
                  <c:v>2500.0001999999999</c:v>
                </c:pt>
                <c:pt idx="3">
                  <c:v>2488.7766000000001</c:v>
                </c:pt>
                <c:pt idx="4">
                  <c:v>2500.0001999999999</c:v>
                </c:pt>
                <c:pt idx="5">
                  <c:v>1894.104</c:v>
                </c:pt>
                <c:pt idx="6">
                  <c:v>1251</c:v>
                </c:pt>
                <c:pt idx="7">
                  <c:v>536.13</c:v>
                </c:pt>
                <c:pt idx="8">
                  <c:v>672.17939999999999</c:v>
                </c:pt>
                <c:pt idx="9">
                  <c:v>1251</c:v>
                </c:pt>
              </c:numCache>
            </c:numRef>
          </c:val>
          <c:extLst>
            <c:ext xmlns:c16="http://schemas.microsoft.com/office/drawing/2014/chart" uri="{C3380CC4-5D6E-409C-BE32-E72D297353CC}">
              <c16:uniqueId val="{00000003-C8E4-42AE-A37F-F62C23B70BE2}"/>
            </c:ext>
          </c:extLst>
        </c:ser>
        <c:ser>
          <c:idx val="4"/>
          <c:order val="4"/>
          <c:tx>
            <c:strRef>
              <c:f>'Aggregate Results'!$F$226</c:f>
              <c:strCache>
                <c:ptCount val="1"/>
                <c:pt idx="0">
                  <c:v>Popolo_富樫</c:v>
                </c:pt>
              </c:strCache>
            </c:strRef>
          </c:tx>
          <c:spPr>
            <a:solidFill>
              <a:schemeClr val="accent5"/>
            </a:solidFill>
            <a:ln>
              <a:noFill/>
            </a:ln>
            <a:effectLst/>
          </c:spPr>
          <c:invertIfNegative val="0"/>
          <c:cat>
            <c:strRef>
              <c:f>'Aggregate Results'!$A$236:$A$245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Results'!$F$236:$F$245</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C8E4-42AE-A37F-F62C23B70BE2}"/>
            </c:ext>
          </c:extLst>
        </c:ser>
        <c:ser>
          <c:idx val="5"/>
          <c:order val="5"/>
          <c:tx>
            <c:strRef>
              <c:f>'Aggregate Results'!$G$226</c:f>
              <c:strCache>
                <c:ptCount val="1"/>
                <c:pt idx="0">
                  <c:v>ACSESCX_吉田</c:v>
                </c:pt>
              </c:strCache>
            </c:strRef>
          </c:tx>
          <c:spPr>
            <a:solidFill>
              <a:schemeClr val="accent6"/>
            </a:solidFill>
            <a:ln>
              <a:noFill/>
            </a:ln>
            <a:effectLst/>
          </c:spPr>
          <c:invertIfNegative val="0"/>
          <c:cat>
            <c:strRef>
              <c:f>'Aggregate Results'!$A$236:$A$245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Results'!$G$236:$G$245</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C8E4-42AE-A37F-F62C23B70BE2}"/>
            </c:ext>
          </c:extLst>
        </c:ser>
        <c:ser>
          <c:idx val="6"/>
          <c:order val="6"/>
          <c:tx>
            <c:strRef>
              <c:f>'Aggregate Results'!$H$226</c:f>
              <c:strCache>
                <c:ptCount val="1"/>
                <c:pt idx="0">
                  <c:v>EnergyPlus/小野永吉</c:v>
                </c:pt>
              </c:strCache>
            </c:strRef>
          </c:tx>
          <c:spPr>
            <a:solidFill>
              <a:schemeClr val="accent1">
                <a:lumMod val="60000"/>
              </a:schemeClr>
            </a:solidFill>
            <a:ln>
              <a:noFill/>
            </a:ln>
            <a:effectLst/>
          </c:spPr>
          <c:invertIfNegative val="0"/>
          <c:cat>
            <c:strRef>
              <c:f>'Aggregate Results'!$A$236:$A$245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Results'!$H$236:$H$245</c:f>
              <c:numCache>
                <c:formatCode>General</c:formatCode>
                <c:ptCount val="10"/>
                <c:pt idx="0">
                  <c:v>2499.7649979600001</c:v>
                </c:pt>
                <c:pt idx="1">
                  <c:v>2499.7649979600001</c:v>
                </c:pt>
                <c:pt idx="2">
                  <c:v>2499.7649979600001</c:v>
                </c:pt>
                <c:pt idx="3">
                  <c:v>2499.7649979600001</c:v>
                </c:pt>
                <c:pt idx="4">
                  <c:v>2499.7649979600001</c:v>
                </c:pt>
                <c:pt idx="5">
                  <c:v>2499.7649979600001</c:v>
                </c:pt>
                <c:pt idx="6">
                  <c:v>2499.7649979600001</c:v>
                </c:pt>
                <c:pt idx="7">
                  <c:v>2499.7649979600001</c:v>
                </c:pt>
                <c:pt idx="8">
                  <c:v>2499.7649979600001</c:v>
                </c:pt>
                <c:pt idx="9">
                  <c:v>0</c:v>
                </c:pt>
              </c:numCache>
            </c:numRef>
          </c:val>
          <c:extLst>
            <c:ext xmlns:c16="http://schemas.microsoft.com/office/drawing/2014/chart" uri="{C3380CC4-5D6E-409C-BE32-E72D297353CC}">
              <c16:uniqueId val="{00000006-C8E4-42AE-A37F-F62C23B70BE2}"/>
            </c:ext>
          </c:extLst>
        </c:ser>
        <c:dLbls>
          <c:showLegendKey val="0"/>
          <c:showVal val="0"/>
          <c:showCatName val="0"/>
          <c:showSerName val="0"/>
          <c:showPercent val="0"/>
          <c:showBubbleSize val="0"/>
        </c:dLbls>
        <c:gapWidth val="219"/>
        <c:overlap val="-27"/>
        <c:axId val="1101414488"/>
        <c:axId val="1101414816"/>
      </c:barChart>
      <c:catAx>
        <c:axId val="1101414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414816"/>
        <c:crosses val="autoZero"/>
        <c:auto val="1"/>
        <c:lblAlgn val="ctr"/>
        <c:lblOffset val="100"/>
        <c:noMultiLvlLbl val="0"/>
      </c:catAx>
      <c:valAx>
        <c:axId val="110141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414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Results'!$F$272</c:f>
          <c:strCache>
            <c:ptCount val="1"/>
            <c:pt idx="0">
              <c:v>CT_ファン風量[m3/h]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Results'!$B$274</c:f>
              <c:strCache>
                <c:ptCount val="1"/>
                <c:pt idx="0">
                  <c:v>QAS/メーカ値</c:v>
                </c:pt>
              </c:strCache>
            </c:strRef>
          </c:tx>
          <c:spPr>
            <a:solidFill>
              <a:schemeClr val="accent1"/>
            </a:solidFill>
            <a:ln>
              <a:noFill/>
            </a:ln>
            <a:effectLst/>
          </c:spPr>
          <c:invertIfNegative val="0"/>
          <c:cat>
            <c:strRef>
              <c:f>'Aggregate Results'!$A$275:$A$283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Results'!$B$275:$B$283</c:f>
              <c:numCache>
                <c:formatCode>General</c:formatCode>
                <c:ptCount val="9"/>
                <c:pt idx="0">
                  <c:v>106980</c:v>
                </c:pt>
                <c:pt idx="1">
                  <c:v>106980</c:v>
                </c:pt>
                <c:pt idx="2">
                  <c:v>106980</c:v>
                </c:pt>
                <c:pt idx="3">
                  <c:v>106980</c:v>
                </c:pt>
                <c:pt idx="4">
                  <c:v>106980</c:v>
                </c:pt>
                <c:pt idx="5">
                  <c:v>106980</c:v>
                </c:pt>
                <c:pt idx="6">
                  <c:v>106980</c:v>
                </c:pt>
                <c:pt idx="7">
                  <c:v>106980</c:v>
                </c:pt>
                <c:pt idx="8">
                  <c:v>106980</c:v>
                </c:pt>
              </c:numCache>
            </c:numRef>
          </c:val>
          <c:extLst>
            <c:ext xmlns:c16="http://schemas.microsoft.com/office/drawing/2014/chart" uri="{C3380CC4-5D6E-409C-BE32-E72D297353CC}">
              <c16:uniqueId val="{00000000-265E-484D-886B-1CA063F7F091}"/>
            </c:ext>
          </c:extLst>
        </c:ser>
        <c:ser>
          <c:idx val="1"/>
          <c:order val="1"/>
          <c:tx>
            <c:strRef>
              <c:f>'Aggregate Results'!$C$274</c:f>
              <c:strCache>
                <c:ptCount val="1"/>
                <c:pt idx="0">
                  <c:v>ENe-ST/小野永吉</c:v>
                </c:pt>
              </c:strCache>
            </c:strRef>
          </c:tx>
          <c:spPr>
            <a:solidFill>
              <a:schemeClr val="accent2"/>
            </a:solidFill>
            <a:ln>
              <a:noFill/>
            </a:ln>
            <a:effectLst/>
          </c:spPr>
          <c:invertIfNegative val="0"/>
          <c:cat>
            <c:strRef>
              <c:f>'Aggregate Results'!$A$275:$A$283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Results'!$C$275:$C$283</c:f>
              <c:numCache>
                <c:formatCode>General</c:formatCode>
                <c:ptCount val="9"/>
                <c:pt idx="0">
                  <c:v>106980</c:v>
                </c:pt>
                <c:pt idx="1">
                  <c:v>106980</c:v>
                </c:pt>
                <c:pt idx="2">
                  <c:v>106980</c:v>
                </c:pt>
                <c:pt idx="3">
                  <c:v>106980</c:v>
                </c:pt>
                <c:pt idx="4">
                  <c:v>106980</c:v>
                </c:pt>
                <c:pt idx="5">
                  <c:v>106980</c:v>
                </c:pt>
                <c:pt idx="6">
                  <c:v>106980</c:v>
                </c:pt>
                <c:pt idx="7">
                  <c:v>106980</c:v>
                </c:pt>
                <c:pt idx="8">
                  <c:v>106980</c:v>
                </c:pt>
              </c:numCache>
            </c:numRef>
          </c:val>
          <c:extLst>
            <c:ext xmlns:c16="http://schemas.microsoft.com/office/drawing/2014/chart" uri="{C3380CC4-5D6E-409C-BE32-E72D297353CC}">
              <c16:uniqueId val="{00000001-265E-484D-886B-1CA063F7F091}"/>
            </c:ext>
          </c:extLst>
        </c:ser>
        <c:ser>
          <c:idx val="2"/>
          <c:order val="2"/>
          <c:tx>
            <c:strRef>
              <c:f>'Aggregate Results'!$D$274</c:f>
              <c:strCache>
                <c:ptCount val="1"/>
                <c:pt idx="0">
                  <c:v>LCEM/Yajima</c:v>
                </c:pt>
              </c:strCache>
            </c:strRef>
          </c:tx>
          <c:spPr>
            <a:solidFill>
              <a:schemeClr val="accent3"/>
            </a:solidFill>
            <a:ln>
              <a:noFill/>
            </a:ln>
            <a:effectLst/>
          </c:spPr>
          <c:invertIfNegative val="0"/>
          <c:cat>
            <c:strRef>
              <c:f>'Aggregate Results'!$A$275:$A$283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Results'!$D$275:$D$283</c:f>
              <c:numCache>
                <c:formatCode>General</c:formatCode>
                <c:ptCount val="9"/>
                <c:pt idx="0">
                  <c:v>106980</c:v>
                </c:pt>
                <c:pt idx="1">
                  <c:v>106980</c:v>
                </c:pt>
                <c:pt idx="2">
                  <c:v>106980</c:v>
                </c:pt>
                <c:pt idx="3">
                  <c:v>106980</c:v>
                </c:pt>
                <c:pt idx="4">
                  <c:v>106980</c:v>
                </c:pt>
                <c:pt idx="5">
                  <c:v>106980</c:v>
                </c:pt>
                <c:pt idx="6">
                  <c:v>106980</c:v>
                </c:pt>
                <c:pt idx="7">
                  <c:v>106980</c:v>
                </c:pt>
                <c:pt idx="8">
                  <c:v>106980</c:v>
                </c:pt>
              </c:numCache>
            </c:numRef>
          </c:val>
          <c:extLst>
            <c:ext xmlns:c16="http://schemas.microsoft.com/office/drawing/2014/chart" uri="{C3380CC4-5D6E-409C-BE32-E72D297353CC}">
              <c16:uniqueId val="{00000002-265E-484D-886B-1CA063F7F091}"/>
            </c:ext>
          </c:extLst>
        </c:ser>
        <c:ser>
          <c:idx val="3"/>
          <c:order val="3"/>
          <c:tx>
            <c:strRef>
              <c:f>'Aggregate Results'!$E$274</c:f>
              <c:strCache>
                <c:ptCount val="1"/>
                <c:pt idx="0">
                  <c:v>BEST2108dev/nino</c:v>
                </c:pt>
              </c:strCache>
            </c:strRef>
          </c:tx>
          <c:spPr>
            <a:solidFill>
              <a:schemeClr val="accent4"/>
            </a:solidFill>
            <a:ln>
              <a:noFill/>
            </a:ln>
            <a:effectLst/>
          </c:spPr>
          <c:invertIfNegative val="0"/>
          <c:cat>
            <c:strRef>
              <c:f>'Aggregate Results'!$A$275:$A$283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Results'!$E$275:$E$283</c:f>
              <c:numCache>
                <c:formatCode>General</c:formatCode>
                <c:ptCount val="9"/>
                <c:pt idx="0">
                  <c:v>106980</c:v>
                </c:pt>
                <c:pt idx="1">
                  <c:v>106980</c:v>
                </c:pt>
                <c:pt idx="2">
                  <c:v>106980</c:v>
                </c:pt>
                <c:pt idx="3">
                  <c:v>106980</c:v>
                </c:pt>
                <c:pt idx="4">
                  <c:v>106980</c:v>
                </c:pt>
                <c:pt idx="5">
                  <c:v>106980</c:v>
                </c:pt>
                <c:pt idx="6">
                  <c:v>106980</c:v>
                </c:pt>
                <c:pt idx="7">
                  <c:v>106980</c:v>
                </c:pt>
                <c:pt idx="8">
                  <c:v>106980</c:v>
                </c:pt>
              </c:numCache>
            </c:numRef>
          </c:val>
          <c:extLst>
            <c:ext xmlns:c16="http://schemas.microsoft.com/office/drawing/2014/chart" uri="{C3380CC4-5D6E-409C-BE32-E72D297353CC}">
              <c16:uniqueId val="{00000003-265E-484D-886B-1CA063F7F091}"/>
            </c:ext>
          </c:extLst>
        </c:ser>
        <c:ser>
          <c:idx val="4"/>
          <c:order val="4"/>
          <c:tx>
            <c:strRef>
              <c:f>'Aggregate Results'!$F$274</c:f>
              <c:strCache>
                <c:ptCount val="1"/>
                <c:pt idx="0">
                  <c:v>Popolo_富樫</c:v>
                </c:pt>
              </c:strCache>
            </c:strRef>
          </c:tx>
          <c:spPr>
            <a:solidFill>
              <a:schemeClr val="accent5"/>
            </a:solidFill>
            <a:ln>
              <a:noFill/>
            </a:ln>
            <a:effectLst/>
          </c:spPr>
          <c:invertIfNegative val="0"/>
          <c:cat>
            <c:strRef>
              <c:f>'Aggregate Results'!$A$275:$A$283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Results'!$F$275:$F$283</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265E-484D-886B-1CA063F7F091}"/>
            </c:ext>
          </c:extLst>
        </c:ser>
        <c:ser>
          <c:idx val="5"/>
          <c:order val="5"/>
          <c:tx>
            <c:strRef>
              <c:f>'Aggregate Results'!$G$274</c:f>
              <c:strCache>
                <c:ptCount val="1"/>
                <c:pt idx="0">
                  <c:v>ACSESCX_吉田</c:v>
                </c:pt>
              </c:strCache>
            </c:strRef>
          </c:tx>
          <c:spPr>
            <a:solidFill>
              <a:schemeClr val="accent6"/>
            </a:solidFill>
            <a:ln>
              <a:noFill/>
            </a:ln>
            <a:effectLst/>
          </c:spPr>
          <c:invertIfNegative val="0"/>
          <c:cat>
            <c:strRef>
              <c:f>'Aggregate Results'!$A$275:$A$283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Results'!$G$275:$G$283</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265E-484D-886B-1CA063F7F091}"/>
            </c:ext>
          </c:extLst>
        </c:ser>
        <c:ser>
          <c:idx val="6"/>
          <c:order val="6"/>
          <c:tx>
            <c:strRef>
              <c:f>'Aggregate Results'!$H$274</c:f>
              <c:strCache>
                <c:ptCount val="1"/>
                <c:pt idx="0">
                  <c:v>EnergyPlus/小野永吉</c:v>
                </c:pt>
              </c:strCache>
            </c:strRef>
          </c:tx>
          <c:spPr>
            <a:solidFill>
              <a:schemeClr val="accent1">
                <a:lumMod val="60000"/>
              </a:schemeClr>
            </a:solidFill>
            <a:ln>
              <a:noFill/>
            </a:ln>
            <a:effectLst/>
          </c:spPr>
          <c:invertIfNegative val="0"/>
          <c:cat>
            <c:strRef>
              <c:f>'Aggregate Results'!$A$275:$A$283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Results'!$H$275:$H$283</c:f>
              <c:numCache>
                <c:formatCode>General</c:formatCode>
                <c:ptCount val="9"/>
                <c:pt idx="0">
                  <c:v>106981.2</c:v>
                </c:pt>
                <c:pt idx="1">
                  <c:v>106981.2</c:v>
                </c:pt>
                <c:pt idx="2">
                  <c:v>106981.2</c:v>
                </c:pt>
                <c:pt idx="3">
                  <c:v>106981.2</c:v>
                </c:pt>
                <c:pt idx="4">
                  <c:v>106981.2</c:v>
                </c:pt>
                <c:pt idx="5">
                  <c:v>106981.2</c:v>
                </c:pt>
                <c:pt idx="6">
                  <c:v>106981.2</c:v>
                </c:pt>
                <c:pt idx="7">
                  <c:v>106981.2</c:v>
                </c:pt>
                <c:pt idx="8">
                  <c:v>106981.2</c:v>
                </c:pt>
              </c:numCache>
            </c:numRef>
          </c:val>
          <c:extLst>
            <c:ext xmlns:c16="http://schemas.microsoft.com/office/drawing/2014/chart" uri="{C3380CC4-5D6E-409C-BE32-E72D297353CC}">
              <c16:uniqueId val="{00000006-265E-484D-886B-1CA063F7F091}"/>
            </c:ext>
          </c:extLst>
        </c:ser>
        <c:dLbls>
          <c:showLegendKey val="0"/>
          <c:showVal val="0"/>
          <c:showCatName val="0"/>
          <c:showSerName val="0"/>
          <c:showPercent val="0"/>
          <c:showBubbleSize val="0"/>
        </c:dLbls>
        <c:gapWidth val="219"/>
        <c:overlap val="-27"/>
        <c:axId val="1024518128"/>
        <c:axId val="1024519440"/>
      </c:barChart>
      <c:catAx>
        <c:axId val="102451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24519440"/>
        <c:crosses val="autoZero"/>
        <c:auto val="1"/>
        <c:lblAlgn val="ctr"/>
        <c:lblOffset val="100"/>
        <c:noMultiLvlLbl val="0"/>
      </c:catAx>
      <c:valAx>
        <c:axId val="102451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2451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Results'!$G$272</c:f>
          <c:strCache>
            <c:ptCount val="1"/>
            <c:pt idx="0">
              <c:v>CT_ファン風量[m3/h]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Results'!$B$274</c:f>
              <c:strCache>
                <c:ptCount val="1"/>
                <c:pt idx="0">
                  <c:v>QAS/メーカ値</c:v>
                </c:pt>
              </c:strCache>
            </c:strRef>
          </c:tx>
          <c:spPr>
            <a:solidFill>
              <a:schemeClr val="accent1"/>
            </a:solidFill>
            <a:ln>
              <a:noFill/>
            </a:ln>
            <a:effectLst/>
          </c:spPr>
          <c:invertIfNegative val="0"/>
          <c:cat>
            <c:strRef>
              <c:f>'Aggregate Results'!$A$284:$A$293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Results'!$B$284:$B$293</c:f>
              <c:numCache>
                <c:formatCode>General</c:formatCode>
                <c:ptCount val="10"/>
                <c:pt idx="0">
                  <c:v>106980</c:v>
                </c:pt>
                <c:pt idx="1">
                  <c:v>106980</c:v>
                </c:pt>
                <c:pt idx="2">
                  <c:v>106980</c:v>
                </c:pt>
                <c:pt idx="3">
                  <c:v>77488.41</c:v>
                </c:pt>
                <c:pt idx="4">
                  <c:v>55391.22</c:v>
                </c:pt>
                <c:pt idx="5">
                  <c:v>106979.84999999999</c:v>
                </c:pt>
                <c:pt idx="6">
                  <c:v>106980</c:v>
                </c:pt>
                <c:pt idx="7">
                  <c:v>42792</c:v>
                </c:pt>
                <c:pt idx="8">
                  <c:v>42792</c:v>
                </c:pt>
                <c:pt idx="9">
                  <c:v>106954.86000000002</c:v>
                </c:pt>
              </c:numCache>
            </c:numRef>
          </c:val>
          <c:extLst>
            <c:ext xmlns:c16="http://schemas.microsoft.com/office/drawing/2014/chart" uri="{C3380CC4-5D6E-409C-BE32-E72D297353CC}">
              <c16:uniqueId val="{00000000-8C65-415D-BA7D-14F47648602A}"/>
            </c:ext>
          </c:extLst>
        </c:ser>
        <c:ser>
          <c:idx val="1"/>
          <c:order val="1"/>
          <c:tx>
            <c:strRef>
              <c:f>'Aggregate Results'!$C$274</c:f>
              <c:strCache>
                <c:ptCount val="1"/>
                <c:pt idx="0">
                  <c:v>ENe-ST/小野永吉</c:v>
                </c:pt>
              </c:strCache>
            </c:strRef>
          </c:tx>
          <c:spPr>
            <a:solidFill>
              <a:schemeClr val="accent2"/>
            </a:solidFill>
            <a:ln>
              <a:noFill/>
            </a:ln>
            <a:effectLst/>
          </c:spPr>
          <c:invertIfNegative val="0"/>
          <c:cat>
            <c:strRef>
              <c:f>'Aggregate Results'!$A$284:$A$293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Results'!$C$284:$C$293</c:f>
              <c:numCache>
                <c:formatCode>General</c:formatCode>
                <c:ptCount val="10"/>
                <c:pt idx="0">
                  <c:v>106980</c:v>
                </c:pt>
                <c:pt idx="1">
                  <c:v>106980</c:v>
                </c:pt>
                <c:pt idx="2">
                  <c:v>106980</c:v>
                </c:pt>
                <c:pt idx="3">
                  <c:v>68657.529456703604</c:v>
                </c:pt>
                <c:pt idx="4">
                  <c:v>54393.529456703604</c:v>
                </c:pt>
                <c:pt idx="5">
                  <c:v>106980</c:v>
                </c:pt>
                <c:pt idx="6">
                  <c:v>98049.932564480405</c:v>
                </c:pt>
                <c:pt idx="7">
                  <c:v>42792</c:v>
                </c:pt>
                <c:pt idx="8">
                  <c:v>42792</c:v>
                </c:pt>
                <c:pt idx="9">
                  <c:v>98049.932564480405</c:v>
                </c:pt>
              </c:numCache>
            </c:numRef>
          </c:val>
          <c:extLst>
            <c:ext xmlns:c16="http://schemas.microsoft.com/office/drawing/2014/chart" uri="{C3380CC4-5D6E-409C-BE32-E72D297353CC}">
              <c16:uniqueId val="{00000001-8C65-415D-BA7D-14F47648602A}"/>
            </c:ext>
          </c:extLst>
        </c:ser>
        <c:ser>
          <c:idx val="2"/>
          <c:order val="2"/>
          <c:tx>
            <c:strRef>
              <c:f>'Aggregate Results'!$D$274</c:f>
              <c:strCache>
                <c:ptCount val="1"/>
                <c:pt idx="0">
                  <c:v>LCEM/Yajima</c:v>
                </c:pt>
              </c:strCache>
            </c:strRef>
          </c:tx>
          <c:spPr>
            <a:solidFill>
              <a:schemeClr val="accent3"/>
            </a:solidFill>
            <a:ln>
              <a:noFill/>
            </a:ln>
            <a:effectLst/>
          </c:spPr>
          <c:invertIfNegative val="0"/>
          <c:cat>
            <c:strRef>
              <c:f>'Aggregate Results'!$A$284:$A$293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Results'!$D$284:$D$293</c:f>
              <c:numCache>
                <c:formatCode>General</c:formatCode>
                <c:ptCount val="10"/>
                <c:pt idx="0">
                  <c:v>106974.6</c:v>
                </c:pt>
                <c:pt idx="1">
                  <c:v>106968.3</c:v>
                </c:pt>
                <c:pt idx="2">
                  <c:v>106955.5</c:v>
                </c:pt>
                <c:pt idx="3">
                  <c:v>77671.600000000006</c:v>
                </c:pt>
                <c:pt idx="4">
                  <c:v>49535.3</c:v>
                </c:pt>
                <c:pt idx="5">
                  <c:v>106963</c:v>
                </c:pt>
                <c:pt idx="6">
                  <c:v>106906.3</c:v>
                </c:pt>
                <c:pt idx="7">
                  <c:v>42792</c:v>
                </c:pt>
                <c:pt idx="8">
                  <c:v>42792</c:v>
                </c:pt>
                <c:pt idx="9">
                  <c:v>106906.3</c:v>
                </c:pt>
              </c:numCache>
            </c:numRef>
          </c:val>
          <c:extLst>
            <c:ext xmlns:c16="http://schemas.microsoft.com/office/drawing/2014/chart" uri="{C3380CC4-5D6E-409C-BE32-E72D297353CC}">
              <c16:uniqueId val="{00000002-8C65-415D-BA7D-14F47648602A}"/>
            </c:ext>
          </c:extLst>
        </c:ser>
        <c:ser>
          <c:idx val="3"/>
          <c:order val="3"/>
          <c:tx>
            <c:strRef>
              <c:f>'Aggregate Results'!$E$274</c:f>
              <c:strCache>
                <c:ptCount val="1"/>
                <c:pt idx="0">
                  <c:v>BEST2108dev/nino</c:v>
                </c:pt>
              </c:strCache>
            </c:strRef>
          </c:tx>
          <c:spPr>
            <a:solidFill>
              <a:schemeClr val="accent4"/>
            </a:solidFill>
            <a:ln>
              <a:noFill/>
            </a:ln>
            <a:effectLst/>
          </c:spPr>
          <c:invertIfNegative val="0"/>
          <c:cat>
            <c:strRef>
              <c:f>'Aggregate Results'!$A$284:$A$293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Results'!$E$284:$E$293</c:f>
              <c:numCache>
                <c:formatCode>General</c:formatCode>
                <c:ptCount val="10"/>
                <c:pt idx="0">
                  <c:v>106980</c:v>
                </c:pt>
                <c:pt idx="1">
                  <c:v>106980</c:v>
                </c:pt>
                <c:pt idx="2">
                  <c:v>106980</c:v>
                </c:pt>
                <c:pt idx="3">
                  <c:v>78608.37</c:v>
                </c:pt>
                <c:pt idx="4">
                  <c:v>56058.63</c:v>
                </c:pt>
                <c:pt idx="5">
                  <c:v>106979.79000000001</c:v>
                </c:pt>
                <c:pt idx="6">
                  <c:v>106980</c:v>
                </c:pt>
                <c:pt idx="7">
                  <c:v>42792</c:v>
                </c:pt>
                <c:pt idx="8">
                  <c:v>42792</c:v>
                </c:pt>
                <c:pt idx="9">
                  <c:v>106875.69</c:v>
                </c:pt>
              </c:numCache>
            </c:numRef>
          </c:val>
          <c:extLst>
            <c:ext xmlns:c16="http://schemas.microsoft.com/office/drawing/2014/chart" uri="{C3380CC4-5D6E-409C-BE32-E72D297353CC}">
              <c16:uniqueId val="{00000003-8C65-415D-BA7D-14F47648602A}"/>
            </c:ext>
          </c:extLst>
        </c:ser>
        <c:ser>
          <c:idx val="4"/>
          <c:order val="4"/>
          <c:tx>
            <c:strRef>
              <c:f>'Aggregate Results'!$F$274</c:f>
              <c:strCache>
                <c:ptCount val="1"/>
                <c:pt idx="0">
                  <c:v>Popolo_富樫</c:v>
                </c:pt>
              </c:strCache>
            </c:strRef>
          </c:tx>
          <c:spPr>
            <a:solidFill>
              <a:schemeClr val="accent5"/>
            </a:solidFill>
            <a:ln>
              <a:noFill/>
            </a:ln>
            <a:effectLst/>
          </c:spPr>
          <c:invertIfNegative val="0"/>
          <c:cat>
            <c:strRef>
              <c:f>'Aggregate Results'!$A$284:$A$293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Results'!$F$284:$F$293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8C65-415D-BA7D-14F47648602A}"/>
            </c:ext>
          </c:extLst>
        </c:ser>
        <c:ser>
          <c:idx val="5"/>
          <c:order val="5"/>
          <c:tx>
            <c:strRef>
              <c:f>'Aggregate Results'!$G$274</c:f>
              <c:strCache>
                <c:ptCount val="1"/>
                <c:pt idx="0">
                  <c:v>ACSESCX_吉田</c:v>
                </c:pt>
              </c:strCache>
            </c:strRef>
          </c:tx>
          <c:spPr>
            <a:solidFill>
              <a:schemeClr val="accent6"/>
            </a:solidFill>
            <a:ln>
              <a:noFill/>
            </a:ln>
            <a:effectLst/>
          </c:spPr>
          <c:invertIfNegative val="0"/>
          <c:cat>
            <c:strRef>
              <c:f>'Aggregate Results'!$A$284:$A$293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Results'!$G$284:$G$293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8C65-415D-BA7D-14F47648602A}"/>
            </c:ext>
          </c:extLst>
        </c:ser>
        <c:ser>
          <c:idx val="6"/>
          <c:order val="6"/>
          <c:tx>
            <c:strRef>
              <c:f>'Aggregate Results'!$H$274</c:f>
              <c:strCache>
                <c:ptCount val="1"/>
                <c:pt idx="0">
                  <c:v>EnergyPlus/小野永吉</c:v>
                </c:pt>
              </c:strCache>
            </c:strRef>
          </c:tx>
          <c:spPr>
            <a:solidFill>
              <a:schemeClr val="accent1">
                <a:lumMod val="60000"/>
              </a:schemeClr>
            </a:solidFill>
            <a:ln>
              <a:noFill/>
            </a:ln>
            <a:effectLst/>
          </c:spPr>
          <c:invertIfNegative val="0"/>
          <c:cat>
            <c:strRef>
              <c:f>'Aggregate Results'!$A$284:$A$293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Results'!$H$284:$H$293</c:f>
              <c:numCache>
                <c:formatCode>General</c:formatCode>
                <c:ptCount val="10"/>
                <c:pt idx="0">
                  <c:v>106981.2</c:v>
                </c:pt>
                <c:pt idx="1">
                  <c:v>106981.2</c:v>
                </c:pt>
                <c:pt idx="2">
                  <c:v>106981.2</c:v>
                </c:pt>
                <c:pt idx="3">
                  <c:v>78777.336352819329</c:v>
                </c:pt>
                <c:pt idx="4">
                  <c:v>60737.403875749493</c:v>
                </c:pt>
                <c:pt idx="5">
                  <c:v>106981.2</c:v>
                </c:pt>
                <c:pt idx="6">
                  <c:v>106981.2</c:v>
                </c:pt>
                <c:pt idx="7">
                  <c:v>36762.461420974476</c:v>
                </c:pt>
                <c:pt idx="8">
                  <c:v>36857.691131275307</c:v>
                </c:pt>
                <c:pt idx="9">
                  <c:v>0</c:v>
                </c:pt>
              </c:numCache>
            </c:numRef>
          </c:val>
          <c:extLst>
            <c:ext xmlns:c16="http://schemas.microsoft.com/office/drawing/2014/chart" uri="{C3380CC4-5D6E-409C-BE32-E72D297353CC}">
              <c16:uniqueId val="{00000006-8C65-415D-BA7D-14F47648602A}"/>
            </c:ext>
          </c:extLst>
        </c:ser>
        <c:dLbls>
          <c:showLegendKey val="0"/>
          <c:showVal val="0"/>
          <c:showCatName val="0"/>
          <c:showSerName val="0"/>
          <c:showPercent val="0"/>
          <c:showBubbleSize val="0"/>
        </c:dLbls>
        <c:gapWidth val="219"/>
        <c:overlap val="-27"/>
        <c:axId val="1024518128"/>
        <c:axId val="1024519440"/>
      </c:barChart>
      <c:catAx>
        <c:axId val="102451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24519440"/>
        <c:crosses val="autoZero"/>
        <c:auto val="1"/>
        <c:lblAlgn val="ctr"/>
        <c:lblOffset val="100"/>
        <c:noMultiLvlLbl val="0"/>
      </c:catAx>
      <c:valAx>
        <c:axId val="102451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2451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Results'!$F$296</c:f>
          <c:strCache>
            <c:ptCount val="1"/>
            <c:pt idx="0">
              <c:v>CT_ファンインバータ比[-]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Results'!$B$298</c:f>
              <c:strCache>
                <c:ptCount val="1"/>
                <c:pt idx="0">
                  <c:v>QAS/メーカ値</c:v>
                </c:pt>
              </c:strCache>
            </c:strRef>
          </c:tx>
          <c:spPr>
            <a:solidFill>
              <a:schemeClr val="accent1"/>
            </a:solidFill>
            <a:ln>
              <a:noFill/>
            </a:ln>
            <a:effectLst/>
          </c:spPr>
          <c:invertIfNegative val="0"/>
          <c:cat>
            <c:strRef>
              <c:f>'Aggregate Results'!$A$299:$A$307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Results'!$B$299:$B$307</c:f>
              <c:numCache>
                <c:formatCode>General</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22D9-47D7-8AEE-2E379782961A}"/>
            </c:ext>
          </c:extLst>
        </c:ser>
        <c:ser>
          <c:idx val="1"/>
          <c:order val="1"/>
          <c:tx>
            <c:strRef>
              <c:f>'Aggregate Results'!$C$298</c:f>
              <c:strCache>
                <c:ptCount val="1"/>
                <c:pt idx="0">
                  <c:v>ENe-ST/小野永吉</c:v>
                </c:pt>
              </c:strCache>
            </c:strRef>
          </c:tx>
          <c:spPr>
            <a:solidFill>
              <a:schemeClr val="accent2"/>
            </a:solidFill>
            <a:ln>
              <a:noFill/>
            </a:ln>
            <a:effectLst/>
          </c:spPr>
          <c:invertIfNegative val="0"/>
          <c:cat>
            <c:strRef>
              <c:f>'Aggregate Results'!$A$299:$A$307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Results'!$C$299:$C$307</c:f>
              <c:numCache>
                <c:formatCode>General</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1-22D9-47D7-8AEE-2E379782961A}"/>
            </c:ext>
          </c:extLst>
        </c:ser>
        <c:ser>
          <c:idx val="2"/>
          <c:order val="2"/>
          <c:tx>
            <c:strRef>
              <c:f>'Aggregate Results'!$D$298</c:f>
              <c:strCache>
                <c:ptCount val="1"/>
                <c:pt idx="0">
                  <c:v>LCEM/Yajima</c:v>
                </c:pt>
              </c:strCache>
            </c:strRef>
          </c:tx>
          <c:spPr>
            <a:solidFill>
              <a:schemeClr val="accent3"/>
            </a:solidFill>
            <a:ln>
              <a:noFill/>
            </a:ln>
            <a:effectLst/>
          </c:spPr>
          <c:invertIfNegative val="0"/>
          <c:cat>
            <c:strRef>
              <c:f>'Aggregate Results'!$A$299:$A$307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Results'!$D$299:$D$307</c:f>
              <c:numCache>
                <c:formatCode>General</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2-22D9-47D7-8AEE-2E379782961A}"/>
            </c:ext>
          </c:extLst>
        </c:ser>
        <c:ser>
          <c:idx val="3"/>
          <c:order val="3"/>
          <c:tx>
            <c:strRef>
              <c:f>'Aggregate Results'!$E$298</c:f>
              <c:strCache>
                <c:ptCount val="1"/>
                <c:pt idx="0">
                  <c:v>BEST2108dev/nino</c:v>
                </c:pt>
              </c:strCache>
            </c:strRef>
          </c:tx>
          <c:spPr>
            <a:solidFill>
              <a:schemeClr val="accent4"/>
            </a:solidFill>
            <a:ln>
              <a:noFill/>
            </a:ln>
            <a:effectLst/>
          </c:spPr>
          <c:invertIfNegative val="0"/>
          <c:cat>
            <c:strRef>
              <c:f>'Aggregate Results'!$A$299:$A$307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Results'!$E$299:$E$307</c:f>
              <c:numCache>
                <c:formatCode>General</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3-22D9-47D7-8AEE-2E379782961A}"/>
            </c:ext>
          </c:extLst>
        </c:ser>
        <c:ser>
          <c:idx val="4"/>
          <c:order val="4"/>
          <c:tx>
            <c:strRef>
              <c:f>'Aggregate Results'!$F$298</c:f>
              <c:strCache>
                <c:ptCount val="1"/>
                <c:pt idx="0">
                  <c:v>Popolo_富樫</c:v>
                </c:pt>
              </c:strCache>
            </c:strRef>
          </c:tx>
          <c:spPr>
            <a:solidFill>
              <a:schemeClr val="accent5"/>
            </a:solidFill>
            <a:ln>
              <a:noFill/>
            </a:ln>
            <a:effectLst/>
          </c:spPr>
          <c:invertIfNegative val="0"/>
          <c:cat>
            <c:strRef>
              <c:f>'Aggregate Results'!$A$299:$A$307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Results'!$F$299:$F$307</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22D9-47D7-8AEE-2E379782961A}"/>
            </c:ext>
          </c:extLst>
        </c:ser>
        <c:ser>
          <c:idx val="5"/>
          <c:order val="5"/>
          <c:tx>
            <c:strRef>
              <c:f>'Aggregate Results'!$G$298</c:f>
              <c:strCache>
                <c:ptCount val="1"/>
                <c:pt idx="0">
                  <c:v>ACSESCX_吉田</c:v>
                </c:pt>
              </c:strCache>
            </c:strRef>
          </c:tx>
          <c:spPr>
            <a:solidFill>
              <a:schemeClr val="accent6"/>
            </a:solidFill>
            <a:ln>
              <a:noFill/>
            </a:ln>
            <a:effectLst/>
          </c:spPr>
          <c:invertIfNegative val="0"/>
          <c:cat>
            <c:strRef>
              <c:f>'Aggregate Results'!$A$299:$A$307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Results'!$G$299:$G$307</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22D9-47D7-8AEE-2E379782961A}"/>
            </c:ext>
          </c:extLst>
        </c:ser>
        <c:ser>
          <c:idx val="6"/>
          <c:order val="6"/>
          <c:tx>
            <c:strRef>
              <c:f>'Aggregate Results'!$H$298</c:f>
              <c:strCache>
                <c:ptCount val="1"/>
                <c:pt idx="0">
                  <c:v>EnergyPlus/小野永吉</c:v>
                </c:pt>
              </c:strCache>
            </c:strRef>
          </c:tx>
          <c:spPr>
            <a:solidFill>
              <a:schemeClr val="accent1">
                <a:lumMod val="60000"/>
              </a:schemeClr>
            </a:solidFill>
            <a:ln>
              <a:noFill/>
            </a:ln>
            <a:effectLst/>
          </c:spPr>
          <c:invertIfNegative val="0"/>
          <c:cat>
            <c:strRef>
              <c:f>'Aggregate Results'!$A$299:$A$307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Results'!$H$299:$H$307</c:f>
              <c:numCache>
                <c:formatCode>General</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6-22D9-47D7-8AEE-2E379782961A}"/>
            </c:ext>
          </c:extLst>
        </c:ser>
        <c:dLbls>
          <c:showLegendKey val="0"/>
          <c:showVal val="0"/>
          <c:showCatName val="0"/>
          <c:showSerName val="0"/>
          <c:showPercent val="0"/>
          <c:showBubbleSize val="0"/>
        </c:dLbls>
        <c:gapWidth val="219"/>
        <c:overlap val="-27"/>
        <c:axId val="1104537160"/>
        <c:axId val="1104538472"/>
      </c:barChart>
      <c:catAx>
        <c:axId val="1104537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38472"/>
        <c:crosses val="autoZero"/>
        <c:auto val="1"/>
        <c:lblAlgn val="ctr"/>
        <c:lblOffset val="100"/>
        <c:noMultiLvlLbl val="0"/>
      </c:catAx>
      <c:valAx>
        <c:axId val="1104538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37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Results'!$G$296</c:f>
          <c:strCache>
            <c:ptCount val="1"/>
            <c:pt idx="0">
              <c:v>CT_ファンインバータ比[-]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Results'!$B$298</c:f>
              <c:strCache>
                <c:ptCount val="1"/>
                <c:pt idx="0">
                  <c:v>QAS/メーカ値</c:v>
                </c:pt>
              </c:strCache>
            </c:strRef>
          </c:tx>
          <c:spPr>
            <a:solidFill>
              <a:schemeClr val="accent1"/>
            </a:solidFill>
            <a:ln>
              <a:noFill/>
            </a:ln>
            <a:effectLst/>
          </c:spPr>
          <c:invertIfNegative val="0"/>
          <c:cat>
            <c:strRef>
              <c:f>'Aggregate Results'!$A$308:$A$317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Results'!$B$308:$B$317</c:f>
              <c:numCache>
                <c:formatCode>General</c:formatCode>
                <c:ptCount val="10"/>
                <c:pt idx="0">
                  <c:v>1</c:v>
                </c:pt>
                <c:pt idx="1">
                  <c:v>1</c:v>
                </c:pt>
                <c:pt idx="2">
                  <c:v>1</c:v>
                </c:pt>
                <c:pt idx="3">
                  <c:v>0.72399999999999998</c:v>
                </c:pt>
                <c:pt idx="4">
                  <c:v>0.51800000000000002</c:v>
                </c:pt>
                <c:pt idx="5">
                  <c:v>1</c:v>
                </c:pt>
                <c:pt idx="6">
                  <c:v>1</c:v>
                </c:pt>
                <c:pt idx="7">
                  <c:v>0.4</c:v>
                </c:pt>
                <c:pt idx="8">
                  <c:v>0.4</c:v>
                </c:pt>
                <c:pt idx="9">
                  <c:v>1</c:v>
                </c:pt>
              </c:numCache>
            </c:numRef>
          </c:val>
          <c:extLst>
            <c:ext xmlns:c16="http://schemas.microsoft.com/office/drawing/2014/chart" uri="{C3380CC4-5D6E-409C-BE32-E72D297353CC}">
              <c16:uniqueId val="{00000000-AD1F-4961-813D-48DBF5F5DBD6}"/>
            </c:ext>
          </c:extLst>
        </c:ser>
        <c:ser>
          <c:idx val="1"/>
          <c:order val="1"/>
          <c:tx>
            <c:strRef>
              <c:f>'Aggregate Results'!$C$298</c:f>
              <c:strCache>
                <c:ptCount val="1"/>
                <c:pt idx="0">
                  <c:v>ENe-ST/小野永吉</c:v>
                </c:pt>
              </c:strCache>
            </c:strRef>
          </c:tx>
          <c:spPr>
            <a:solidFill>
              <a:schemeClr val="accent2"/>
            </a:solidFill>
            <a:ln>
              <a:noFill/>
            </a:ln>
            <a:effectLst/>
          </c:spPr>
          <c:invertIfNegative val="0"/>
          <c:cat>
            <c:strRef>
              <c:f>'Aggregate Results'!$A$308:$A$317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Results'!$C$308:$C$317</c:f>
              <c:numCache>
                <c:formatCode>General</c:formatCode>
                <c:ptCount val="10"/>
                <c:pt idx="0">
                  <c:v>1</c:v>
                </c:pt>
                <c:pt idx="1">
                  <c:v>1</c:v>
                </c:pt>
                <c:pt idx="2">
                  <c:v>1</c:v>
                </c:pt>
                <c:pt idx="3">
                  <c:v>0.64177911251358699</c:v>
                </c:pt>
                <c:pt idx="4">
                  <c:v>0.50844577918025402</c:v>
                </c:pt>
                <c:pt idx="5">
                  <c:v>1</c:v>
                </c:pt>
                <c:pt idx="6">
                  <c:v>0.91652582318639297</c:v>
                </c:pt>
                <c:pt idx="7">
                  <c:v>0.4</c:v>
                </c:pt>
                <c:pt idx="8">
                  <c:v>0.4</c:v>
                </c:pt>
                <c:pt idx="9">
                  <c:v>0.91652582318639297</c:v>
                </c:pt>
              </c:numCache>
            </c:numRef>
          </c:val>
          <c:extLst>
            <c:ext xmlns:c16="http://schemas.microsoft.com/office/drawing/2014/chart" uri="{C3380CC4-5D6E-409C-BE32-E72D297353CC}">
              <c16:uniqueId val="{00000001-AD1F-4961-813D-48DBF5F5DBD6}"/>
            </c:ext>
          </c:extLst>
        </c:ser>
        <c:ser>
          <c:idx val="2"/>
          <c:order val="2"/>
          <c:tx>
            <c:strRef>
              <c:f>'Aggregate Results'!$D$298</c:f>
              <c:strCache>
                <c:ptCount val="1"/>
                <c:pt idx="0">
                  <c:v>LCEM/Yajima</c:v>
                </c:pt>
              </c:strCache>
            </c:strRef>
          </c:tx>
          <c:spPr>
            <a:solidFill>
              <a:schemeClr val="accent3"/>
            </a:solidFill>
            <a:ln>
              <a:noFill/>
            </a:ln>
            <a:effectLst/>
          </c:spPr>
          <c:invertIfNegative val="0"/>
          <c:cat>
            <c:strRef>
              <c:f>'Aggregate Results'!$A$308:$A$317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Results'!$D$308:$D$317</c:f>
              <c:numCache>
                <c:formatCode>General</c:formatCode>
                <c:ptCount val="10"/>
                <c:pt idx="0">
                  <c:v>0.99994959419043339</c:v>
                </c:pt>
                <c:pt idx="1">
                  <c:v>0.99989075081577961</c:v>
                </c:pt>
                <c:pt idx="2">
                  <c:v>0.9997706679667544</c:v>
                </c:pt>
                <c:pt idx="3">
                  <c:v>0.72603819212384646</c:v>
                </c:pt>
                <c:pt idx="4">
                  <c:v>0.46303351542496879</c:v>
                </c:pt>
                <c:pt idx="5">
                  <c:v>0.99984116997312311</c:v>
                </c:pt>
                <c:pt idx="6">
                  <c:v>0.99931091613022938</c:v>
                </c:pt>
                <c:pt idx="7">
                  <c:v>0.4</c:v>
                </c:pt>
                <c:pt idx="8">
                  <c:v>0.4</c:v>
                </c:pt>
                <c:pt idx="9">
                  <c:v>0.99931091613022938</c:v>
                </c:pt>
              </c:numCache>
            </c:numRef>
          </c:val>
          <c:extLst>
            <c:ext xmlns:c16="http://schemas.microsoft.com/office/drawing/2014/chart" uri="{C3380CC4-5D6E-409C-BE32-E72D297353CC}">
              <c16:uniqueId val="{00000002-AD1F-4961-813D-48DBF5F5DBD6}"/>
            </c:ext>
          </c:extLst>
        </c:ser>
        <c:ser>
          <c:idx val="3"/>
          <c:order val="3"/>
          <c:tx>
            <c:strRef>
              <c:f>'Aggregate Results'!$E$298</c:f>
              <c:strCache>
                <c:ptCount val="1"/>
                <c:pt idx="0">
                  <c:v>BEST2108dev/nino</c:v>
                </c:pt>
              </c:strCache>
            </c:strRef>
          </c:tx>
          <c:spPr>
            <a:solidFill>
              <a:schemeClr val="accent4"/>
            </a:solidFill>
            <a:ln>
              <a:noFill/>
            </a:ln>
            <a:effectLst/>
          </c:spPr>
          <c:invertIfNegative val="0"/>
          <c:cat>
            <c:strRef>
              <c:f>'Aggregate Results'!$A$308:$A$317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Results'!$E$308:$E$317</c:f>
              <c:numCache>
                <c:formatCode>General</c:formatCode>
                <c:ptCount val="10"/>
                <c:pt idx="0">
                  <c:v>1</c:v>
                </c:pt>
                <c:pt idx="1">
                  <c:v>1</c:v>
                </c:pt>
                <c:pt idx="2">
                  <c:v>1</c:v>
                </c:pt>
                <c:pt idx="3">
                  <c:v>0.73499999999999999</c:v>
                </c:pt>
                <c:pt idx="4">
                  <c:v>0.52400000000000002</c:v>
                </c:pt>
                <c:pt idx="5">
                  <c:v>1</c:v>
                </c:pt>
                <c:pt idx="6">
                  <c:v>1</c:v>
                </c:pt>
                <c:pt idx="7">
                  <c:v>0.4</c:v>
                </c:pt>
                <c:pt idx="8">
                  <c:v>0.4</c:v>
                </c:pt>
                <c:pt idx="9">
                  <c:v>0.999</c:v>
                </c:pt>
              </c:numCache>
            </c:numRef>
          </c:val>
          <c:extLst>
            <c:ext xmlns:c16="http://schemas.microsoft.com/office/drawing/2014/chart" uri="{C3380CC4-5D6E-409C-BE32-E72D297353CC}">
              <c16:uniqueId val="{00000003-AD1F-4961-813D-48DBF5F5DBD6}"/>
            </c:ext>
          </c:extLst>
        </c:ser>
        <c:ser>
          <c:idx val="4"/>
          <c:order val="4"/>
          <c:tx>
            <c:strRef>
              <c:f>'Aggregate Results'!$F$298</c:f>
              <c:strCache>
                <c:ptCount val="1"/>
                <c:pt idx="0">
                  <c:v>Popolo_富樫</c:v>
                </c:pt>
              </c:strCache>
            </c:strRef>
          </c:tx>
          <c:spPr>
            <a:solidFill>
              <a:schemeClr val="accent5"/>
            </a:solidFill>
            <a:ln>
              <a:noFill/>
            </a:ln>
            <a:effectLst/>
          </c:spPr>
          <c:invertIfNegative val="0"/>
          <c:cat>
            <c:strRef>
              <c:f>'Aggregate Results'!$A$308:$A$317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Results'!$F$308:$F$317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AD1F-4961-813D-48DBF5F5DBD6}"/>
            </c:ext>
          </c:extLst>
        </c:ser>
        <c:ser>
          <c:idx val="5"/>
          <c:order val="5"/>
          <c:tx>
            <c:strRef>
              <c:f>'Aggregate Results'!$G$298</c:f>
              <c:strCache>
                <c:ptCount val="1"/>
                <c:pt idx="0">
                  <c:v>ACSESCX_吉田</c:v>
                </c:pt>
              </c:strCache>
            </c:strRef>
          </c:tx>
          <c:spPr>
            <a:solidFill>
              <a:schemeClr val="accent6"/>
            </a:solidFill>
            <a:ln>
              <a:noFill/>
            </a:ln>
            <a:effectLst/>
          </c:spPr>
          <c:invertIfNegative val="0"/>
          <c:cat>
            <c:strRef>
              <c:f>'Aggregate Results'!$A$308:$A$317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Results'!$G$308:$G$317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AD1F-4961-813D-48DBF5F5DBD6}"/>
            </c:ext>
          </c:extLst>
        </c:ser>
        <c:ser>
          <c:idx val="6"/>
          <c:order val="6"/>
          <c:tx>
            <c:strRef>
              <c:f>'Aggregate Results'!$H$298</c:f>
              <c:strCache>
                <c:ptCount val="1"/>
                <c:pt idx="0">
                  <c:v>EnergyPlus/小野永吉</c:v>
                </c:pt>
              </c:strCache>
            </c:strRef>
          </c:tx>
          <c:spPr>
            <a:solidFill>
              <a:schemeClr val="accent1">
                <a:lumMod val="60000"/>
              </a:schemeClr>
            </a:solidFill>
            <a:ln>
              <a:noFill/>
            </a:ln>
            <a:effectLst/>
          </c:spPr>
          <c:invertIfNegative val="0"/>
          <c:cat>
            <c:strRef>
              <c:f>'Aggregate Results'!$A$308:$A$317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Results'!$H$308:$H$317</c:f>
              <c:numCache>
                <c:formatCode>General</c:formatCode>
                <c:ptCount val="10"/>
                <c:pt idx="0">
                  <c:v>1</c:v>
                </c:pt>
                <c:pt idx="1">
                  <c:v>1</c:v>
                </c:pt>
                <c:pt idx="2">
                  <c:v>1</c:v>
                </c:pt>
                <c:pt idx="3">
                  <c:v>0.73636616856811599</c:v>
                </c:pt>
                <c:pt idx="4">
                  <c:v>0.56773904083847904</c:v>
                </c:pt>
                <c:pt idx="5">
                  <c:v>1</c:v>
                </c:pt>
                <c:pt idx="6">
                  <c:v>1</c:v>
                </c:pt>
                <c:pt idx="7">
                  <c:v>0.34363478275598403</c:v>
                </c:pt>
                <c:pt idx="8">
                  <c:v>0.344524936449351</c:v>
                </c:pt>
                <c:pt idx="9">
                  <c:v>0</c:v>
                </c:pt>
              </c:numCache>
            </c:numRef>
          </c:val>
          <c:extLst>
            <c:ext xmlns:c16="http://schemas.microsoft.com/office/drawing/2014/chart" uri="{C3380CC4-5D6E-409C-BE32-E72D297353CC}">
              <c16:uniqueId val="{00000006-AD1F-4961-813D-48DBF5F5DBD6}"/>
            </c:ext>
          </c:extLst>
        </c:ser>
        <c:dLbls>
          <c:showLegendKey val="0"/>
          <c:showVal val="0"/>
          <c:showCatName val="0"/>
          <c:showSerName val="0"/>
          <c:showPercent val="0"/>
          <c:showBubbleSize val="0"/>
        </c:dLbls>
        <c:gapWidth val="219"/>
        <c:overlap val="-27"/>
        <c:axId val="1104537160"/>
        <c:axId val="1104538472"/>
      </c:barChart>
      <c:catAx>
        <c:axId val="1104537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38472"/>
        <c:crosses val="autoZero"/>
        <c:auto val="1"/>
        <c:lblAlgn val="ctr"/>
        <c:lblOffset val="100"/>
        <c:noMultiLvlLbl val="0"/>
      </c:catAx>
      <c:valAx>
        <c:axId val="1104538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37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Results'!$F$248</c:f>
          <c:strCache>
            <c:ptCount val="1"/>
            <c:pt idx="0">
              <c:v>CT_ファン消費電力[kW]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Results'!$B$250</c:f>
              <c:strCache>
                <c:ptCount val="1"/>
                <c:pt idx="0">
                  <c:v>QAS/メーカ値</c:v>
                </c:pt>
              </c:strCache>
            </c:strRef>
          </c:tx>
          <c:spPr>
            <a:solidFill>
              <a:schemeClr val="accent1"/>
            </a:solidFill>
            <a:ln>
              <a:noFill/>
            </a:ln>
            <a:effectLst/>
          </c:spPr>
          <c:invertIfNegative val="0"/>
          <c:cat>
            <c:strRef>
              <c:f>'Aggregate Results'!$A$251:$A$259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Results'!$B$251:$B$259</c:f>
              <c:numCache>
                <c:formatCode>General</c:formatCode>
                <c:ptCount val="9"/>
                <c:pt idx="0">
                  <c:v>8.14</c:v>
                </c:pt>
                <c:pt idx="1">
                  <c:v>8.14</c:v>
                </c:pt>
                <c:pt idx="2">
                  <c:v>8.14</c:v>
                </c:pt>
                <c:pt idx="3">
                  <c:v>8.14</c:v>
                </c:pt>
                <c:pt idx="4">
                  <c:v>8.14</c:v>
                </c:pt>
                <c:pt idx="5">
                  <c:v>8.14</c:v>
                </c:pt>
                <c:pt idx="6">
                  <c:v>8.14</c:v>
                </c:pt>
                <c:pt idx="7">
                  <c:v>8.14</c:v>
                </c:pt>
                <c:pt idx="8">
                  <c:v>8.14</c:v>
                </c:pt>
              </c:numCache>
            </c:numRef>
          </c:val>
          <c:extLst>
            <c:ext xmlns:c16="http://schemas.microsoft.com/office/drawing/2014/chart" uri="{C3380CC4-5D6E-409C-BE32-E72D297353CC}">
              <c16:uniqueId val="{00000000-ED96-4D62-9641-359A8FF9DBE2}"/>
            </c:ext>
          </c:extLst>
        </c:ser>
        <c:ser>
          <c:idx val="1"/>
          <c:order val="1"/>
          <c:tx>
            <c:strRef>
              <c:f>'Aggregate Results'!$C$250</c:f>
              <c:strCache>
                <c:ptCount val="1"/>
                <c:pt idx="0">
                  <c:v>ENe-ST/小野永吉</c:v>
                </c:pt>
              </c:strCache>
            </c:strRef>
          </c:tx>
          <c:spPr>
            <a:solidFill>
              <a:schemeClr val="accent2"/>
            </a:solidFill>
            <a:ln>
              <a:noFill/>
            </a:ln>
            <a:effectLst/>
          </c:spPr>
          <c:invertIfNegative val="0"/>
          <c:cat>
            <c:strRef>
              <c:f>'Aggregate Results'!$A$251:$A$259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Results'!$C$251:$C$259</c:f>
              <c:numCache>
                <c:formatCode>General</c:formatCode>
                <c:ptCount val="9"/>
                <c:pt idx="0">
                  <c:v>8.1521739130434803</c:v>
                </c:pt>
                <c:pt idx="1">
                  <c:v>8.1521739130434803</c:v>
                </c:pt>
                <c:pt idx="2">
                  <c:v>8.1521739130434803</c:v>
                </c:pt>
                <c:pt idx="3">
                  <c:v>8.1521739130434803</c:v>
                </c:pt>
                <c:pt idx="4">
                  <c:v>8.1521739130434803</c:v>
                </c:pt>
                <c:pt idx="5">
                  <c:v>8.1521739130434803</c:v>
                </c:pt>
                <c:pt idx="6">
                  <c:v>8.1521739130434803</c:v>
                </c:pt>
                <c:pt idx="7">
                  <c:v>8.1521739130434803</c:v>
                </c:pt>
                <c:pt idx="8">
                  <c:v>8.1521739130434803</c:v>
                </c:pt>
              </c:numCache>
            </c:numRef>
          </c:val>
          <c:extLst>
            <c:ext xmlns:c16="http://schemas.microsoft.com/office/drawing/2014/chart" uri="{C3380CC4-5D6E-409C-BE32-E72D297353CC}">
              <c16:uniqueId val="{00000001-ED96-4D62-9641-359A8FF9DBE2}"/>
            </c:ext>
          </c:extLst>
        </c:ser>
        <c:ser>
          <c:idx val="2"/>
          <c:order val="2"/>
          <c:tx>
            <c:strRef>
              <c:f>'Aggregate Results'!$D$250</c:f>
              <c:strCache>
                <c:ptCount val="1"/>
                <c:pt idx="0">
                  <c:v>LCEM/Yajima</c:v>
                </c:pt>
              </c:strCache>
            </c:strRef>
          </c:tx>
          <c:spPr>
            <a:solidFill>
              <a:schemeClr val="accent3"/>
            </a:solidFill>
            <a:ln>
              <a:noFill/>
            </a:ln>
            <a:effectLst/>
          </c:spPr>
          <c:invertIfNegative val="0"/>
          <c:cat>
            <c:strRef>
              <c:f>'Aggregate Results'!$A$251:$A$259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Results'!$D$251:$D$259</c:f>
              <c:numCache>
                <c:formatCode>General</c:formatCode>
                <c:ptCount val="9"/>
                <c:pt idx="0">
                  <c:v>8.1521739130434785</c:v>
                </c:pt>
                <c:pt idx="1">
                  <c:v>8.1521739130434785</c:v>
                </c:pt>
                <c:pt idx="2">
                  <c:v>8.1521739130434785</c:v>
                </c:pt>
                <c:pt idx="3">
                  <c:v>8.1521739130434785</c:v>
                </c:pt>
                <c:pt idx="4">
                  <c:v>8.1521739130434785</c:v>
                </c:pt>
                <c:pt idx="5">
                  <c:v>8.1521739130434785</c:v>
                </c:pt>
                <c:pt idx="6">
                  <c:v>8.1521739130434785</c:v>
                </c:pt>
                <c:pt idx="7">
                  <c:v>8.1521739130434785</c:v>
                </c:pt>
                <c:pt idx="8">
                  <c:v>8.1521739130434785</c:v>
                </c:pt>
              </c:numCache>
            </c:numRef>
          </c:val>
          <c:extLst>
            <c:ext xmlns:c16="http://schemas.microsoft.com/office/drawing/2014/chart" uri="{C3380CC4-5D6E-409C-BE32-E72D297353CC}">
              <c16:uniqueId val="{00000002-ED96-4D62-9641-359A8FF9DBE2}"/>
            </c:ext>
          </c:extLst>
        </c:ser>
        <c:ser>
          <c:idx val="3"/>
          <c:order val="3"/>
          <c:tx>
            <c:strRef>
              <c:f>'Aggregate Results'!$E$250</c:f>
              <c:strCache>
                <c:ptCount val="1"/>
                <c:pt idx="0">
                  <c:v>BEST2108dev/nino</c:v>
                </c:pt>
              </c:strCache>
            </c:strRef>
          </c:tx>
          <c:spPr>
            <a:solidFill>
              <a:schemeClr val="accent4"/>
            </a:solidFill>
            <a:ln>
              <a:noFill/>
            </a:ln>
            <a:effectLst/>
          </c:spPr>
          <c:invertIfNegative val="0"/>
          <c:cat>
            <c:strRef>
              <c:f>'Aggregate Results'!$A$251:$A$259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Results'!$E$251:$E$259</c:f>
              <c:numCache>
                <c:formatCode>General</c:formatCode>
                <c:ptCount val="9"/>
                <c:pt idx="0">
                  <c:v>8.14</c:v>
                </c:pt>
                <c:pt idx="1">
                  <c:v>8.14</c:v>
                </c:pt>
                <c:pt idx="2">
                  <c:v>8.14</c:v>
                </c:pt>
                <c:pt idx="3">
                  <c:v>8.14</c:v>
                </c:pt>
                <c:pt idx="4">
                  <c:v>8.14</c:v>
                </c:pt>
                <c:pt idx="5">
                  <c:v>8.14</c:v>
                </c:pt>
                <c:pt idx="6">
                  <c:v>8.14</c:v>
                </c:pt>
                <c:pt idx="7">
                  <c:v>8.14</c:v>
                </c:pt>
                <c:pt idx="8">
                  <c:v>8.14</c:v>
                </c:pt>
              </c:numCache>
            </c:numRef>
          </c:val>
          <c:extLst>
            <c:ext xmlns:c16="http://schemas.microsoft.com/office/drawing/2014/chart" uri="{C3380CC4-5D6E-409C-BE32-E72D297353CC}">
              <c16:uniqueId val="{00000003-ED96-4D62-9641-359A8FF9DBE2}"/>
            </c:ext>
          </c:extLst>
        </c:ser>
        <c:ser>
          <c:idx val="4"/>
          <c:order val="4"/>
          <c:tx>
            <c:strRef>
              <c:f>'Aggregate Results'!$F$250</c:f>
              <c:strCache>
                <c:ptCount val="1"/>
                <c:pt idx="0">
                  <c:v>Popolo_富樫</c:v>
                </c:pt>
              </c:strCache>
            </c:strRef>
          </c:tx>
          <c:spPr>
            <a:solidFill>
              <a:schemeClr val="accent5"/>
            </a:solidFill>
            <a:ln>
              <a:noFill/>
            </a:ln>
            <a:effectLst/>
          </c:spPr>
          <c:invertIfNegative val="0"/>
          <c:cat>
            <c:strRef>
              <c:f>'Aggregate Results'!$A$251:$A$259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Results'!$F$251:$F$259</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ED96-4D62-9641-359A8FF9DBE2}"/>
            </c:ext>
          </c:extLst>
        </c:ser>
        <c:ser>
          <c:idx val="5"/>
          <c:order val="5"/>
          <c:tx>
            <c:strRef>
              <c:f>'Aggregate Results'!$G$250</c:f>
              <c:strCache>
                <c:ptCount val="1"/>
                <c:pt idx="0">
                  <c:v>ACSESCX_吉田</c:v>
                </c:pt>
              </c:strCache>
            </c:strRef>
          </c:tx>
          <c:spPr>
            <a:solidFill>
              <a:schemeClr val="accent6"/>
            </a:solidFill>
            <a:ln>
              <a:noFill/>
            </a:ln>
            <a:effectLst/>
          </c:spPr>
          <c:invertIfNegative val="0"/>
          <c:cat>
            <c:strRef>
              <c:f>'Aggregate Results'!$A$251:$A$259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Results'!$G$251:$G$259</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ED96-4D62-9641-359A8FF9DBE2}"/>
            </c:ext>
          </c:extLst>
        </c:ser>
        <c:ser>
          <c:idx val="6"/>
          <c:order val="6"/>
          <c:tx>
            <c:strRef>
              <c:f>'Aggregate Results'!$H$250</c:f>
              <c:strCache>
                <c:ptCount val="1"/>
                <c:pt idx="0">
                  <c:v>EnergyPlus/小野永吉</c:v>
                </c:pt>
              </c:strCache>
            </c:strRef>
          </c:tx>
          <c:spPr>
            <a:solidFill>
              <a:schemeClr val="accent1">
                <a:lumMod val="60000"/>
              </a:schemeClr>
            </a:solidFill>
            <a:ln>
              <a:noFill/>
            </a:ln>
            <a:effectLst/>
          </c:spPr>
          <c:invertIfNegative val="0"/>
          <c:cat>
            <c:strRef>
              <c:f>'Aggregate Results'!$A$251:$A$259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Results'!$H$251:$H$259</c:f>
              <c:numCache>
                <c:formatCode>General</c:formatCode>
                <c:ptCount val="9"/>
                <c:pt idx="0">
                  <c:v>8.14</c:v>
                </c:pt>
                <c:pt idx="1">
                  <c:v>8.14</c:v>
                </c:pt>
                <c:pt idx="2">
                  <c:v>8.14</c:v>
                </c:pt>
                <c:pt idx="3">
                  <c:v>8.14</c:v>
                </c:pt>
                <c:pt idx="4">
                  <c:v>8.14</c:v>
                </c:pt>
                <c:pt idx="5">
                  <c:v>8.14</c:v>
                </c:pt>
                <c:pt idx="6">
                  <c:v>8.14</c:v>
                </c:pt>
                <c:pt idx="7">
                  <c:v>8.14</c:v>
                </c:pt>
                <c:pt idx="8">
                  <c:v>8.14</c:v>
                </c:pt>
              </c:numCache>
            </c:numRef>
          </c:val>
          <c:extLst>
            <c:ext xmlns:c16="http://schemas.microsoft.com/office/drawing/2014/chart" uri="{C3380CC4-5D6E-409C-BE32-E72D297353CC}">
              <c16:uniqueId val="{00000006-ED96-4D62-9641-359A8FF9DBE2}"/>
            </c:ext>
          </c:extLst>
        </c:ser>
        <c:dLbls>
          <c:showLegendKey val="0"/>
          <c:showVal val="0"/>
          <c:showCatName val="0"/>
          <c:showSerName val="0"/>
          <c:showPercent val="0"/>
          <c:showBubbleSize val="0"/>
        </c:dLbls>
        <c:gapWidth val="219"/>
        <c:overlap val="-27"/>
        <c:axId val="813587160"/>
        <c:axId val="813588144"/>
      </c:barChart>
      <c:catAx>
        <c:axId val="813587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3588144"/>
        <c:crosses val="autoZero"/>
        <c:auto val="1"/>
        <c:lblAlgn val="ctr"/>
        <c:lblOffset val="100"/>
        <c:noMultiLvlLbl val="0"/>
      </c:catAx>
      <c:valAx>
        <c:axId val="81358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3587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Results'!$G$248</c:f>
          <c:strCache>
            <c:ptCount val="1"/>
            <c:pt idx="0">
              <c:v>CT_ファン消費電力[kW]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Results'!$B$250</c:f>
              <c:strCache>
                <c:ptCount val="1"/>
                <c:pt idx="0">
                  <c:v>QAS/メーカ値</c:v>
                </c:pt>
              </c:strCache>
            </c:strRef>
          </c:tx>
          <c:spPr>
            <a:solidFill>
              <a:schemeClr val="accent1"/>
            </a:solidFill>
            <a:ln>
              <a:noFill/>
            </a:ln>
            <a:effectLst/>
          </c:spPr>
          <c:invertIfNegative val="0"/>
          <c:cat>
            <c:strRef>
              <c:f>'Aggregate Results'!$A$260:$A$269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Results'!$B$260:$B$269</c:f>
              <c:numCache>
                <c:formatCode>General</c:formatCode>
                <c:ptCount val="10"/>
                <c:pt idx="0">
                  <c:v>8.14</c:v>
                </c:pt>
                <c:pt idx="1">
                  <c:v>8.14</c:v>
                </c:pt>
                <c:pt idx="2">
                  <c:v>8.14</c:v>
                </c:pt>
                <c:pt idx="3">
                  <c:v>3.0933299999999999</c:v>
                </c:pt>
                <c:pt idx="4">
                  <c:v>1.1299000000000001</c:v>
                </c:pt>
                <c:pt idx="5">
                  <c:v>8.1399600000000003</c:v>
                </c:pt>
                <c:pt idx="6">
                  <c:v>8.14</c:v>
                </c:pt>
                <c:pt idx="7">
                  <c:v>0.52096000000000009</c:v>
                </c:pt>
                <c:pt idx="8">
                  <c:v>0.52096000000000009</c:v>
                </c:pt>
                <c:pt idx="9">
                  <c:v>8.1342599999999994</c:v>
                </c:pt>
              </c:numCache>
            </c:numRef>
          </c:val>
          <c:extLst>
            <c:ext xmlns:c16="http://schemas.microsoft.com/office/drawing/2014/chart" uri="{C3380CC4-5D6E-409C-BE32-E72D297353CC}">
              <c16:uniqueId val="{00000000-0A27-4299-B512-78D155F8254C}"/>
            </c:ext>
          </c:extLst>
        </c:ser>
        <c:ser>
          <c:idx val="1"/>
          <c:order val="1"/>
          <c:tx>
            <c:strRef>
              <c:f>'Aggregate Results'!$C$250</c:f>
              <c:strCache>
                <c:ptCount val="1"/>
                <c:pt idx="0">
                  <c:v>ENe-ST/小野永吉</c:v>
                </c:pt>
              </c:strCache>
            </c:strRef>
          </c:tx>
          <c:spPr>
            <a:solidFill>
              <a:schemeClr val="accent2"/>
            </a:solidFill>
            <a:ln>
              <a:noFill/>
            </a:ln>
            <a:effectLst/>
          </c:spPr>
          <c:invertIfNegative val="0"/>
          <c:cat>
            <c:strRef>
              <c:f>'Aggregate Results'!$A$260:$A$269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Results'!$C$260:$C$269</c:f>
              <c:numCache>
                <c:formatCode>General</c:formatCode>
                <c:ptCount val="10"/>
                <c:pt idx="0">
                  <c:v>8.1521739130434803</c:v>
                </c:pt>
                <c:pt idx="1">
                  <c:v>8.1521739130434803</c:v>
                </c:pt>
                <c:pt idx="2">
                  <c:v>8.1521739130434803</c:v>
                </c:pt>
                <c:pt idx="3">
                  <c:v>2.1549151332993102</c:v>
                </c:pt>
                <c:pt idx="4">
                  <c:v>1.0715375022683</c:v>
                </c:pt>
                <c:pt idx="5">
                  <c:v>8.1521739130434803</c:v>
                </c:pt>
                <c:pt idx="6">
                  <c:v>6.2763557709653499</c:v>
                </c:pt>
                <c:pt idx="7">
                  <c:v>0.52173913043478304</c:v>
                </c:pt>
                <c:pt idx="8">
                  <c:v>0.52173913043478304</c:v>
                </c:pt>
                <c:pt idx="9">
                  <c:v>6.2763557709653499</c:v>
                </c:pt>
              </c:numCache>
            </c:numRef>
          </c:val>
          <c:extLst>
            <c:ext xmlns:c16="http://schemas.microsoft.com/office/drawing/2014/chart" uri="{C3380CC4-5D6E-409C-BE32-E72D297353CC}">
              <c16:uniqueId val="{00000001-0A27-4299-B512-78D155F8254C}"/>
            </c:ext>
          </c:extLst>
        </c:ser>
        <c:ser>
          <c:idx val="2"/>
          <c:order val="2"/>
          <c:tx>
            <c:strRef>
              <c:f>'Aggregate Results'!$D$250</c:f>
              <c:strCache>
                <c:ptCount val="1"/>
                <c:pt idx="0">
                  <c:v>LCEM/Yajima</c:v>
                </c:pt>
              </c:strCache>
            </c:strRef>
          </c:tx>
          <c:spPr>
            <a:solidFill>
              <a:schemeClr val="accent3"/>
            </a:solidFill>
            <a:ln>
              <a:noFill/>
            </a:ln>
            <a:effectLst/>
          </c:spPr>
          <c:invertIfNegative val="0"/>
          <c:cat>
            <c:strRef>
              <c:f>'Aggregate Results'!$A$260:$A$269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Results'!$D$260:$D$269</c:f>
              <c:numCache>
                <c:formatCode>General</c:formatCode>
                <c:ptCount val="10"/>
                <c:pt idx="0">
                  <c:v>8.150941224402791</c:v>
                </c:pt>
                <c:pt idx="1">
                  <c:v>8.1495023498819652</c:v>
                </c:pt>
                <c:pt idx="2">
                  <c:v>8.1465665353348893</c:v>
                </c:pt>
                <c:pt idx="3">
                  <c:v>3.1199801872220827</c:v>
                </c:pt>
                <c:pt idx="4">
                  <c:v>0.80930219482079435</c:v>
                </c:pt>
                <c:pt idx="5">
                  <c:v>8.1482900999697936</c:v>
                </c:pt>
                <c:pt idx="6">
                  <c:v>8.1353329285860703</c:v>
                </c:pt>
                <c:pt idx="7">
                  <c:v>0.52173913043478271</c:v>
                </c:pt>
                <c:pt idx="8">
                  <c:v>0.52173913043478271</c:v>
                </c:pt>
                <c:pt idx="9">
                  <c:v>8.1353329285860703</c:v>
                </c:pt>
              </c:numCache>
            </c:numRef>
          </c:val>
          <c:extLst>
            <c:ext xmlns:c16="http://schemas.microsoft.com/office/drawing/2014/chart" uri="{C3380CC4-5D6E-409C-BE32-E72D297353CC}">
              <c16:uniqueId val="{00000002-0A27-4299-B512-78D155F8254C}"/>
            </c:ext>
          </c:extLst>
        </c:ser>
        <c:ser>
          <c:idx val="3"/>
          <c:order val="3"/>
          <c:tx>
            <c:strRef>
              <c:f>'Aggregate Results'!$E$250</c:f>
              <c:strCache>
                <c:ptCount val="1"/>
                <c:pt idx="0">
                  <c:v>BEST2108dev/nino</c:v>
                </c:pt>
              </c:strCache>
            </c:strRef>
          </c:tx>
          <c:spPr>
            <a:solidFill>
              <a:schemeClr val="accent4"/>
            </a:solidFill>
            <a:ln>
              <a:noFill/>
            </a:ln>
            <a:effectLst/>
          </c:spPr>
          <c:invertIfNegative val="0"/>
          <c:cat>
            <c:strRef>
              <c:f>'Aggregate Results'!$A$260:$A$269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Results'!$E$260:$E$269</c:f>
              <c:numCache>
                <c:formatCode>General</c:formatCode>
                <c:ptCount val="10"/>
                <c:pt idx="0">
                  <c:v>8.14</c:v>
                </c:pt>
                <c:pt idx="1">
                  <c:v>8.14</c:v>
                </c:pt>
                <c:pt idx="2">
                  <c:v>8.14</c:v>
                </c:pt>
                <c:pt idx="3">
                  <c:v>3.2294099999999997</c:v>
                </c:pt>
                <c:pt idx="4">
                  <c:v>1.1712400000000001</c:v>
                </c:pt>
                <c:pt idx="5">
                  <c:v>8.1399500000000007</c:v>
                </c:pt>
                <c:pt idx="6">
                  <c:v>8.14</c:v>
                </c:pt>
                <c:pt idx="7">
                  <c:v>0.52096000000000009</c:v>
                </c:pt>
                <c:pt idx="8">
                  <c:v>0.52096000000000009</c:v>
                </c:pt>
                <c:pt idx="9">
                  <c:v>8.1162100000000006</c:v>
                </c:pt>
              </c:numCache>
            </c:numRef>
          </c:val>
          <c:extLst>
            <c:ext xmlns:c16="http://schemas.microsoft.com/office/drawing/2014/chart" uri="{C3380CC4-5D6E-409C-BE32-E72D297353CC}">
              <c16:uniqueId val="{00000003-0A27-4299-B512-78D155F8254C}"/>
            </c:ext>
          </c:extLst>
        </c:ser>
        <c:ser>
          <c:idx val="4"/>
          <c:order val="4"/>
          <c:tx>
            <c:strRef>
              <c:f>'Aggregate Results'!$F$250</c:f>
              <c:strCache>
                <c:ptCount val="1"/>
                <c:pt idx="0">
                  <c:v>Popolo_富樫</c:v>
                </c:pt>
              </c:strCache>
            </c:strRef>
          </c:tx>
          <c:spPr>
            <a:solidFill>
              <a:schemeClr val="accent5"/>
            </a:solidFill>
            <a:ln>
              <a:noFill/>
            </a:ln>
            <a:effectLst/>
          </c:spPr>
          <c:invertIfNegative val="0"/>
          <c:cat>
            <c:strRef>
              <c:f>'Aggregate Results'!$A$260:$A$269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Results'!$F$260:$F$269</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0A27-4299-B512-78D155F8254C}"/>
            </c:ext>
          </c:extLst>
        </c:ser>
        <c:ser>
          <c:idx val="5"/>
          <c:order val="5"/>
          <c:tx>
            <c:strRef>
              <c:f>'Aggregate Results'!$G$250</c:f>
              <c:strCache>
                <c:ptCount val="1"/>
                <c:pt idx="0">
                  <c:v>ACSESCX_吉田</c:v>
                </c:pt>
              </c:strCache>
            </c:strRef>
          </c:tx>
          <c:spPr>
            <a:solidFill>
              <a:schemeClr val="accent6"/>
            </a:solidFill>
            <a:ln>
              <a:noFill/>
            </a:ln>
            <a:effectLst/>
          </c:spPr>
          <c:invertIfNegative val="0"/>
          <c:cat>
            <c:strRef>
              <c:f>'Aggregate Results'!$A$260:$A$269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Results'!$G$260:$G$269</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0A27-4299-B512-78D155F8254C}"/>
            </c:ext>
          </c:extLst>
        </c:ser>
        <c:ser>
          <c:idx val="6"/>
          <c:order val="6"/>
          <c:tx>
            <c:strRef>
              <c:f>'Aggregate Results'!$H$250</c:f>
              <c:strCache>
                <c:ptCount val="1"/>
                <c:pt idx="0">
                  <c:v>EnergyPlus/小野永吉</c:v>
                </c:pt>
              </c:strCache>
            </c:strRef>
          </c:tx>
          <c:spPr>
            <a:solidFill>
              <a:schemeClr val="accent1">
                <a:lumMod val="60000"/>
              </a:schemeClr>
            </a:solidFill>
            <a:ln>
              <a:noFill/>
            </a:ln>
            <a:effectLst/>
          </c:spPr>
          <c:invertIfNegative val="0"/>
          <c:cat>
            <c:strRef>
              <c:f>'Aggregate Results'!$A$260:$A$269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Results'!$H$260:$H$269</c:f>
              <c:numCache>
                <c:formatCode>General</c:formatCode>
                <c:ptCount val="10"/>
                <c:pt idx="0">
                  <c:v>8.14</c:v>
                </c:pt>
                <c:pt idx="1">
                  <c:v>8.14</c:v>
                </c:pt>
                <c:pt idx="2">
                  <c:v>8.14</c:v>
                </c:pt>
                <c:pt idx="3">
                  <c:v>3.25016857109377</c:v>
                </c:pt>
                <c:pt idx="4">
                  <c:v>1.48960349988228</c:v>
                </c:pt>
                <c:pt idx="5">
                  <c:v>8.14</c:v>
                </c:pt>
                <c:pt idx="6">
                  <c:v>8.14</c:v>
                </c:pt>
                <c:pt idx="7">
                  <c:v>0.41418173245293599</c:v>
                </c:pt>
                <c:pt idx="8">
                  <c:v>0.41586803960965102</c:v>
                </c:pt>
                <c:pt idx="9">
                  <c:v>0</c:v>
                </c:pt>
              </c:numCache>
            </c:numRef>
          </c:val>
          <c:extLst>
            <c:ext xmlns:c16="http://schemas.microsoft.com/office/drawing/2014/chart" uri="{C3380CC4-5D6E-409C-BE32-E72D297353CC}">
              <c16:uniqueId val="{00000006-0A27-4299-B512-78D155F8254C}"/>
            </c:ext>
          </c:extLst>
        </c:ser>
        <c:dLbls>
          <c:showLegendKey val="0"/>
          <c:showVal val="0"/>
          <c:showCatName val="0"/>
          <c:showSerName val="0"/>
          <c:showPercent val="0"/>
          <c:showBubbleSize val="0"/>
        </c:dLbls>
        <c:gapWidth val="219"/>
        <c:overlap val="-27"/>
        <c:axId val="813587160"/>
        <c:axId val="813588144"/>
      </c:barChart>
      <c:catAx>
        <c:axId val="813587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3588144"/>
        <c:crosses val="autoZero"/>
        <c:auto val="1"/>
        <c:lblAlgn val="ctr"/>
        <c:lblOffset val="100"/>
        <c:noMultiLvlLbl val="0"/>
      </c:catAx>
      <c:valAx>
        <c:axId val="81358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3587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Results'!$F$680</c:f>
          <c:strCache>
            <c:ptCount val="1"/>
            <c:pt idx="0">
              <c:v>CT_冷却水冷却熱量[kW]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Results'!$B$682</c:f>
              <c:strCache>
                <c:ptCount val="1"/>
                <c:pt idx="0">
                  <c:v>QAS/メーカ値</c:v>
                </c:pt>
              </c:strCache>
            </c:strRef>
          </c:tx>
          <c:spPr>
            <a:solidFill>
              <a:schemeClr val="accent1"/>
            </a:solidFill>
            <a:ln>
              <a:noFill/>
            </a:ln>
            <a:effectLst/>
          </c:spPr>
          <c:invertIfNegative val="0"/>
          <c:cat>
            <c:strRef>
              <c:f>'Aggregate Results'!$A$683:$A$691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Results'!$B$683:$B$691</c:f>
              <c:numCache>
                <c:formatCode>General</c:formatCode>
                <c:ptCount val="9"/>
                <c:pt idx="0">
                  <c:v>-896.51244672098926</c:v>
                </c:pt>
                <c:pt idx="1">
                  <c:v>-882.5589456047104</c:v>
                </c:pt>
                <c:pt idx="2">
                  <c:v>-872.09381976749989</c:v>
                </c:pt>
                <c:pt idx="3">
                  <c:v>-854.72735673731972</c:v>
                </c:pt>
                <c:pt idx="4">
                  <c:v>-893.34727887404972</c:v>
                </c:pt>
                <c:pt idx="5">
                  <c:v>-650.58198954655518</c:v>
                </c:pt>
                <c:pt idx="6">
                  <c:v>-423.83759640700492</c:v>
                </c:pt>
                <c:pt idx="7">
                  <c:v>-297.96541667640003</c:v>
                </c:pt>
                <c:pt idx="8">
                  <c:v>-439.59165451211999</c:v>
                </c:pt>
              </c:numCache>
            </c:numRef>
          </c:val>
          <c:extLst>
            <c:ext xmlns:c16="http://schemas.microsoft.com/office/drawing/2014/chart" uri="{C3380CC4-5D6E-409C-BE32-E72D297353CC}">
              <c16:uniqueId val="{00000000-1E5D-49D4-93EC-FDD5E6BB9B24}"/>
            </c:ext>
          </c:extLst>
        </c:ser>
        <c:ser>
          <c:idx val="1"/>
          <c:order val="1"/>
          <c:tx>
            <c:strRef>
              <c:f>'Aggregate Results'!$C$682</c:f>
              <c:strCache>
                <c:ptCount val="1"/>
                <c:pt idx="0">
                  <c:v>ENe-ST/小野永吉</c:v>
                </c:pt>
              </c:strCache>
            </c:strRef>
          </c:tx>
          <c:spPr>
            <a:solidFill>
              <a:schemeClr val="accent2"/>
            </a:solidFill>
            <a:ln>
              <a:noFill/>
            </a:ln>
            <a:effectLst/>
          </c:spPr>
          <c:invertIfNegative val="0"/>
          <c:cat>
            <c:strRef>
              <c:f>'Aggregate Results'!$A$683:$A$691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Results'!$C$683:$C$691</c:f>
              <c:numCache>
                <c:formatCode>General</c:formatCode>
                <c:ptCount val="9"/>
                <c:pt idx="0">
                  <c:v>-887.17694762151837</c:v>
                </c:pt>
                <c:pt idx="1">
                  <c:v>-870.38100529722647</c:v>
                </c:pt>
                <c:pt idx="2">
                  <c:v>-856.37147638510407</c:v>
                </c:pt>
                <c:pt idx="3">
                  <c:v>-841.07302171310403</c:v>
                </c:pt>
                <c:pt idx="4">
                  <c:v>-886.4719667314157</c:v>
                </c:pt>
                <c:pt idx="5">
                  <c:v>-647.56757654801152</c:v>
                </c:pt>
                <c:pt idx="6">
                  <c:v>-425.42275078483812</c:v>
                </c:pt>
                <c:pt idx="7">
                  <c:v>-301.4843464530602</c:v>
                </c:pt>
                <c:pt idx="8">
                  <c:v>-445.50844442239259</c:v>
                </c:pt>
              </c:numCache>
            </c:numRef>
          </c:val>
          <c:extLst>
            <c:ext xmlns:c16="http://schemas.microsoft.com/office/drawing/2014/chart" uri="{C3380CC4-5D6E-409C-BE32-E72D297353CC}">
              <c16:uniqueId val="{00000001-1E5D-49D4-93EC-FDD5E6BB9B24}"/>
            </c:ext>
          </c:extLst>
        </c:ser>
        <c:ser>
          <c:idx val="2"/>
          <c:order val="2"/>
          <c:tx>
            <c:strRef>
              <c:f>'Aggregate Results'!$D$682</c:f>
              <c:strCache>
                <c:ptCount val="1"/>
                <c:pt idx="0">
                  <c:v>LCEM/Yajima</c:v>
                </c:pt>
              </c:strCache>
            </c:strRef>
          </c:tx>
          <c:spPr>
            <a:solidFill>
              <a:schemeClr val="accent3"/>
            </a:solidFill>
            <a:ln>
              <a:noFill/>
            </a:ln>
            <a:effectLst/>
          </c:spPr>
          <c:invertIfNegative val="0"/>
          <c:cat>
            <c:strRef>
              <c:f>'Aggregate Results'!$A$683:$A$691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Results'!$D$683:$D$691</c:f>
              <c:numCache>
                <c:formatCode>General</c:formatCode>
                <c:ptCount val="9"/>
                <c:pt idx="0">
                  <c:v>-871.95322479928655</c:v>
                </c:pt>
                <c:pt idx="1">
                  <c:v>-844.52779016700651</c:v>
                </c:pt>
                <c:pt idx="2">
                  <c:v>-834.74233235599638</c:v>
                </c:pt>
                <c:pt idx="3">
                  <c:v>-819.76322590949758</c:v>
                </c:pt>
                <c:pt idx="4">
                  <c:v>-872.08706352904869</c:v>
                </c:pt>
                <c:pt idx="5">
                  <c:v>-626.56432179818296</c:v>
                </c:pt>
                <c:pt idx="6">
                  <c:v>-401.47998224621284</c:v>
                </c:pt>
                <c:pt idx="7">
                  <c:v>-296.51715550202817</c:v>
                </c:pt>
                <c:pt idx="8">
                  <c:v>-436.04056418762184</c:v>
                </c:pt>
              </c:numCache>
            </c:numRef>
          </c:val>
          <c:extLst>
            <c:ext xmlns:c16="http://schemas.microsoft.com/office/drawing/2014/chart" uri="{C3380CC4-5D6E-409C-BE32-E72D297353CC}">
              <c16:uniqueId val="{00000002-1E5D-49D4-93EC-FDD5E6BB9B24}"/>
            </c:ext>
          </c:extLst>
        </c:ser>
        <c:ser>
          <c:idx val="3"/>
          <c:order val="3"/>
          <c:tx>
            <c:strRef>
              <c:f>'Aggregate Results'!$E$682</c:f>
              <c:strCache>
                <c:ptCount val="1"/>
                <c:pt idx="0">
                  <c:v>BEST2108dev/nino</c:v>
                </c:pt>
              </c:strCache>
            </c:strRef>
          </c:tx>
          <c:spPr>
            <a:solidFill>
              <a:schemeClr val="accent4"/>
            </a:solidFill>
            <a:ln>
              <a:noFill/>
            </a:ln>
            <a:effectLst/>
          </c:spPr>
          <c:invertIfNegative val="0"/>
          <c:cat>
            <c:strRef>
              <c:f>'Aggregate Results'!$A$683:$A$691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Results'!$E$683:$E$691</c:f>
              <c:numCache>
                <c:formatCode>General</c:formatCode>
                <c:ptCount val="9"/>
                <c:pt idx="0">
                  <c:v>-906.97757255820045</c:v>
                </c:pt>
                <c:pt idx="1">
                  <c:v>-896.51244672099062</c:v>
                </c:pt>
                <c:pt idx="2">
                  <c:v>-886.04732088378023</c:v>
                </c:pt>
                <c:pt idx="3">
                  <c:v>-866.59207415945991</c:v>
                </c:pt>
                <c:pt idx="4">
                  <c:v>-906.06008081687969</c:v>
                </c:pt>
                <c:pt idx="5">
                  <c:v>-662.79130302329997</c:v>
                </c:pt>
                <c:pt idx="6">
                  <c:v>-437.79109752328463</c:v>
                </c:pt>
                <c:pt idx="7">
                  <c:v>-310.23671550712498</c:v>
                </c:pt>
                <c:pt idx="8">
                  <c:v>-452.15949479926502</c:v>
                </c:pt>
              </c:numCache>
            </c:numRef>
          </c:val>
          <c:extLst>
            <c:ext xmlns:c16="http://schemas.microsoft.com/office/drawing/2014/chart" uri="{C3380CC4-5D6E-409C-BE32-E72D297353CC}">
              <c16:uniqueId val="{00000003-1E5D-49D4-93EC-FDD5E6BB9B24}"/>
            </c:ext>
          </c:extLst>
        </c:ser>
        <c:ser>
          <c:idx val="4"/>
          <c:order val="4"/>
          <c:tx>
            <c:strRef>
              <c:f>'Aggregate Results'!$F$682</c:f>
              <c:strCache>
                <c:ptCount val="1"/>
                <c:pt idx="0">
                  <c:v>Popolo_富樫</c:v>
                </c:pt>
              </c:strCache>
            </c:strRef>
          </c:tx>
          <c:spPr>
            <a:solidFill>
              <a:schemeClr val="accent5"/>
            </a:solidFill>
            <a:ln>
              <a:noFill/>
            </a:ln>
            <a:effectLst/>
          </c:spPr>
          <c:invertIfNegative val="0"/>
          <c:cat>
            <c:strRef>
              <c:f>'Aggregate Results'!$A$683:$A$691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Results'!$F$683:$F$691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1E5D-49D4-93EC-FDD5E6BB9B24}"/>
            </c:ext>
          </c:extLst>
        </c:ser>
        <c:ser>
          <c:idx val="5"/>
          <c:order val="5"/>
          <c:tx>
            <c:strRef>
              <c:f>'Aggregate Results'!$G$682</c:f>
              <c:strCache>
                <c:ptCount val="1"/>
                <c:pt idx="0">
                  <c:v>ACSESCX_吉田</c:v>
                </c:pt>
              </c:strCache>
            </c:strRef>
          </c:tx>
          <c:spPr>
            <a:solidFill>
              <a:schemeClr val="accent6"/>
            </a:solidFill>
            <a:ln>
              <a:noFill/>
            </a:ln>
            <a:effectLst/>
          </c:spPr>
          <c:invertIfNegative val="0"/>
          <c:cat>
            <c:strRef>
              <c:f>'Aggregate Results'!$A$683:$A$691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Results'!$G$683:$G$691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1E5D-49D4-93EC-FDD5E6BB9B24}"/>
            </c:ext>
          </c:extLst>
        </c:ser>
        <c:ser>
          <c:idx val="6"/>
          <c:order val="6"/>
          <c:tx>
            <c:strRef>
              <c:f>'Aggregate Results'!$H$682</c:f>
              <c:strCache>
                <c:ptCount val="1"/>
                <c:pt idx="0">
                  <c:v>EnergyPlus/小野永吉</c:v>
                </c:pt>
              </c:strCache>
            </c:strRef>
          </c:tx>
          <c:spPr>
            <a:solidFill>
              <a:schemeClr val="accent1">
                <a:lumMod val="60000"/>
              </a:schemeClr>
            </a:solidFill>
            <a:ln>
              <a:noFill/>
            </a:ln>
            <a:effectLst/>
          </c:spPr>
          <c:invertIfNegative val="0"/>
          <c:cat>
            <c:strRef>
              <c:f>'Aggregate Results'!$A$683:$A$691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Results'!$H$683:$H$691</c:f>
              <c:numCache>
                <c:formatCode>General</c:formatCode>
                <c:ptCount val="9"/>
                <c:pt idx="0">
                  <c:v>-956.30967075461547</c:v>
                </c:pt>
                <c:pt idx="1">
                  <c:v>-956.80957650326684</c:v>
                </c:pt>
                <c:pt idx="2">
                  <c:v>-957.12543677062285</c:v>
                </c:pt>
                <c:pt idx="3">
                  <c:v>-952.60116111263403</c:v>
                </c:pt>
                <c:pt idx="4">
                  <c:v>-952.64420263292754</c:v>
                </c:pt>
                <c:pt idx="5">
                  <c:v>-718.28483200145752</c:v>
                </c:pt>
                <c:pt idx="6">
                  <c:v>-480.2514296857974</c:v>
                </c:pt>
                <c:pt idx="7">
                  <c:v>-343.42674022934062</c:v>
                </c:pt>
                <c:pt idx="8">
                  <c:v>-480.27045768186957</c:v>
                </c:pt>
              </c:numCache>
            </c:numRef>
          </c:val>
          <c:extLst>
            <c:ext xmlns:c16="http://schemas.microsoft.com/office/drawing/2014/chart" uri="{C3380CC4-5D6E-409C-BE32-E72D297353CC}">
              <c16:uniqueId val="{00000006-1E5D-49D4-93EC-FDD5E6BB9B24}"/>
            </c:ext>
          </c:extLst>
        </c:ser>
        <c:dLbls>
          <c:showLegendKey val="0"/>
          <c:showVal val="0"/>
          <c:showCatName val="0"/>
          <c:showSerName val="0"/>
          <c:showPercent val="0"/>
          <c:showBubbleSize val="0"/>
        </c:dLbls>
        <c:gapWidth val="219"/>
        <c:overlap val="-27"/>
        <c:axId val="1245963824"/>
        <c:axId val="1245968416"/>
      </c:barChart>
      <c:catAx>
        <c:axId val="124596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5968416"/>
        <c:crosses val="autoZero"/>
        <c:auto val="1"/>
        <c:lblAlgn val="ctr"/>
        <c:lblOffset val="100"/>
        <c:noMultiLvlLbl val="0"/>
      </c:catAx>
      <c:valAx>
        <c:axId val="124596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596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Results'!$G$680</c:f>
          <c:strCache>
            <c:ptCount val="1"/>
            <c:pt idx="0">
              <c:v>CT_冷却水冷却熱量[kW]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Results'!$B$682</c:f>
              <c:strCache>
                <c:ptCount val="1"/>
                <c:pt idx="0">
                  <c:v>QAS/メーカ値</c:v>
                </c:pt>
              </c:strCache>
            </c:strRef>
          </c:tx>
          <c:spPr>
            <a:solidFill>
              <a:schemeClr val="accent1"/>
            </a:solidFill>
            <a:ln>
              <a:noFill/>
            </a:ln>
            <a:effectLst/>
          </c:spPr>
          <c:invertIfNegative val="0"/>
          <c:cat>
            <c:strRef>
              <c:f>'Aggregate Results'!$A$692:$A$701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Results'!$B$692:$B$701</c:f>
              <c:numCache>
                <c:formatCode>General</c:formatCode>
                <c:ptCount val="10"/>
                <c:pt idx="0">
                  <c:v>-896.51244672098926</c:v>
                </c:pt>
                <c:pt idx="1">
                  <c:v>-882.5589456047104</c:v>
                </c:pt>
                <c:pt idx="2">
                  <c:v>-872.07644765999987</c:v>
                </c:pt>
                <c:pt idx="3">
                  <c:v>-855.92938769250009</c:v>
                </c:pt>
                <c:pt idx="4">
                  <c:v>-894.76825908145531</c:v>
                </c:pt>
                <c:pt idx="5">
                  <c:v>-653.00977673249952</c:v>
                </c:pt>
                <c:pt idx="6">
                  <c:v>-428.54058967499964</c:v>
                </c:pt>
                <c:pt idx="7">
                  <c:v>-300.95256856103998</c:v>
                </c:pt>
                <c:pt idx="8">
                  <c:v>-445.02969262521009</c:v>
                </c:pt>
                <c:pt idx="9">
                  <c:v>-427.66779824999981</c:v>
                </c:pt>
              </c:numCache>
            </c:numRef>
          </c:val>
          <c:extLst>
            <c:ext xmlns:c16="http://schemas.microsoft.com/office/drawing/2014/chart" uri="{C3380CC4-5D6E-409C-BE32-E72D297353CC}">
              <c16:uniqueId val="{00000000-6078-454C-B80B-D288CF9291DC}"/>
            </c:ext>
          </c:extLst>
        </c:ser>
        <c:ser>
          <c:idx val="1"/>
          <c:order val="1"/>
          <c:tx>
            <c:strRef>
              <c:f>'Aggregate Results'!$C$682</c:f>
              <c:strCache>
                <c:ptCount val="1"/>
                <c:pt idx="0">
                  <c:v>ENe-ST/小野永吉</c:v>
                </c:pt>
              </c:strCache>
            </c:strRef>
          </c:tx>
          <c:spPr>
            <a:solidFill>
              <a:schemeClr val="accent2"/>
            </a:solidFill>
            <a:ln>
              <a:noFill/>
            </a:ln>
            <a:effectLst/>
          </c:spPr>
          <c:invertIfNegative val="0"/>
          <c:cat>
            <c:strRef>
              <c:f>'Aggregate Results'!$A$692:$A$701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Results'!$C$692:$C$701</c:f>
              <c:numCache>
                <c:formatCode>General</c:formatCode>
                <c:ptCount val="10"/>
                <c:pt idx="0">
                  <c:v>-887.14033149621241</c:v>
                </c:pt>
                <c:pt idx="1">
                  <c:v>-869.7024323442929</c:v>
                </c:pt>
                <c:pt idx="2">
                  <c:v>-855.15959442168071</c:v>
                </c:pt>
                <c:pt idx="3">
                  <c:v>-842.07863867678338</c:v>
                </c:pt>
                <c:pt idx="4">
                  <c:v>-889.40980198075215</c:v>
                </c:pt>
                <c:pt idx="5">
                  <c:v>-640.26070495481633</c:v>
                </c:pt>
                <c:pt idx="6">
                  <c:v>-415.92194882132071</c:v>
                </c:pt>
                <c:pt idx="7">
                  <c:v>-291.73745998139287</c:v>
                </c:pt>
                <c:pt idx="8">
                  <c:v>-437.602720224949</c:v>
                </c:pt>
                <c:pt idx="9">
                  <c:v>-415.92194882132071</c:v>
                </c:pt>
              </c:numCache>
            </c:numRef>
          </c:val>
          <c:extLst>
            <c:ext xmlns:c16="http://schemas.microsoft.com/office/drawing/2014/chart" uri="{C3380CC4-5D6E-409C-BE32-E72D297353CC}">
              <c16:uniqueId val="{00000001-6078-454C-B80B-D288CF9291DC}"/>
            </c:ext>
          </c:extLst>
        </c:ser>
        <c:ser>
          <c:idx val="2"/>
          <c:order val="2"/>
          <c:tx>
            <c:strRef>
              <c:f>'Aggregate Results'!$D$682</c:f>
              <c:strCache>
                <c:ptCount val="1"/>
                <c:pt idx="0">
                  <c:v>LCEM/Yajima</c:v>
                </c:pt>
              </c:strCache>
            </c:strRef>
          </c:tx>
          <c:spPr>
            <a:solidFill>
              <a:schemeClr val="accent3"/>
            </a:solidFill>
            <a:ln>
              <a:noFill/>
            </a:ln>
            <a:effectLst/>
          </c:spPr>
          <c:invertIfNegative val="0"/>
          <c:cat>
            <c:strRef>
              <c:f>'Aggregate Results'!$A$692:$A$701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Results'!$D$692:$D$701</c:f>
              <c:numCache>
                <c:formatCode>General</c:formatCode>
                <c:ptCount val="10"/>
                <c:pt idx="0">
                  <c:v>-871.57180702016103</c:v>
                </c:pt>
                <c:pt idx="1">
                  <c:v>-861.34905772468369</c:v>
                </c:pt>
                <c:pt idx="2">
                  <c:v>-844.38748583322911</c:v>
                </c:pt>
                <c:pt idx="3">
                  <c:v>-813.3388312474309</c:v>
                </c:pt>
                <c:pt idx="4">
                  <c:v>-866.07022492879958</c:v>
                </c:pt>
                <c:pt idx="5">
                  <c:v>-643.54701687810689</c:v>
                </c:pt>
                <c:pt idx="6">
                  <c:v>-428.33918215621071</c:v>
                </c:pt>
                <c:pt idx="7">
                  <c:v>-296.50772221380623</c:v>
                </c:pt>
                <c:pt idx="8">
                  <c:v>-450.29365582931467</c:v>
                </c:pt>
                <c:pt idx="9">
                  <c:v>-428.33918215621071</c:v>
                </c:pt>
              </c:numCache>
            </c:numRef>
          </c:val>
          <c:extLst>
            <c:ext xmlns:c16="http://schemas.microsoft.com/office/drawing/2014/chart" uri="{C3380CC4-5D6E-409C-BE32-E72D297353CC}">
              <c16:uniqueId val="{00000002-6078-454C-B80B-D288CF9291DC}"/>
            </c:ext>
          </c:extLst>
        </c:ser>
        <c:ser>
          <c:idx val="3"/>
          <c:order val="3"/>
          <c:tx>
            <c:strRef>
              <c:f>'Aggregate Results'!$E$682</c:f>
              <c:strCache>
                <c:ptCount val="1"/>
                <c:pt idx="0">
                  <c:v>BEST2108dev/nino</c:v>
                </c:pt>
              </c:strCache>
            </c:strRef>
          </c:tx>
          <c:spPr>
            <a:solidFill>
              <a:schemeClr val="accent4"/>
            </a:solidFill>
            <a:ln>
              <a:noFill/>
            </a:ln>
            <a:effectLst/>
          </c:spPr>
          <c:invertIfNegative val="0"/>
          <c:cat>
            <c:strRef>
              <c:f>'Aggregate Results'!$A$692:$A$701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Results'!$E$692:$E$701</c:f>
              <c:numCache>
                <c:formatCode>General</c:formatCode>
                <c:ptCount val="10"/>
                <c:pt idx="0">
                  <c:v>-906.97757255820045</c:v>
                </c:pt>
                <c:pt idx="1">
                  <c:v>-896.51244672099062</c:v>
                </c:pt>
                <c:pt idx="2">
                  <c:v>-886.04732088378023</c:v>
                </c:pt>
                <c:pt idx="3">
                  <c:v>-868.17860720250019</c:v>
                </c:pt>
                <c:pt idx="4">
                  <c:v>-906.97757255820045</c:v>
                </c:pt>
                <c:pt idx="5">
                  <c:v>-660.73450409999998</c:v>
                </c:pt>
                <c:pt idx="6">
                  <c:v>-432.03175537499993</c:v>
                </c:pt>
                <c:pt idx="7">
                  <c:v>-304.47222116849991</c:v>
                </c:pt>
                <c:pt idx="8">
                  <c:v>-448.79736409051498</c:v>
                </c:pt>
                <c:pt idx="9">
                  <c:v>-432.03175537499993</c:v>
                </c:pt>
              </c:numCache>
            </c:numRef>
          </c:val>
          <c:extLst>
            <c:ext xmlns:c16="http://schemas.microsoft.com/office/drawing/2014/chart" uri="{C3380CC4-5D6E-409C-BE32-E72D297353CC}">
              <c16:uniqueId val="{00000003-6078-454C-B80B-D288CF9291DC}"/>
            </c:ext>
          </c:extLst>
        </c:ser>
        <c:ser>
          <c:idx val="4"/>
          <c:order val="4"/>
          <c:tx>
            <c:strRef>
              <c:f>'Aggregate Results'!$F$682</c:f>
              <c:strCache>
                <c:ptCount val="1"/>
                <c:pt idx="0">
                  <c:v>Popolo_富樫</c:v>
                </c:pt>
              </c:strCache>
            </c:strRef>
          </c:tx>
          <c:spPr>
            <a:solidFill>
              <a:schemeClr val="accent5"/>
            </a:solidFill>
            <a:ln>
              <a:noFill/>
            </a:ln>
            <a:effectLst/>
          </c:spPr>
          <c:invertIfNegative val="0"/>
          <c:cat>
            <c:strRef>
              <c:f>'Aggregate Results'!$A$692:$A$701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Results'!$F$692:$F$701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6078-454C-B80B-D288CF9291DC}"/>
            </c:ext>
          </c:extLst>
        </c:ser>
        <c:ser>
          <c:idx val="5"/>
          <c:order val="5"/>
          <c:tx>
            <c:strRef>
              <c:f>'Aggregate Results'!$G$682</c:f>
              <c:strCache>
                <c:ptCount val="1"/>
                <c:pt idx="0">
                  <c:v>ACSESCX_吉田</c:v>
                </c:pt>
              </c:strCache>
            </c:strRef>
          </c:tx>
          <c:spPr>
            <a:solidFill>
              <a:schemeClr val="accent6"/>
            </a:solidFill>
            <a:ln>
              <a:noFill/>
            </a:ln>
            <a:effectLst/>
          </c:spPr>
          <c:invertIfNegative val="0"/>
          <c:cat>
            <c:strRef>
              <c:f>'Aggregate Results'!$A$692:$A$701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Results'!$G$692:$G$701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078-454C-B80B-D288CF9291DC}"/>
            </c:ext>
          </c:extLst>
        </c:ser>
        <c:ser>
          <c:idx val="6"/>
          <c:order val="6"/>
          <c:tx>
            <c:strRef>
              <c:f>'Aggregate Results'!$H$682</c:f>
              <c:strCache>
                <c:ptCount val="1"/>
                <c:pt idx="0">
                  <c:v>EnergyPlus/小野永吉</c:v>
                </c:pt>
              </c:strCache>
            </c:strRef>
          </c:tx>
          <c:spPr>
            <a:solidFill>
              <a:schemeClr val="accent1">
                <a:lumMod val="60000"/>
              </a:schemeClr>
            </a:solidFill>
            <a:ln>
              <a:noFill/>
            </a:ln>
            <a:effectLst/>
          </c:spPr>
          <c:invertIfNegative val="0"/>
          <c:cat>
            <c:strRef>
              <c:f>'Aggregate Results'!$A$692:$A$701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Results'!$H$692:$H$701</c:f>
              <c:numCache>
                <c:formatCode>General</c:formatCode>
                <c:ptCount val="10"/>
                <c:pt idx="0">
                  <c:v>-951.14583913001468</c:v>
                </c:pt>
                <c:pt idx="1">
                  <c:v>-950.88777612538115</c:v>
                </c:pt>
                <c:pt idx="2">
                  <c:v>-950.76771410229492</c:v>
                </c:pt>
                <c:pt idx="3">
                  <c:v>-952.60116111263392</c:v>
                </c:pt>
                <c:pt idx="4">
                  <c:v>-952.64420263292754</c:v>
                </c:pt>
                <c:pt idx="5">
                  <c:v>-712.24902812813718</c:v>
                </c:pt>
                <c:pt idx="6">
                  <c:v>-478.1755606117066</c:v>
                </c:pt>
                <c:pt idx="7">
                  <c:v>-343.42674022942748</c:v>
                </c:pt>
                <c:pt idx="8">
                  <c:v>-480.27045768186935</c:v>
                </c:pt>
                <c:pt idx="9">
                  <c:v>0</c:v>
                </c:pt>
              </c:numCache>
            </c:numRef>
          </c:val>
          <c:extLst>
            <c:ext xmlns:c16="http://schemas.microsoft.com/office/drawing/2014/chart" uri="{C3380CC4-5D6E-409C-BE32-E72D297353CC}">
              <c16:uniqueId val="{00000006-6078-454C-B80B-D288CF9291DC}"/>
            </c:ext>
          </c:extLst>
        </c:ser>
        <c:dLbls>
          <c:showLegendKey val="0"/>
          <c:showVal val="0"/>
          <c:showCatName val="0"/>
          <c:showSerName val="0"/>
          <c:showPercent val="0"/>
          <c:showBubbleSize val="0"/>
        </c:dLbls>
        <c:gapWidth val="219"/>
        <c:overlap val="-27"/>
        <c:axId val="1245963824"/>
        <c:axId val="1245968416"/>
      </c:barChart>
      <c:catAx>
        <c:axId val="124596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5968416"/>
        <c:crosses val="autoZero"/>
        <c:auto val="1"/>
        <c:lblAlgn val="ctr"/>
        <c:lblOffset val="100"/>
        <c:noMultiLvlLbl val="0"/>
      </c:catAx>
      <c:valAx>
        <c:axId val="124596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596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Results'!$F$320</c:f>
          <c:strCache>
            <c:ptCount val="1"/>
            <c:pt idx="0">
              <c:v>V3W_入口B流量[L/min]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Results'!$B$322</c:f>
              <c:strCache>
                <c:ptCount val="1"/>
                <c:pt idx="0">
                  <c:v>QAS/メーカ値</c:v>
                </c:pt>
              </c:strCache>
            </c:strRef>
          </c:tx>
          <c:spPr>
            <a:solidFill>
              <a:schemeClr val="accent1"/>
            </a:solidFill>
            <a:ln>
              <a:noFill/>
            </a:ln>
            <a:effectLst/>
          </c:spPr>
          <c:invertIfNegative val="0"/>
          <c:cat>
            <c:strRef>
              <c:f>'Aggregate Results'!$A$323:$A$331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Results'!$B$323:$B$331</c:f>
              <c:numCache>
                <c:formatCode>General</c:formatCode>
                <c:ptCount val="9"/>
                <c:pt idx="0">
                  <c:v>0</c:v>
                </c:pt>
                <c:pt idx="1">
                  <c:v>0</c:v>
                </c:pt>
                <c:pt idx="2">
                  <c:v>0</c:v>
                </c:pt>
                <c:pt idx="3">
                  <c:v>1078.761</c:v>
                </c:pt>
                <c:pt idx="4">
                  <c:v>1437.375</c:v>
                </c:pt>
                <c:pt idx="5">
                  <c:v>0</c:v>
                </c:pt>
                <c:pt idx="6">
                  <c:v>0</c:v>
                </c:pt>
                <c:pt idx="7">
                  <c:v>2194.5041999999999</c:v>
                </c:pt>
                <c:pt idx="8">
                  <c:v>2028.3827999999999</c:v>
                </c:pt>
              </c:numCache>
            </c:numRef>
          </c:val>
          <c:extLst>
            <c:ext xmlns:c16="http://schemas.microsoft.com/office/drawing/2014/chart" uri="{C3380CC4-5D6E-409C-BE32-E72D297353CC}">
              <c16:uniqueId val="{00000000-F306-4597-A164-A5AA2788A786}"/>
            </c:ext>
          </c:extLst>
        </c:ser>
        <c:ser>
          <c:idx val="1"/>
          <c:order val="1"/>
          <c:tx>
            <c:strRef>
              <c:f>'Aggregate Results'!$C$322</c:f>
              <c:strCache>
                <c:ptCount val="1"/>
                <c:pt idx="0">
                  <c:v>ENe-ST/小野永吉</c:v>
                </c:pt>
              </c:strCache>
            </c:strRef>
          </c:tx>
          <c:spPr>
            <a:solidFill>
              <a:schemeClr val="accent2"/>
            </a:solidFill>
            <a:ln>
              <a:noFill/>
            </a:ln>
            <a:effectLst/>
          </c:spPr>
          <c:invertIfNegative val="0"/>
          <c:cat>
            <c:strRef>
              <c:f>'Aggregate Results'!$A$323:$A$331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Results'!$C$323:$C$331</c:f>
              <c:numCache>
                <c:formatCode>General</c:formatCode>
                <c:ptCount val="9"/>
                <c:pt idx="0">
                  <c:v>0</c:v>
                </c:pt>
                <c:pt idx="1">
                  <c:v>0</c:v>
                </c:pt>
                <c:pt idx="2">
                  <c:v>0</c:v>
                </c:pt>
                <c:pt idx="3">
                  <c:v>1512.29167936465</c:v>
                </c:pt>
                <c:pt idx="4">
                  <c:v>1593.7628602561599</c:v>
                </c:pt>
                <c:pt idx="5">
                  <c:v>0</c:v>
                </c:pt>
                <c:pt idx="6">
                  <c:v>0</c:v>
                </c:pt>
                <c:pt idx="7">
                  <c:v>2229.3121037584901</c:v>
                </c:pt>
                <c:pt idx="8">
                  <c:v>2063.5833111884399</c:v>
                </c:pt>
              </c:numCache>
            </c:numRef>
          </c:val>
          <c:extLst>
            <c:ext xmlns:c16="http://schemas.microsoft.com/office/drawing/2014/chart" uri="{C3380CC4-5D6E-409C-BE32-E72D297353CC}">
              <c16:uniqueId val="{00000001-F306-4597-A164-A5AA2788A786}"/>
            </c:ext>
          </c:extLst>
        </c:ser>
        <c:ser>
          <c:idx val="2"/>
          <c:order val="2"/>
          <c:tx>
            <c:strRef>
              <c:f>'Aggregate Results'!$D$322</c:f>
              <c:strCache>
                <c:ptCount val="1"/>
                <c:pt idx="0">
                  <c:v>LCEM/Yajima</c:v>
                </c:pt>
              </c:strCache>
            </c:strRef>
          </c:tx>
          <c:spPr>
            <a:solidFill>
              <a:schemeClr val="accent3"/>
            </a:solidFill>
            <a:ln>
              <a:noFill/>
            </a:ln>
            <a:effectLst/>
          </c:spPr>
          <c:invertIfNegative val="0"/>
          <c:cat>
            <c:strRef>
              <c:f>'Aggregate Results'!$A$323:$A$331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Results'!$D$323:$D$331</c:f>
              <c:numCache>
                <c:formatCode>General</c:formatCode>
                <c:ptCount val="9"/>
                <c:pt idx="0">
                  <c:v>0</c:v>
                </c:pt>
                <c:pt idx="1">
                  <c:v>0</c:v>
                </c:pt>
                <c:pt idx="2">
                  <c:v>0</c:v>
                </c:pt>
                <c:pt idx="3">
                  <c:v>837.56549197562072</c:v>
                </c:pt>
                <c:pt idx="4">
                  <c:v>1249.9639818997355</c:v>
                </c:pt>
                <c:pt idx="5">
                  <c:v>0</c:v>
                </c:pt>
                <c:pt idx="6">
                  <c:v>0</c:v>
                </c:pt>
                <c:pt idx="7">
                  <c:v>1976.0375648182746</c:v>
                </c:pt>
                <c:pt idx="8">
                  <c:v>1868.2766337344499</c:v>
                </c:pt>
              </c:numCache>
            </c:numRef>
          </c:val>
          <c:extLst>
            <c:ext xmlns:c16="http://schemas.microsoft.com/office/drawing/2014/chart" uri="{C3380CC4-5D6E-409C-BE32-E72D297353CC}">
              <c16:uniqueId val="{00000002-F306-4597-A164-A5AA2788A786}"/>
            </c:ext>
          </c:extLst>
        </c:ser>
        <c:ser>
          <c:idx val="3"/>
          <c:order val="3"/>
          <c:tx>
            <c:strRef>
              <c:f>'Aggregate Results'!$E$322</c:f>
              <c:strCache>
                <c:ptCount val="1"/>
                <c:pt idx="0">
                  <c:v>BEST2108dev/nino</c:v>
                </c:pt>
              </c:strCache>
            </c:strRef>
          </c:tx>
          <c:spPr>
            <a:solidFill>
              <a:schemeClr val="accent4"/>
            </a:solidFill>
            <a:ln>
              <a:noFill/>
            </a:ln>
            <a:effectLst/>
          </c:spPr>
          <c:invertIfNegative val="0"/>
          <c:cat>
            <c:strRef>
              <c:f>'Aggregate Results'!$A$323:$A$331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Results'!$E$323:$E$331</c:f>
              <c:numCache>
                <c:formatCode>General</c:formatCode>
                <c:ptCount val="9"/>
                <c:pt idx="0">
                  <c:v>0</c:v>
                </c:pt>
                <c:pt idx="1">
                  <c:v>0</c:v>
                </c:pt>
                <c:pt idx="2">
                  <c:v>0</c:v>
                </c:pt>
                <c:pt idx="3">
                  <c:v>1042.1196</c:v>
                </c:pt>
                <c:pt idx="4">
                  <c:v>1419.5634</c:v>
                </c:pt>
                <c:pt idx="5">
                  <c:v>0</c:v>
                </c:pt>
                <c:pt idx="6">
                  <c:v>0</c:v>
                </c:pt>
                <c:pt idx="7">
                  <c:v>2178.9371999999998</c:v>
                </c:pt>
                <c:pt idx="8">
                  <c:v>2013.8075999999999</c:v>
                </c:pt>
              </c:numCache>
            </c:numRef>
          </c:val>
          <c:extLst>
            <c:ext xmlns:c16="http://schemas.microsoft.com/office/drawing/2014/chart" uri="{C3380CC4-5D6E-409C-BE32-E72D297353CC}">
              <c16:uniqueId val="{00000003-F306-4597-A164-A5AA2788A786}"/>
            </c:ext>
          </c:extLst>
        </c:ser>
        <c:ser>
          <c:idx val="4"/>
          <c:order val="4"/>
          <c:tx>
            <c:strRef>
              <c:f>'Aggregate Results'!$F$322</c:f>
              <c:strCache>
                <c:ptCount val="1"/>
                <c:pt idx="0">
                  <c:v>Popolo_富樫</c:v>
                </c:pt>
              </c:strCache>
            </c:strRef>
          </c:tx>
          <c:spPr>
            <a:solidFill>
              <a:schemeClr val="accent5"/>
            </a:solidFill>
            <a:ln>
              <a:noFill/>
            </a:ln>
            <a:effectLst/>
          </c:spPr>
          <c:invertIfNegative val="0"/>
          <c:cat>
            <c:strRef>
              <c:f>'Aggregate Results'!$A$323:$A$331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Results'!$F$323:$F$331</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F306-4597-A164-A5AA2788A786}"/>
            </c:ext>
          </c:extLst>
        </c:ser>
        <c:ser>
          <c:idx val="5"/>
          <c:order val="5"/>
          <c:tx>
            <c:strRef>
              <c:f>'Aggregate Results'!$G$322</c:f>
              <c:strCache>
                <c:ptCount val="1"/>
                <c:pt idx="0">
                  <c:v>ACSESCX_吉田</c:v>
                </c:pt>
              </c:strCache>
            </c:strRef>
          </c:tx>
          <c:spPr>
            <a:solidFill>
              <a:schemeClr val="accent6"/>
            </a:solidFill>
            <a:ln>
              <a:noFill/>
            </a:ln>
            <a:effectLst/>
          </c:spPr>
          <c:invertIfNegative val="0"/>
          <c:cat>
            <c:strRef>
              <c:f>'Aggregate Results'!$A$323:$A$331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Results'!$G$323:$G$331</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F306-4597-A164-A5AA2788A786}"/>
            </c:ext>
          </c:extLst>
        </c:ser>
        <c:ser>
          <c:idx val="6"/>
          <c:order val="6"/>
          <c:tx>
            <c:strRef>
              <c:f>'Aggregate Results'!$H$322</c:f>
              <c:strCache>
                <c:ptCount val="1"/>
                <c:pt idx="0">
                  <c:v>EnergyPlus/小野永吉</c:v>
                </c:pt>
              </c:strCache>
            </c:strRef>
          </c:tx>
          <c:spPr>
            <a:solidFill>
              <a:schemeClr val="accent1">
                <a:lumMod val="60000"/>
              </a:schemeClr>
            </a:solidFill>
            <a:ln>
              <a:noFill/>
            </a:ln>
            <a:effectLst/>
          </c:spPr>
          <c:invertIfNegative val="0"/>
          <c:cat>
            <c:strRef>
              <c:f>'Aggregate Results'!$A$323:$A$331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Results'!$H$323:$H$331</c:f>
              <c:numCache>
                <c:formatCode>General</c:formatCode>
                <c:ptCount val="9"/>
                <c:pt idx="0">
                  <c:v>0</c:v>
                </c:pt>
                <c:pt idx="1">
                  <c:v>0</c:v>
                </c:pt>
                <c:pt idx="2">
                  <c:v>0</c:v>
                </c:pt>
                <c:pt idx="3">
                  <c:v>1673.9259531021353</c:v>
                </c:pt>
                <c:pt idx="4">
                  <c:v>1710.9973010506867</c:v>
                </c:pt>
                <c:pt idx="5">
                  <c:v>0</c:v>
                </c:pt>
                <c:pt idx="6">
                  <c:v>50.349717886738119</c:v>
                </c:pt>
                <c:pt idx="7">
                  <c:v>2208.9000502869858</c:v>
                </c:pt>
                <c:pt idx="8">
                  <c:v>2061.7980168472832</c:v>
                </c:pt>
              </c:numCache>
            </c:numRef>
          </c:val>
          <c:extLst>
            <c:ext xmlns:c16="http://schemas.microsoft.com/office/drawing/2014/chart" uri="{C3380CC4-5D6E-409C-BE32-E72D297353CC}">
              <c16:uniqueId val="{00000006-F306-4597-A164-A5AA2788A786}"/>
            </c:ext>
          </c:extLst>
        </c:ser>
        <c:dLbls>
          <c:showLegendKey val="0"/>
          <c:showVal val="0"/>
          <c:showCatName val="0"/>
          <c:showSerName val="0"/>
          <c:showPercent val="0"/>
          <c:showBubbleSize val="0"/>
        </c:dLbls>
        <c:gapWidth val="219"/>
        <c:overlap val="-27"/>
        <c:axId val="1101411208"/>
        <c:axId val="1101411536"/>
      </c:barChart>
      <c:catAx>
        <c:axId val="1101411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411536"/>
        <c:crosses val="autoZero"/>
        <c:auto val="1"/>
        <c:lblAlgn val="ctr"/>
        <c:lblOffset val="100"/>
        <c:noMultiLvlLbl val="0"/>
      </c:catAx>
      <c:valAx>
        <c:axId val="110141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411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Results'!$G$104</c:f>
          <c:strCache>
            <c:ptCount val="1"/>
            <c:pt idx="0">
              <c:v>AR_冷水出口温度[℃]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Results'!$B$106</c:f>
              <c:strCache>
                <c:ptCount val="1"/>
                <c:pt idx="0">
                  <c:v>QAS/メーカ値</c:v>
                </c:pt>
              </c:strCache>
            </c:strRef>
          </c:tx>
          <c:spPr>
            <a:solidFill>
              <a:schemeClr val="accent1"/>
            </a:solidFill>
            <a:ln>
              <a:noFill/>
            </a:ln>
            <a:effectLst/>
          </c:spPr>
          <c:invertIfNegative val="0"/>
          <c:cat>
            <c:strRef>
              <c:f>'Aggregate Results'!$A$116:$A$125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Results'!$B$116:$B$125</c:f>
              <c:numCache>
                <c:formatCode>General</c:formatCode>
                <c:ptCount val="10"/>
                <c:pt idx="0">
                  <c:v>7</c:v>
                </c:pt>
                <c:pt idx="1">
                  <c:v>7</c:v>
                </c:pt>
                <c:pt idx="2">
                  <c:v>7</c:v>
                </c:pt>
                <c:pt idx="3">
                  <c:v>7</c:v>
                </c:pt>
                <c:pt idx="4">
                  <c:v>7</c:v>
                </c:pt>
                <c:pt idx="5">
                  <c:v>7</c:v>
                </c:pt>
                <c:pt idx="6">
                  <c:v>7</c:v>
                </c:pt>
                <c:pt idx="7">
                  <c:v>7</c:v>
                </c:pt>
                <c:pt idx="8">
                  <c:v>7</c:v>
                </c:pt>
                <c:pt idx="9">
                  <c:v>7</c:v>
                </c:pt>
              </c:numCache>
            </c:numRef>
          </c:val>
          <c:extLst>
            <c:ext xmlns:c16="http://schemas.microsoft.com/office/drawing/2014/chart" uri="{C3380CC4-5D6E-409C-BE32-E72D297353CC}">
              <c16:uniqueId val="{00000000-43A8-4F4A-8C92-F1C3B73345E1}"/>
            </c:ext>
          </c:extLst>
        </c:ser>
        <c:ser>
          <c:idx val="1"/>
          <c:order val="1"/>
          <c:tx>
            <c:strRef>
              <c:f>'Aggregate Results'!$C$106</c:f>
              <c:strCache>
                <c:ptCount val="1"/>
                <c:pt idx="0">
                  <c:v>ENe-ST/小野永吉</c:v>
                </c:pt>
              </c:strCache>
            </c:strRef>
          </c:tx>
          <c:spPr>
            <a:solidFill>
              <a:schemeClr val="accent2"/>
            </a:solidFill>
            <a:ln>
              <a:noFill/>
            </a:ln>
            <a:effectLst/>
          </c:spPr>
          <c:invertIfNegative val="0"/>
          <c:cat>
            <c:strRef>
              <c:f>'Aggregate Results'!$A$116:$A$125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Results'!$C$116:$C$125</c:f>
              <c:numCache>
                <c:formatCode>General</c:formatCode>
                <c:ptCount val="10"/>
                <c:pt idx="0">
                  <c:v>7.0041332028909702</c:v>
                </c:pt>
                <c:pt idx="1">
                  <c:v>7.0041332028909702</c:v>
                </c:pt>
                <c:pt idx="2">
                  <c:v>7.0041332028909702</c:v>
                </c:pt>
                <c:pt idx="3">
                  <c:v>7.0041332028909702</c:v>
                </c:pt>
                <c:pt idx="4">
                  <c:v>7.0041332028909702</c:v>
                </c:pt>
                <c:pt idx="5">
                  <c:v>7</c:v>
                </c:pt>
                <c:pt idx="6">
                  <c:v>7</c:v>
                </c:pt>
                <c:pt idx="7">
                  <c:v>7</c:v>
                </c:pt>
                <c:pt idx="8">
                  <c:v>7</c:v>
                </c:pt>
                <c:pt idx="9">
                  <c:v>7</c:v>
                </c:pt>
              </c:numCache>
            </c:numRef>
          </c:val>
          <c:extLst>
            <c:ext xmlns:c16="http://schemas.microsoft.com/office/drawing/2014/chart" uri="{C3380CC4-5D6E-409C-BE32-E72D297353CC}">
              <c16:uniqueId val="{00000001-43A8-4F4A-8C92-F1C3B73345E1}"/>
            </c:ext>
          </c:extLst>
        </c:ser>
        <c:ser>
          <c:idx val="2"/>
          <c:order val="2"/>
          <c:tx>
            <c:strRef>
              <c:f>'Aggregate Results'!$D$106</c:f>
              <c:strCache>
                <c:ptCount val="1"/>
                <c:pt idx="0">
                  <c:v>LCEM/Yajima</c:v>
                </c:pt>
              </c:strCache>
            </c:strRef>
          </c:tx>
          <c:spPr>
            <a:solidFill>
              <a:schemeClr val="accent3"/>
            </a:solidFill>
            <a:ln>
              <a:noFill/>
            </a:ln>
            <a:effectLst/>
          </c:spPr>
          <c:invertIfNegative val="0"/>
          <c:cat>
            <c:strRef>
              <c:f>'Aggregate Results'!$A$116:$A$125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Results'!$D$116:$D$125</c:f>
              <c:numCache>
                <c:formatCode>General</c:formatCode>
                <c:ptCount val="10"/>
                <c:pt idx="0">
                  <c:v>7</c:v>
                </c:pt>
                <c:pt idx="1">
                  <c:v>7</c:v>
                </c:pt>
                <c:pt idx="2">
                  <c:v>7</c:v>
                </c:pt>
                <c:pt idx="3">
                  <c:v>7</c:v>
                </c:pt>
                <c:pt idx="4">
                  <c:v>7</c:v>
                </c:pt>
                <c:pt idx="5">
                  <c:v>7</c:v>
                </c:pt>
                <c:pt idx="6">
                  <c:v>7</c:v>
                </c:pt>
                <c:pt idx="7">
                  <c:v>7</c:v>
                </c:pt>
                <c:pt idx="8">
                  <c:v>7</c:v>
                </c:pt>
                <c:pt idx="9">
                  <c:v>7</c:v>
                </c:pt>
              </c:numCache>
            </c:numRef>
          </c:val>
          <c:extLst>
            <c:ext xmlns:c16="http://schemas.microsoft.com/office/drawing/2014/chart" uri="{C3380CC4-5D6E-409C-BE32-E72D297353CC}">
              <c16:uniqueId val="{00000002-43A8-4F4A-8C92-F1C3B73345E1}"/>
            </c:ext>
          </c:extLst>
        </c:ser>
        <c:ser>
          <c:idx val="3"/>
          <c:order val="3"/>
          <c:tx>
            <c:strRef>
              <c:f>'Aggregate Results'!$E$106</c:f>
              <c:strCache>
                <c:ptCount val="1"/>
                <c:pt idx="0">
                  <c:v>BEST2108dev/nino</c:v>
                </c:pt>
              </c:strCache>
            </c:strRef>
          </c:tx>
          <c:spPr>
            <a:solidFill>
              <a:schemeClr val="accent4"/>
            </a:solidFill>
            <a:ln>
              <a:noFill/>
            </a:ln>
            <a:effectLst/>
          </c:spPr>
          <c:invertIfNegative val="0"/>
          <c:cat>
            <c:strRef>
              <c:f>'Aggregate Results'!$A$116:$A$125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Results'!$E$116:$E$125</c:f>
              <c:numCache>
                <c:formatCode>General</c:formatCode>
                <c:ptCount val="10"/>
                <c:pt idx="0">
                  <c:v>7</c:v>
                </c:pt>
                <c:pt idx="1">
                  <c:v>7</c:v>
                </c:pt>
                <c:pt idx="2">
                  <c:v>7</c:v>
                </c:pt>
                <c:pt idx="3">
                  <c:v>7</c:v>
                </c:pt>
                <c:pt idx="4">
                  <c:v>7</c:v>
                </c:pt>
                <c:pt idx="5">
                  <c:v>7</c:v>
                </c:pt>
                <c:pt idx="6">
                  <c:v>7</c:v>
                </c:pt>
                <c:pt idx="7">
                  <c:v>7</c:v>
                </c:pt>
                <c:pt idx="8">
                  <c:v>7</c:v>
                </c:pt>
                <c:pt idx="9">
                  <c:v>7</c:v>
                </c:pt>
              </c:numCache>
            </c:numRef>
          </c:val>
          <c:extLst>
            <c:ext xmlns:c16="http://schemas.microsoft.com/office/drawing/2014/chart" uri="{C3380CC4-5D6E-409C-BE32-E72D297353CC}">
              <c16:uniqueId val="{00000003-43A8-4F4A-8C92-F1C3B73345E1}"/>
            </c:ext>
          </c:extLst>
        </c:ser>
        <c:ser>
          <c:idx val="4"/>
          <c:order val="4"/>
          <c:tx>
            <c:strRef>
              <c:f>'Aggregate Results'!$F$106</c:f>
              <c:strCache>
                <c:ptCount val="1"/>
                <c:pt idx="0">
                  <c:v>Popolo_富樫</c:v>
                </c:pt>
              </c:strCache>
            </c:strRef>
          </c:tx>
          <c:spPr>
            <a:solidFill>
              <a:schemeClr val="accent5"/>
            </a:solidFill>
            <a:ln>
              <a:noFill/>
            </a:ln>
            <a:effectLst/>
          </c:spPr>
          <c:invertIfNegative val="0"/>
          <c:cat>
            <c:strRef>
              <c:f>'Aggregate Results'!$A$116:$A$125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Results'!$F$116:$F$125</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43A8-4F4A-8C92-F1C3B73345E1}"/>
            </c:ext>
          </c:extLst>
        </c:ser>
        <c:ser>
          <c:idx val="5"/>
          <c:order val="5"/>
          <c:tx>
            <c:strRef>
              <c:f>'Aggregate Results'!$G$106</c:f>
              <c:strCache>
                <c:ptCount val="1"/>
                <c:pt idx="0">
                  <c:v>ACSESCX_吉田</c:v>
                </c:pt>
              </c:strCache>
            </c:strRef>
          </c:tx>
          <c:spPr>
            <a:solidFill>
              <a:schemeClr val="accent6"/>
            </a:solidFill>
            <a:ln>
              <a:noFill/>
            </a:ln>
            <a:effectLst/>
          </c:spPr>
          <c:invertIfNegative val="0"/>
          <c:cat>
            <c:strRef>
              <c:f>'Aggregate Results'!$A$116:$A$125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Results'!$G$116:$G$125</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43A8-4F4A-8C92-F1C3B73345E1}"/>
            </c:ext>
          </c:extLst>
        </c:ser>
        <c:ser>
          <c:idx val="6"/>
          <c:order val="6"/>
          <c:tx>
            <c:strRef>
              <c:f>'Aggregate Results'!$H$106</c:f>
              <c:strCache>
                <c:ptCount val="1"/>
                <c:pt idx="0">
                  <c:v>EnergyPlus/小野永吉</c:v>
                </c:pt>
              </c:strCache>
            </c:strRef>
          </c:tx>
          <c:spPr>
            <a:solidFill>
              <a:schemeClr val="accent1">
                <a:lumMod val="60000"/>
              </a:schemeClr>
            </a:solidFill>
            <a:ln>
              <a:noFill/>
            </a:ln>
            <a:effectLst/>
          </c:spPr>
          <c:invertIfNegative val="0"/>
          <c:cat>
            <c:strRef>
              <c:f>'Aggregate Results'!$A$116:$A$125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Results'!$H$116:$H$125</c:f>
              <c:numCache>
                <c:formatCode>General</c:formatCode>
                <c:ptCount val="10"/>
                <c:pt idx="0">
                  <c:v>7</c:v>
                </c:pt>
                <c:pt idx="1">
                  <c:v>7</c:v>
                </c:pt>
                <c:pt idx="2">
                  <c:v>7</c:v>
                </c:pt>
                <c:pt idx="3">
                  <c:v>7</c:v>
                </c:pt>
                <c:pt idx="4">
                  <c:v>7</c:v>
                </c:pt>
                <c:pt idx="5">
                  <c:v>7</c:v>
                </c:pt>
                <c:pt idx="6">
                  <c:v>7</c:v>
                </c:pt>
                <c:pt idx="7">
                  <c:v>7</c:v>
                </c:pt>
                <c:pt idx="8">
                  <c:v>7</c:v>
                </c:pt>
                <c:pt idx="9">
                  <c:v>0</c:v>
                </c:pt>
              </c:numCache>
            </c:numRef>
          </c:val>
          <c:extLst>
            <c:ext xmlns:c16="http://schemas.microsoft.com/office/drawing/2014/chart" uri="{C3380CC4-5D6E-409C-BE32-E72D297353CC}">
              <c16:uniqueId val="{00000006-43A8-4F4A-8C92-F1C3B73345E1}"/>
            </c:ext>
          </c:extLst>
        </c:ser>
        <c:dLbls>
          <c:showLegendKey val="0"/>
          <c:showVal val="0"/>
          <c:showCatName val="0"/>
          <c:showSerName val="0"/>
          <c:showPercent val="0"/>
          <c:showBubbleSize val="0"/>
        </c:dLbls>
        <c:gapWidth val="219"/>
        <c:overlap val="-27"/>
        <c:axId val="1101393496"/>
        <c:axId val="1101396120"/>
      </c:barChart>
      <c:catAx>
        <c:axId val="1101393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396120"/>
        <c:crosses val="autoZero"/>
        <c:auto val="1"/>
        <c:lblAlgn val="ctr"/>
        <c:lblOffset val="100"/>
        <c:noMultiLvlLbl val="0"/>
      </c:catAx>
      <c:valAx>
        <c:axId val="110139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393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Results'!$G$320</c:f>
          <c:strCache>
            <c:ptCount val="1"/>
            <c:pt idx="0">
              <c:v>V3W_入口B流量[L/min]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Results'!$B$322</c:f>
              <c:strCache>
                <c:ptCount val="1"/>
                <c:pt idx="0">
                  <c:v>QAS/メーカ値</c:v>
                </c:pt>
              </c:strCache>
            </c:strRef>
          </c:tx>
          <c:spPr>
            <a:solidFill>
              <a:schemeClr val="accent1"/>
            </a:solidFill>
            <a:ln>
              <a:noFill/>
            </a:ln>
            <a:effectLst/>
          </c:spPr>
          <c:invertIfNegative val="0"/>
          <c:cat>
            <c:strRef>
              <c:f>'Aggregate Results'!$A$332:$A$341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Results'!$B$332:$B$341</c:f>
              <c:numCache>
                <c:formatCode>General</c:formatCode>
                <c:ptCount val="10"/>
                <c:pt idx="0">
                  <c:v>0</c:v>
                </c:pt>
                <c:pt idx="1">
                  <c:v>0</c:v>
                </c:pt>
                <c:pt idx="2">
                  <c:v>0</c:v>
                </c:pt>
                <c:pt idx="3">
                  <c:v>0</c:v>
                </c:pt>
                <c:pt idx="4">
                  <c:v>0</c:v>
                </c:pt>
                <c:pt idx="5">
                  <c:v>0</c:v>
                </c:pt>
                <c:pt idx="6">
                  <c:v>0</c:v>
                </c:pt>
                <c:pt idx="7">
                  <c:v>727.49879999999996</c:v>
                </c:pt>
                <c:pt idx="8">
                  <c:v>615.83040000000005</c:v>
                </c:pt>
                <c:pt idx="9">
                  <c:v>0</c:v>
                </c:pt>
              </c:numCache>
            </c:numRef>
          </c:val>
          <c:extLst>
            <c:ext xmlns:c16="http://schemas.microsoft.com/office/drawing/2014/chart" uri="{C3380CC4-5D6E-409C-BE32-E72D297353CC}">
              <c16:uniqueId val="{00000000-2E50-4295-971D-FBBFB5FB1237}"/>
            </c:ext>
          </c:extLst>
        </c:ser>
        <c:ser>
          <c:idx val="1"/>
          <c:order val="1"/>
          <c:tx>
            <c:strRef>
              <c:f>'Aggregate Results'!$C$322</c:f>
              <c:strCache>
                <c:ptCount val="1"/>
                <c:pt idx="0">
                  <c:v>ENe-ST/小野永吉</c:v>
                </c:pt>
              </c:strCache>
            </c:strRef>
          </c:tx>
          <c:spPr>
            <a:solidFill>
              <a:schemeClr val="accent2"/>
            </a:solidFill>
            <a:ln>
              <a:noFill/>
            </a:ln>
            <a:effectLst/>
          </c:spPr>
          <c:invertIfNegative val="0"/>
          <c:cat>
            <c:strRef>
              <c:f>'Aggregate Results'!$A$332:$A$341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Results'!$C$332:$C$341</c:f>
              <c:numCache>
                <c:formatCode>General</c:formatCode>
                <c:ptCount val="10"/>
                <c:pt idx="0">
                  <c:v>0</c:v>
                </c:pt>
                <c:pt idx="1">
                  <c:v>0</c:v>
                </c:pt>
                <c:pt idx="2">
                  <c:v>0</c:v>
                </c:pt>
                <c:pt idx="3">
                  <c:v>0</c:v>
                </c:pt>
                <c:pt idx="4">
                  <c:v>0</c:v>
                </c:pt>
                <c:pt idx="5">
                  <c:v>0</c:v>
                </c:pt>
                <c:pt idx="6">
                  <c:v>0</c:v>
                </c:pt>
                <c:pt idx="7">
                  <c:v>896.997319056945</c:v>
                </c:pt>
                <c:pt idx="8">
                  <c:v>715.58245497127496</c:v>
                </c:pt>
                <c:pt idx="9">
                  <c:v>0</c:v>
                </c:pt>
              </c:numCache>
            </c:numRef>
          </c:val>
          <c:extLst>
            <c:ext xmlns:c16="http://schemas.microsoft.com/office/drawing/2014/chart" uri="{C3380CC4-5D6E-409C-BE32-E72D297353CC}">
              <c16:uniqueId val="{00000001-2E50-4295-971D-FBBFB5FB1237}"/>
            </c:ext>
          </c:extLst>
        </c:ser>
        <c:ser>
          <c:idx val="2"/>
          <c:order val="2"/>
          <c:tx>
            <c:strRef>
              <c:f>'Aggregate Results'!$D$322</c:f>
              <c:strCache>
                <c:ptCount val="1"/>
                <c:pt idx="0">
                  <c:v>LCEM/Yajima</c:v>
                </c:pt>
              </c:strCache>
            </c:strRef>
          </c:tx>
          <c:spPr>
            <a:solidFill>
              <a:schemeClr val="accent3"/>
            </a:solidFill>
            <a:ln>
              <a:noFill/>
            </a:ln>
            <a:effectLst/>
          </c:spPr>
          <c:invertIfNegative val="0"/>
          <c:cat>
            <c:strRef>
              <c:f>'Aggregate Results'!$A$332:$A$341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Results'!$D$332:$D$341</c:f>
              <c:numCache>
                <c:formatCode>General</c:formatCode>
                <c:ptCount val="10"/>
                <c:pt idx="0">
                  <c:v>0</c:v>
                </c:pt>
                <c:pt idx="1">
                  <c:v>0</c:v>
                </c:pt>
                <c:pt idx="2">
                  <c:v>0</c:v>
                </c:pt>
                <c:pt idx="3">
                  <c:v>0</c:v>
                </c:pt>
                <c:pt idx="4">
                  <c:v>0</c:v>
                </c:pt>
                <c:pt idx="5">
                  <c:v>0</c:v>
                </c:pt>
                <c:pt idx="6">
                  <c:v>0</c:v>
                </c:pt>
                <c:pt idx="7">
                  <c:v>570.33275512534306</c:v>
                </c:pt>
                <c:pt idx="8">
                  <c:v>555.2854362643576</c:v>
                </c:pt>
                <c:pt idx="9">
                  <c:v>0</c:v>
                </c:pt>
              </c:numCache>
            </c:numRef>
          </c:val>
          <c:extLst>
            <c:ext xmlns:c16="http://schemas.microsoft.com/office/drawing/2014/chart" uri="{C3380CC4-5D6E-409C-BE32-E72D297353CC}">
              <c16:uniqueId val="{00000002-2E50-4295-971D-FBBFB5FB1237}"/>
            </c:ext>
          </c:extLst>
        </c:ser>
        <c:ser>
          <c:idx val="3"/>
          <c:order val="3"/>
          <c:tx>
            <c:strRef>
              <c:f>'Aggregate Results'!$E$322</c:f>
              <c:strCache>
                <c:ptCount val="1"/>
                <c:pt idx="0">
                  <c:v>BEST2108dev/nino</c:v>
                </c:pt>
              </c:strCache>
            </c:strRef>
          </c:tx>
          <c:spPr>
            <a:solidFill>
              <a:schemeClr val="accent4"/>
            </a:solidFill>
            <a:ln>
              <a:noFill/>
            </a:ln>
            <a:effectLst/>
          </c:spPr>
          <c:invertIfNegative val="0"/>
          <c:cat>
            <c:strRef>
              <c:f>'Aggregate Results'!$A$332:$A$341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Results'!$E$332:$E$341</c:f>
              <c:numCache>
                <c:formatCode>General</c:formatCode>
                <c:ptCount val="10"/>
                <c:pt idx="0">
                  <c:v>0</c:v>
                </c:pt>
                <c:pt idx="1">
                  <c:v>0</c:v>
                </c:pt>
                <c:pt idx="2">
                  <c:v>0</c:v>
                </c:pt>
                <c:pt idx="3">
                  <c:v>0</c:v>
                </c:pt>
                <c:pt idx="4">
                  <c:v>0</c:v>
                </c:pt>
                <c:pt idx="5">
                  <c:v>0</c:v>
                </c:pt>
                <c:pt idx="6">
                  <c:v>0</c:v>
                </c:pt>
                <c:pt idx="7">
                  <c:v>714.87</c:v>
                </c:pt>
                <c:pt idx="8">
                  <c:v>614.5680000000001</c:v>
                </c:pt>
                <c:pt idx="9">
                  <c:v>0</c:v>
                </c:pt>
              </c:numCache>
            </c:numRef>
          </c:val>
          <c:extLst>
            <c:ext xmlns:c16="http://schemas.microsoft.com/office/drawing/2014/chart" uri="{C3380CC4-5D6E-409C-BE32-E72D297353CC}">
              <c16:uniqueId val="{00000003-2E50-4295-971D-FBBFB5FB1237}"/>
            </c:ext>
          </c:extLst>
        </c:ser>
        <c:ser>
          <c:idx val="4"/>
          <c:order val="4"/>
          <c:tx>
            <c:strRef>
              <c:f>'Aggregate Results'!$F$322</c:f>
              <c:strCache>
                <c:ptCount val="1"/>
                <c:pt idx="0">
                  <c:v>Popolo_富樫</c:v>
                </c:pt>
              </c:strCache>
            </c:strRef>
          </c:tx>
          <c:spPr>
            <a:solidFill>
              <a:schemeClr val="accent5"/>
            </a:solidFill>
            <a:ln>
              <a:noFill/>
            </a:ln>
            <a:effectLst/>
          </c:spPr>
          <c:invertIfNegative val="0"/>
          <c:cat>
            <c:strRef>
              <c:f>'Aggregate Results'!$A$332:$A$341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Results'!$F$332:$F$341</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2E50-4295-971D-FBBFB5FB1237}"/>
            </c:ext>
          </c:extLst>
        </c:ser>
        <c:ser>
          <c:idx val="5"/>
          <c:order val="5"/>
          <c:tx>
            <c:strRef>
              <c:f>'Aggregate Results'!$G$322</c:f>
              <c:strCache>
                <c:ptCount val="1"/>
                <c:pt idx="0">
                  <c:v>ACSESCX_吉田</c:v>
                </c:pt>
              </c:strCache>
            </c:strRef>
          </c:tx>
          <c:spPr>
            <a:solidFill>
              <a:schemeClr val="accent6"/>
            </a:solidFill>
            <a:ln>
              <a:noFill/>
            </a:ln>
            <a:effectLst/>
          </c:spPr>
          <c:invertIfNegative val="0"/>
          <c:cat>
            <c:strRef>
              <c:f>'Aggregate Results'!$A$332:$A$341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Results'!$G$332:$G$341</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2E50-4295-971D-FBBFB5FB1237}"/>
            </c:ext>
          </c:extLst>
        </c:ser>
        <c:ser>
          <c:idx val="6"/>
          <c:order val="6"/>
          <c:tx>
            <c:strRef>
              <c:f>'Aggregate Results'!$H$322</c:f>
              <c:strCache>
                <c:ptCount val="1"/>
                <c:pt idx="0">
                  <c:v>EnergyPlus/小野永吉</c:v>
                </c:pt>
              </c:strCache>
            </c:strRef>
          </c:tx>
          <c:spPr>
            <a:solidFill>
              <a:schemeClr val="accent1">
                <a:lumMod val="60000"/>
              </a:schemeClr>
            </a:solidFill>
            <a:ln>
              <a:noFill/>
            </a:ln>
            <a:effectLst/>
          </c:spPr>
          <c:invertIfNegative val="0"/>
          <c:cat>
            <c:strRef>
              <c:f>'Aggregate Results'!$A$332:$A$341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Results'!$H$332:$H$341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2E50-4295-971D-FBBFB5FB1237}"/>
            </c:ext>
          </c:extLst>
        </c:ser>
        <c:dLbls>
          <c:showLegendKey val="0"/>
          <c:showVal val="0"/>
          <c:showCatName val="0"/>
          <c:showSerName val="0"/>
          <c:showPercent val="0"/>
          <c:showBubbleSize val="0"/>
        </c:dLbls>
        <c:gapWidth val="219"/>
        <c:overlap val="-27"/>
        <c:axId val="1101411208"/>
        <c:axId val="1101411536"/>
      </c:barChart>
      <c:catAx>
        <c:axId val="1101411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411536"/>
        <c:crosses val="autoZero"/>
        <c:auto val="1"/>
        <c:lblAlgn val="ctr"/>
        <c:lblOffset val="100"/>
        <c:noMultiLvlLbl val="0"/>
      </c:catAx>
      <c:valAx>
        <c:axId val="110141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1411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Results'!$F$344</c:f>
          <c:strCache>
            <c:ptCount val="1"/>
            <c:pt idx="0">
              <c:v>V3W_出口流量[L/min]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Results'!$B$346</c:f>
              <c:strCache>
                <c:ptCount val="1"/>
                <c:pt idx="0">
                  <c:v>QAS/メーカ値</c:v>
                </c:pt>
              </c:strCache>
            </c:strRef>
          </c:tx>
          <c:spPr>
            <a:solidFill>
              <a:schemeClr val="accent1"/>
            </a:solidFill>
            <a:ln>
              <a:noFill/>
            </a:ln>
            <a:effectLst/>
          </c:spPr>
          <c:invertIfNegative val="0"/>
          <c:cat>
            <c:strRef>
              <c:f>'Aggregate Results'!$A$347:$A$355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Results'!$B$347:$B$355</c:f>
              <c:numCache>
                <c:formatCode>General</c:formatCode>
                <c:ptCount val="9"/>
                <c:pt idx="0">
                  <c:v>2500.0001999999999</c:v>
                </c:pt>
                <c:pt idx="1">
                  <c:v>2500.0001999999999</c:v>
                </c:pt>
                <c:pt idx="2">
                  <c:v>2500.0001999999999</c:v>
                </c:pt>
                <c:pt idx="3">
                  <c:v>2500.0001999999999</c:v>
                </c:pt>
                <c:pt idx="4">
                  <c:v>2500.0001999999999</c:v>
                </c:pt>
                <c:pt idx="5">
                  <c:v>2500.0001999999999</c:v>
                </c:pt>
                <c:pt idx="6">
                  <c:v>2500.0001999999999</c:v>
                </c:pt>
                <c:pt idx="7">
                  <c:v>2500.0001999999999</c:v>
                </c:pt>
                <c:pt idx="8">
                  <c:v>2500.0001999999999</c:v>
                </c:pt>
              </c:numCache>
            </c:numRef>
          </c:val>
          <c:extLst>
            <c:ext xmlns:c16="http://schemas.microsoft.com/office/drawing/2014/chart" uri="{C3380CC4-5D6E-409C-BE32-E72D297353CC}">
              <c16:uniqueId val="{00000000-7A85-4D45-A3BA-532EA7E9509A}"/>
            </c:ext>
          </c:extLst>
        </c:ser>
        <c:ser>
          <c:idx val="1"/>
          <c:order val="1"/>
          <c:tx>
            <c:strRef>
              <c:f>'Aggregate Results'!$C$346</c:f>
              <c:strCache>
                <c:ptCount val="1"/>
                <c:pt idx="0">
                  <c:v>ENe-ST/小野永吉</c:v>
                </c:pt>
              </c:strCache>
            </c:strRef>
          </c:tx>
          <c:spPr>
            <a:solidFill>
              <a:schemeClr val="accent2"/>
            </a:solidFill>
            <a:ln>
              <a:noFill/>
            </a:ln>
            <a:effectLst/>
          </c:spPr>
          <c:invertIfNegative val="0"/>
          <c:cat>
            <c:strRef>
              <c:f>'Aggregate Results'!$A$347:$A$355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Results'!$C$347:$C$355</c:f>
              <c:numCache>
                <c:formatCode>General</c:formatCode>
                <c:ptCount val="9"/>
                <c:pt idx="0">
                  <c:v>2500</c:v>
                </c:pt>
                <c:pt idx="1">
                  <c:v>2500</c:v>
                </c:pt>
                <c:pt idx="2">
                  <c:v>2500</c:v>
                </c:pt>
                <c:pt idx="3">
                  <c:v>2500</c:v>
                </c:pt>
                <c:pt idx="4">
                  <c:v>2500</c:v>
                </c:pt>
                <c:pt idx="5">
                  <c:v>2500</c:v>
                </c:pt>
                <c:pt idx="6">
                  <c:v>2500</c:v>
                </c:pt>
                <c:pt idx="7">
                  <c:v>2500</c:v>
                </c:pt>
                <c:pt idx="8">
                  <c:v>2500</c:v>
                </c:pt>
              </c:numCache>
            </c:numRef>
          </c:val>
          <c:extLst>
            <c:ext xmlns:c16="http://schemas.microsoft.com/office/drawing/2014/chart" uri="{C3380CC4-5D6E-409C-BE32-E72D297353CC}">
              <c16:uniqueId val="{00000001-7A85-4D45-A3BA-532EA7E9509A}"/>
            </c:ext>
          </c:extLst>
        </c:ser>
        <c:ser>
          <c:idx val="2"/>
          <c:order val="2"/>
          <c:tx>
            <c:strRef>
              <c:f>'Aggregate Results'!$D$346</c:f>
              <c:strCache>
                <c:ptCount val="1"/>
                <c:pt idx="0">
                  <c:v>LCEM/Yajima</c:v>
                </c:pt>
              </c:strCache>
            </c:strRef>
          </c:tx>
          <c:spPr>
            <a:solidFill>
              <a:schemeClr val="accent3"/>
            </a:solidFill>
            <a:ln>
              <a:noFill/>
            </a:ln>
            <a:effectLst/>
          </c:spPr>
          <c:invertIfNegative val="0"/>
          <c:cat>
            <c:strRef>
              <c:f>'Aggregate Results'!$A$347:$A$355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Results'!$D$347:$D$355</c:f>
              <c:numCache>
                <c:formatCode>General</c:formatCode>
                <c:ptCount val="9"/>
                <c:pt idx="0">
                  <c:v>2500</c:v>
                </c:pt>
                <c:pt idx="1">
                  <c:v>2500</c:v>
                </c:pt>
                <c:pt idx="2">
                  <c:v>2500</c:v>
                </c:pt>
                <c:pt idx="3">
                  <c:v>2500</c:v>
                </c:pt>
                <c:pt idx="4">
                  <c:v>2500</c:v>
                </c:pt>
                <c:pt idx="5">
                  <c:v>2500</c:v>
                </c:pt>
                <c:pt idx="6">
                  <c:v>2500</c:v>
                </c:pt>
                <c:pt idx="7">
                  <c:v>2500</c:v>
                </c:pt>
                <c:pt idx="8">
                  <c:v>2500</c:v>
                </c:pt>
              </c:numCache>
            </c:numRef>
          </c:val>
          <c:extLst>
            <c:ext xmlns:c16="http://schemas.microsoft.com/office/drawing/2014/chart" uri="{C3380CC4-5D6E-409C-BE32-E72D297353CC}">
              <c16:uniqueId val="{00000002-7A85-4D45-A3BA-532EA7E9509A}"/>
            </c:ext>
          </c:extLst>
        </c:ser>
        <c:ser>
          <c:idx val="3"/>
          <c:order val="3"/>
          <c:tx>
            <c:strRef>
              <c:f>'Aggregate Results'!$E$346</c:f>
              <c:strCache>
                <c:ptCount val="1"/>
                <c:pt idx="0">
                  <c:v>BEST2108dev/nino</c:v>
                </c:pt>
              </c:strCache>
            </c:strRef>
          </c:tx>
          <c:spPr>
            <a:solidFill>
              <a:schemeClr val="accent4"/>
            </a:solidFill>
            <a:ln>
              <a:noFill/>
            </a:ln>
            <a:effectLst/>
          </c:spPr>
          <c:invertIfNegative val="0"/>
          <c:cat>
            <c:strRef>
              <c:f>'Aggregate Results'!$A$347:$A$355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Results'!$E$347:$E$355</c:f>
              <c:numCache>
                <c:formatCode>General</c:formatCode>
                <c:ptCount val="9"/>
                <c:pt idx="0">
                  <c:v>2500.0001999999999</c:v>
                </c:pt>
                <c:pt idx="1">
                  <c:v>2500.0001999999999</c:v>
                </c:pt>
                <c:pt idx="2">
                  <c:v>2500.0001999999999</c:v>
                </c:pt>
                <c:pt idx="3">
                  <c:v>2500.0001999999999</c:v>
                </c:pt>
                <c:pt idx="4">
                  <c:v>2500.0001999999999</c:v>
                </c:pt>
                <c:pt idx="5">
                  <c:v>2500.0001999999999</c:v>
                </c:pt>
                <c:pt idx="6">
                  <c:v>2500.0001999999999</c:v>
                </c:pt>
                <c:pt idx="7">
                  <c:v>2500.0001999999999</c:v>
                </c:pt>
                <c:pt idx="8">
                  <c:v>2500.0001999999999</c:v>
                </c:pt>
              </c:numCache>
            </c:numRef>
          </c:val>
          <c:extLst>
            <c:ext xmlns:c16="http://schemas.microsoft.com/office/drawing/2014/chart" uri="{C3380CC4-5D6E-409C-BE32-E72D297353CC}">
              <c16:uniqueId val="{00000003-7A85-4D45-A3BA-532EA7E9509A}"/>
            </c:ext>
          </c:extLst>
        </c:ser>
        <c:ser>
          <c:idx val="4"/>
          <c:order val="4"/>
          <c:tx>
            <c:strRef>
              <c:f>'Aggregate Results'!$F$346</c:f>
              <c:strCache>
                <c:ptCount val="1"/>
                <c:pt idx="0">
                  <c:v>Popolo_富樫</c:v>
                </c:pt>
              </c:strCache>
            </c:strRef>
          </c:tx>
          <c:spPr>
            <a:solidFill>
              <a:schemeClr val="accent5"/>
            </a:solidFill>
            <a:ln>
              <a:noFill/>
            </a:ln>
            <a:effectLst/>
          </c:spPr>
          <c:invertIfNegative val="0"/>
          <c:cat>
            <c:strRef>
              <c:f>'Aggregate Results'!$A$347:$A$355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Results'!$F$347:$F$355</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7A85-4D45-A3BA-532EA7E9509A}"/>
            </c:ext>
          </c:extLst>
        </c:ser>
        <c:ser>
          <c:idx val="5"/>
          <c:order val="5"/>
          <c:tx>
            <c:strRef>
              <c:f>'Aggregate Results'!$G$346</c:f>
              <c:strCache>
                <c:ptCount val="1"/>
                <c:pt idx="0">
                  <c:v>ACSESCX_吉田</c:v>
                </c:pt>
              </c:strCache>
            </c:strRef>
          </c:tx>
          <c:spPr>
            <a:solidFill>
              <a:schemeClr val="accent6"/>
            </a:solidFill>
            <a:ln>
              <a:noFill/>
            </a:ln>
            <a:effectLst/>
          </c:spPr>
          <c:invertIfNegative val="0"/>
          <c:cat>
            <c:strRef>
              <c:f>'Aggregate Results'!$A$347:$A$355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Results'!$G$347:$G$355</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7A85-4D45-A3BA-532EA7E9509A}"/>
            </c:ext>
          </c:extLst>
        </c:ser>
        <c:ser>
          <c:idx val="6"/>
          <c:order val="6"/>
          <c:tx>
            <c:strRef>
              <c:f>'Aggregate Results'!$H$346</c:f>
              <c:strCache>
                <c:ptCount val="1"/>
                <c:pt idx="0">
                  <c:v>EnergyPlus/小野永吉</c:v>
                </c:pt>
              </c:strCache>
            </c:strRef>
          </c:tx>
          <c:spPr>
            <a:solidFill>
              <a:schemeClr val="accent1">
                <a:lumMod val="60000"/>
              </a:schemeClr>
            </a:solidFill>
            <a:ln>
              <a:noFill/>
            </a:ln>
            <a:effectLst/>
          </c:spPr>
          <c:invertIfNegative val="0"/>
          <c:cat>
            <c:strRef>
              <c:f>'Aggregate Results'!$A$347:$A$355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Results'!$H$347:$H$355</c:f>
              <c:numCache>
                <c:formatCode>General</c:formatCode>
                <c:ptCount val="9"/>
                <c:pt idx="0">
                  <c:v>2499.7649979600001</c:v>
                </c:pt>
                <c:pt idx="1">
                  <c:v>2499.7649979600001</c:v>
                </c:pt>
                <c:pt idx="2">
                  <c:v>2499.7649979600001</c:v>
                </c:pt>
                <c:pt idx="3">
                  <c:v>2499.7649979600001</c:v>
                </c:pt>
                <c:pt idx="4">
                  <c:v>2499.7649979600001</c:v>
                </c:pt>
                <c:pt idx="5">
                  <c:v>2499.7649979600001</c:v>
                </c:pt>
                <c:pt idx="6">
                  <c:v>2499.7649979600001</c:v>
                </c:pt>
                <c:pt idx="7">
                  <c:v>2499.7649979600001</c:v>
                </c:pt>
                <c:pt idx="8">
                  <c:v>2499.7649979600001</c:v>
                </c:pt>
              </c:numCache>
            </c:numRef>
          </c:val>
          <c:extLst>
            <c:ext xmlns:c16="http://schemas.microsoft.com/office/drawing/2014/chart" uri="{C3380CC4-5D6E-409C-BE32-E72D297353CC}">
              <c16:uniqueId val="{00000006-7A85-4D45-A3BA-532EA7E9509A}"/>
            </c:ext>
          </c:extLst>
        </c:ser>
        <c:dLbls>
          <c:showLegendKey val="0"/>
          <c:showVal val="0"/>
          <c:showCatName val="0"/>
          <c:showSerName val="0"/>
          <c:showPercent val="0"/>
          <c:showBubbleSize val="0"/>
        </c:dLbls>
        <c:gapWidth val="219"/>
        <c:overlap val="-27"/>
        <c:axId val="809761912"/>
        <c:axId val="809759616"/>
      </c:barChart>
      <c:catAx>
        <c:axId val="809761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09759616"/>
        <c:crosses val="autoZero"/>
        <c:auto val="1"/>
        <c:lblAlgn val="ctr"/>
        <c:lblOffset val="100"/>
        <c:noMultiLvlLbl val="0"/>
      </c:catAx>
      <c:valAx>
        <c:axId val="80975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09761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Results'!$G$344</c:f>
          <c:strCache>
            <c:ptCount val="1"/>
            <c:pt idx="0">
              <c:v>V3W_出口流量[L/min]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Results'!$B$346</c:f>
              <c:strCache>
                <c:ptCount val="1"/>
                <c:pt idx="0">
                  <c:v>QAS/メーカ値</c:v>
                </c:pt>
              </c:strCache>
            </c:strRef>
          </c:tx>
          <c:spPr>
            <a:solidFill>
              <a:schemeClr val="accent1"/>
            </a:solidFill>
            <a:ln>
              <a:noFill/>
            </a:ln>
            <a:effectLst/>
          </c:spPr>
          <c:invertIfNegative val="0"/>
          <c:cat>
            <c:strRef>
              <c:f>'Aggregate Results'!$A$356:$A$365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Results'!$B$356:$B$365</c:f>
              <c:numCache>
                <c:formatCode>General</c:formatCode>
                <c:ptCount val="10"/>
                <c:pt idx="0">
                  <c:v>2500.0001999999999</c:v>
                </c:pt>
                <c:pt idx="1">
                  <c:v>2500.0001999999999</c:v>
                </c:pt>
                <c:pt idx="2">
                  <c:v>2499.9503999999997</c:v>
                </c:pt>
                <c:pt idx="3">
                  <c:v>2453.6622000000002</c:v>
                </c:pt>
                <c:pt idx="4">
                  <c:v>2500.0001999999999</c:v>
                </c:pt>
                <c:pt idx="5">
                  <c:v>1871.9598000000001</c:v>
                </c:pt>
                <c:pt idx="6">
                  <c:v>1251</c:v>
                </c:pt>
                <c:pt idx="7">
                  <c:v>1251</c:v>
                </c:pt>
                <c:pt idx="8">
                  <c:v>1275.4739999999999</c:v>
                </c:pt>
                <c:pt idx="9">
                  <c:v>1251</c:v>
                </c:pt>
              </c:numCache>
            </c:numRef>
          </c:val>
          <c:extLst>
            <c:ext xmlns:c16="http://schemas.microsoft.com/office/drawing/2014/chart" uri="{C3380CC4-5D6E-409C-BE32-E72D297353CC}">
              <c16:uniqueId val="{00000000-3FAC-45AD-BD09-DF46DFF7096C}"/>
            </c:ext>
          </c:extLst>
        </c:ser>
        <c:ser>
          <c:idx val="1"/>
          <c:order val="1"/>
          <c:tx>
            <c:strRef>
              <c:f>'Aggregate Results'!$C$346</c:f>
              <c:strCache>
                <c:ptCount val="1"/>
                <c:pt idx="0">
                  <c:v>ENe-ST/小野永吉</c:v>
                </c:pt>
              </c:strCache>
            </c:strRef>
          </c:tx>
          <c:spPr>
            <a:solidFill>
              <a:schemeClr val="accent2"/>
            </a:solidFill>
            <a:ln>
              <a:noFill/>
            </a:ln>
            <a:effectLst/>
          </c:spPr>
          <c:invertIfNegative val="0"/>
          <c:cat>
            <c:strRef>
              <c:f>'Aggregate Results'!$A$356:$A$365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Results'!$C$356:$C$365</c:f>
              <c:numCache>
                <c:formatCode>General</c:formatCode>
                <c:ptCount val="10"/>
                <c:pt idx="0">
                  <c:v>2496.81627208808</c:v>
                </c:pt>
                <c:pt idx="1">
                  <c:v>2451.47257675231</c:v>
                </c:pt>
                <c:pt idx="2">
                  <c:v>2411.5328343875899</c:v>
                </c:pt>
                <c:pt idx="3">
                  <c:v>2373.8932976414899</c:v>
                </c:pt>
                <c:pt idx="4">
                  <c:v>2500</c:v>
                </c:pt>
                <c:pt idx="5">
                  <c:v>1817.5681594886</c:v>
                </c:pt>
                <c:pt idx="6">
                  <c:v>1250</c:v>
                </c:pt>
                <c:pt idx="7">
                  <c:v>1250</c:v>
                </c:pt>
                <c:pt idx="8">
                  <c:v>1250</c:v>
                </c:pt>
                <c:pt idx="9">
                  <c:v>1250</c:v>
                </c:pt>
              </c:numCache>
            </c:numRef>
          </c:val>
          <c:extLst>
            <c:ext xmlns:c16="http://schemas.microsoft.com/office/drawing/2014/chart" uri="{C3380CC4-5D6E-409C-BE32-E72D297353CC}">
              <c16:uniqueId val="{00000001-3FAC-45AD-BD09-DF46DFF7096C}"/>
            </c:ext>
          </c:extLst>
        </c:ser>
        <c:ser>
          <c:idx val="2"/>
          <c:order val="2"/>
          <c:tx>
            <c:strRef>
              <c:f>'Aggregate Results'!$D$346</c:f>
              <c:strCache>
                <c:ptCount val="1"/>
                <c:pt idx="0">
                  <c:v>LCEM/Yajima</c:v>
                </c:pt>
              </c:strCache>
            </c:strRef>
          </c:tx>
          <c:spPr>
            <a:solidFill>
              <a:schemeClr val="accent3"/>
            </a:solidFill>
            <a:ln>
              <a:noFill/>
            </a:ln>
            <a:effectLst/>
          </c:spPr>
          <c:invertIfNegative val="0"/>
          <c:cat>
            <c:strRef>
              <c:f>'Aggregate Results'!$A$356:$A$365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Results'!$D$356:$D$365</c:f>
              <c:numCache>
                <c:formatCode>General</c:formatCode>
                <c:ptCount val="10"/>
                <c:pt idx="0">
                  <c:v>2498.1921429282702</c:v>
                </c:pt>
                <c:pt idx="1">
                  <c:v>2444.2832509807063</c:v>
                </c:pt>
                <c:pt idx="2">
                  <c:v>2412.0149216936761</c:v>
                </c:pt>
                <c:pt idx="3">
                  <c:v>2330.8252004201472</c:v>
                </c:pt>
                <c:pt idx="4">
                  <c:v>2479.8717270065499</c:v>
                </c:pt>
                <c:pt idx="5">
                  <c:v>1840.6173012127533</c:v>
                </c:pt>
                <c:pt idx="6">
                  <c:v>1250</c:v>
                </c:pt>
                <c:pt idx="7">
                  <c:v>1250</c:v>
                </c:pt>
                <c:pt idx="8">
                  <c:v>1290.8565931922747</c:v>
                </c:pt>
                <c:pt idx="9">
                  <c:v>1250</c:v>
                </c:pt>
              </c:numCache>
            </c:numRef>
          </c:val>
          <c:extLst>
            <c:ext xmlns:c16="http://schemas.microsoft.com/office/drawing/2014/chart" uri="{C3380CC4-5D6E-409C-BE32-E72D297353CC}">
              <c16:uniqueId val="{00000002-3FAC-45AD-BD09-DF46DFF7096C}"/>
            </c:ext>
          </c:extLst>
        </c:ser>
        <c:ser>
          <c:idx val="3"/>
          <c:order val="3"/>
          <c:tx>
            <c:strRef>
              <c:f>'Aggregate Results'!$E$346</c:f>
              <c:strCache>
                <c:ptCount val="1"/>
                <c:pt idx="0">
                  <c:v>BEST2108dev/nino</c:v>
                </c:pt>
              </c:strCache>
            </c:strRef>
          </c:tx>
          <c:spPr>
            <a:solidFill>
              <a:schemeClr val="accent4"/>
            </a:solidFill>
            <a:ln>
              <a:noFill/>
            </a:ln>
            <a:effectLst/>
          </c:spPr>
          <c:invertIfNegative val="0"/>
          <c:cat>
            <c:strRef>
              <c:f>'Aggregate Results'!$A$356:$A$365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Results'!$E$356:$E$365</c:f>
              <c:numCache>
                <c:formatCode>General</c:formatCode>
                <c:ptCount val="10"/>
                <c:pt idx="0">
                  <c:v>2500.0001999999999</c:v>
                </c:pt>
                <c:pt idx="1">
                  <c:v>2500.0001999999999</c:v>
                </c:pt>
                <c:pt idx="2">
                  <c:v>2500.0001999999999</c:v>
                </c:pt>
                <c:pt idx="3">
                  <c:v>2488.7766000000001</c:v>
                </c:pt>
                <c:pt idx="4">
                  <c:v>2500.0001999999999</c:v>
                </c:pt>
                <c:pt idx="5">
                  <c:v>1894.104</c:v>
                </c:pt>
                <c:pt idx="6">
                  <c:v>1251</c:v>
                </c:pt>
                <c:pt idx="7">
                  <c:v>1251</c:v>
                </c:pt>
                <c:pt idx="8">
                  <c:v>1286.7474</c:v>
                </c:pt>
                <c:pt idx="9">
                  <c:v>1251</c:v>
                </c:pt>
              </c:numCache>
            </c:numRef>
          </c:val>
          <c:extLst>
            <c:ext xmlns:c16="http://schemas.microsoft.com/office/drawing/2014/chart" uri="{C3380CC4-5D6E-409C-BE32-E72D297353CC}">
              <c16:uniqueId val="{00000003-3FAC-45AD-BD09-DF46DFF7096C}"/>
            </c:ext>
          </c:extLst>
        </c:ser>
        <c:ser>
          <c:idx val="4"/>
          <c:order val="4"/>
          <c:tx>
            <c:strRef>
              <c:f>'Aggregate Results'!$F$346</c:f>
              <c:strCache>
                <c:ptCount val="1"/>
                <c:pt idx="0">
                  <c:v>Popolo_富樫</c:v>
                </c:pt>
              </c:strCache>
            </c:strRef>
          </c:tx>
          <c:spPr>
            <a:solidFill>
              <a:schemeClr val="accent5"/>
            </a:solidFill>
            <a:ln>
              <a:noFill/>
            </a:ln>
            <a:effectLst/>
          </c:spPr>
          <c:invertIfNegative val="0"/>
          <c:cat>
            <c:strRef>
              <c:f>'Aggregate Results'!$A$356:$A$365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Results'!$F$356:$F$365</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3FAC-45AD-BD09-DF46DFF7096C}"/>
            </c:ext>
          </c:extLst>
        </c:ser>
        <c:ser>
          <c:idx val="5"/>
          <c:order val="5"/>
          <c:tx>
            <c:strRef>
              <c:f>'Aggregate Results'!$G$346</c:f>
              <c:strCache>
                <c:ptCount val="1"/>
                <c:pt idx="0">
                  <c:v>ACSESCX_吉田</c:v>
                </c:pt>
              </c:strCache>
            </c:strRef>
          </c:tx>
          <c:spPr>
            <a:solidFill>
              <a:schemeClr val="accent6"/>
            </a:solidFill>
            <a:ln>
              <a:noFill/>
            </a:ln>
            <a:effectLst/>
          </c:spPr>
          <c:invertIfNegative val="0"/>
          <c:cat>
            <c:strRef>
              <c:f>'Aggregate Results'!$A$356:$A$365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Results'!$G$356:$G$365</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3FAC-45AD-BD09-DF46DFF7096C}"/>
            </c:ext>
          </c:extLst>
        </c:ser>
        <c:ser>
          <c:idx val="6"/>
          <c:order val="6"/>
          <c:tx>
            <c:strRef>
              <c:f>'Aggregate Results'!$H$346</c:f>
              <c:strCache>
                <c:ptCount val="1"/>
                <c:pt idx="0">
                  <c:v>EnergyPlus/小野永吉</c:v>
                </c:pt>
              </c:strCache>
            </c:strRef>
          </c:tx>
          <c:spPr>
            <a:solidFill>
              <a:schemeClr val="accent1">
                <a:lumMod val="60000"/>
              </a:schemeClr>
            </a:solidFill>
            <a:ln>
              <a:noFill/>
            </a:ln>
            <a:effectLst/>
          </c:spPr>
          <c:invertIfNegative val="0"/>
          <c:cat>
            <c:strRef>
              <c:f>'Aggregate Results'!$A$356:$A$365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Results'!$H$356:$H$365</c:f>
              <c:numCache>
                <c:formatCode>General</c:formatCode>
                <c:ptCount val="10"/>
                <c:pt idx="0">
                  <c:v>2499.7649979600001</c:v>
                </c:pt>
                <c:pt idx="1">
                  <c:v>2499.7649979600001</c:v>
                </c:pt>
                <c:pt idx="2">
                  <c:v>2499.7649979600001</c:v>
                </c:pt>
                <c:pt idx="3">
                  <c:v>2499.7649979600001</c:v>
                </c:pt>
                <c:pt idx="4">
                  <c:v>2499.7649979600001</c:v>
                </c:pt>
                <c:pt idx="5">
                  <c:v>2499.7649979600001</c:v>
                </c:pt>
                <c:pt idx="6">
                  <c:v>2499.7649979600001</c:v>
                </c:pt>
                <c:pt idx="7">
                  <c:v>2499.7649979600001</c:v>
                </c:pt>
                <c:pt idx="8">
                  <c:v>2499.7649979600001</c:v>
                </c:pt>
                <c:pt idx="9">
                  <c:v>0</c:v>
                </c:pt>
              </c:numCache>
            </c:numRef>
          </c:val>
          <c:extLst>
            <c:ext xmlns:c16="http://schemas.microsoft.com/office/drawing/2014/chart" uri="{C3380CC4-5D6E-409C-BE32-E72D297353CC}">
              <c16:uniqueId val="{00000006-3FAC-45AD-BD09-DF46DFF7096C}"/>
            </c:ext>
          </c:extLst>
        </c:ser>
        <c:dLbls>
          <c:showLegendKey val="0"/>
          <c:showVal val="0"/>
          <c:showCatName val="0"/>
          <c:showSerName val="0"/>
          <c:showPercent val="0"/>
          <c:showBubbleSize val="0"/>
        </c:dLbls>
        <c:gapWidth val="219"/>
        <c:overlap val="-27"/>
        <c:axId val="809761912"/>
        <c:axId val="809759616"/>
      </c:barChart>
      <c:catAx>
        <c:axId val="809761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09759616"/>
        <c:crosses val="autoZero"/>
        <c:auto val="1"/>
        <c:lblAlgn val="ctr"/>
        <c:lblOffset val="100"/>
        <c:noMultiLvlLbl val="0"/>
      </c:catAx>
      <c:valAx>
        <c:axId val="80975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09761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Results'!$F$368</c:f>
          <c:strCache>
            <c:ptCount val="1"/>
            <c:pt idx="0">
              <c:v>V3W_混合後温度[℃]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Results'!$B$370</c:f>
              <c:strCache>
                <c:ptCount val="1"/>
                <c:pt idx="0">
                  <c:v>QAS/メーカ値</c:v>
                </c:pt>
              </c:strCache>
            </c:strRef>
          </c:tx>
          <c:spPr>
            <a:solidFill>
              <a:schemeClr val="accent1"/>
            </a:solidFill>
            <a:ln>
              <a:noFill/>
            </a:ln>
            <a:effectLst/>
          </c:spPr>
          <c:invertIfNegative val="0"/>
          <c:cat>
            <c:strRef>
              <c:f>'Aggregate Results'!$A$371:$A$379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Results'!$B$371:$B$379</c:f>
              <c:numCache>
                <c:formatCode>General</c:formatCode>
                <c:ptCount val="9"/>
                <c:pt idx="0">
                  <c:v>31.94</c:v>
                </c:pt>
                <c:pt idx="1">
                  <c:v>29.07</c:v>
                </c:pt>
                <c:pt idx="2">
                  <c:v>26.3</c:v>
                </c:pt>
                <c:pt idx="3">
                  <c:v>21.5</c:v>
                </c:pt>
                <c:pt idx="4">
                  <c:v>31.5</c:v>
                </c:pt>
                <c:pt idx="5">
                  <c:v>27.73</c:v>
                </c:pt>
                <c:pt idx="6">
                  <c:v>23</c:v>
                </c:pt>
                <c:pt idx="7">
                  <c:v>21.5</c:v>
                </c:pt>
                <c:pt idx="8">
                  <c:v>31.5</c:v>
                </c:pt>
              </c:numCache>
            </c:numRef>
          </c:val>
          <c:extLst>
            <c:ext xmlns:c16="http://schemas.microsoft.com/office/drawing/2014/chart" uri="{C3380CC4-5D6E-409C-BE32-E72D297353CC}">
              <c16:uniqueId val="{00000000-B383-49A9-803E-8F5972E7FEE8}"/>
            </c:ext>
          </c:extLst>
        </c:ser>
        <c:ser>
          <c:idx val="1"/>
          <c:order val="1"/>
          <c:tx>
            <c:strRef>
              <c:f>'Aggregate Results'!$C$370</c:f>
              <c:strCache>
                <c:ptCount val="1"/>
                <c:pt idx="0">
                  <c:v>ENe-ST/小野永吉</c:v>
                </c:pt>
              </c:strCache>
            </c:strRef>
          </c:tx>
          <c:spPr>
            <a:solidFill>
              <a:schemeClr val="accent2"/>
            </a:solidFill>
            <a:ln>
              <a:noFill/>
            </a:ln>
            <a:effectLst/>
          </c:spPr>
          <c:invertIfNegative val="0"/>
          <c:cat>
            <c:strRef>
              <c:f>'Aggregate Results'!$A$371:$A$379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Results'!$C$371:$C$379</c:f>
              <c:numCache>
                <c:formatCode>General</c:formatCode>
                <c:ptCount val="9"/>
                <c:pt idx="0">
                  <c:v>31.629531093684999</c:v>
                </c:pt>
                <c:pt idx="1">
                  <c:v>28.554804056149798</c:v>
                </c:pt>
                <c:pt idx="2">
                  <c:v>25.564513192449901</c:v>
                </c:pt>
                <c:pt idx="3">
                  <c:v>21.493829384704298</c:v>
                </c:pt>
                <c:pt idx="4">
                  <c:v>31.493174966424</c:v>
                </c:pt>
                <c:pt idx="5">
                  <c:v>27.372433869214898</c:v>
                </c:pt>
                <c:pt idx="6">
                  <c:v>22.670804185109599</c:v>
                </c:pt>
                <c:pt idx="7">
                  <c:v>21.493244449080802</c:v>
                </c:pt>
                <c:pt idx="8">
                  <c:v>31.492313997817199</c:v>
                </c:pt>
              </c:numCache>
            </c:numRef>
          </c:val>
          <c:extLst>
            <c:ext xmlns:c16="http://schemas.microsoft.com/office/drawing/2014/chart" uri="{C3380CC4-5D6E-409C-BE32-E72D297353CC}">
              <c16:uniqueId val="{00000001-B383-49A9-803E-8F5972E7FEE8}"/>
            </c:ext>
          </c:extLst>
        </c:ser>
        <c:ser>
          <c:idx val="2"/>
          <c:order val="2"/>
          <c:tx>
            <c:strRef>
              <c:f>'Aggregate Results'!$D$370</c:f>
              <c:strCache>
                <c:ptCount val="1"/>
                <c:pt idx="0">
                  <c:v>LCEM/Yajima</c:v>
                </c:pt>
              </c:strCache>
            </c:strRef>
          </c:tx>
          <c:spPr>
            <a:solidFill>
              <a:schemeClr val="accent3"/>
            </a:solidFill>
            <a:ln>
              <a:noFill/>
            </a:ln>
            <a:effectLst/>
          </c:spPr>
          <c:invertIfNegative val="0"/>
          <c:cat>
            <c:strRef>
              <c:f>'Aggregate Results'!$A$371:$A$379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Results'!$D$371:$D$379</c:f>
              <c:numCache>
                <c:formatCode>General</c:formatCode>
                <c:ptCount val="9"/>
                <c:pt idx="0">
                  <c:v>32.000805677146026</c:v>
                </c:pt>
                <c:pt idx="1">
                  <c:v>29.158044704671909</c:v>
                </c:pt>
                <c:pt idx="2">
                  <c:v>26.414147949368996</c:v>
                </c:pt>
                <c:pt idx="3">
                  <c:v>21.5</c:v>
                </c:pt>
                <c:pt idx="4">
                  <c:v>31.5</c:v>
                </c:pt>
                <c:pt idx="5">
                  <c:v>27.907700881939682</c:v>
                </c:pt>
                <c:pt idx="6">
                  <c:v>23.198183353302252</c:v>
                </c:pt>
                <c:pt idx="7">
                  <c:v>21.5</c:v>
                </c:pt>
                <c:pt idx="8">
                  <c:v>31.5</c:v>
                </c:pt>
              </c:numCache>
            </c:numRef>
          </c:val>
          <c:extLst>
            <c:ext xmlns:c16="http://schemas.microsoft.com/office/drawing/2014/chart" uri="{C3380CC4-5D6E-409C-BE32-E72D297353CC}">
              <c16:uniqueId val="{00000002-B383-49A9-803E-8F5972E7FEE8}"/>
            </c:ext>
          </c:extLst>
        </c:ser>
        <c:ser>
          <c:idx val="3"/>
          <c:order val="3"/>
          <c:tx>
            <c:strRef>
              <c:f>'Aggregate Results'!$E$370</c:f>
              <c:strCache>
                <c:ptCount val="1"/>
                <c:pt idx="0">
                  <c:v>BEST2108dev/nino</c:v>
                </c:pt>
              </c:strCache>
            </c:strRef>
          </c:tx>
          <c:spPr>
            <a:solidFill>
              <a:schemeClr val="accent4"/>
            </a:solidFill>
            <a:ln>
              <a:noFill/>
            </a:ln>
            <a:effectLst/>
          </c:spPr>
          <c:invertIfNegative val="0"/>
          <c:cat>
            <c:strRef>
              <c:f>'Aggregate Results'!$A$371:$A$379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Results'!$E$371:$E$379</c:f>
              <c:numCache>
                <c:formatCode>General</c:formatCode>
                <c:ptCount val="9"/>
                <c:pt idx="0">
                  <c:v>32</c:v>
                </c:pt>
                <c:pt idx="1">
                  <c:v>29.13</c:v>
                </c:pt>
                <c:pt idx="2">
                  <c:v>26.38</c:v>
                </c:pt>
                <c:pt idx="3">
                  <c:v>21.5</c:v>
                </c:pt>
                <c:pt idx="4">
                  <c:v>31.5</c:v>
                </c:pt>
                <c:pt idx="5">
                  <c:v>27.81</c:v>
                </c:pt>
                <c:pt idx="6">
                  <c:v>23.1</c:v>
                </c:pt>
                <c:pt idx="7">
                  <c:v>21.5</c:v>
                </c:pt>
                <c:pt idx="8">
                  <c:v>31.5</c:v>
                </c:pt>
              </c:numCache>
            </c:numRef>
          </c:val>
          <c:extLst>
            <c:ext xmlns:c16="http://schemas.microsoft.com/office/drawing/2014/chart" uri="{C3380CC4-5D6E-409C-BE32-E72D297353CC}">
              <c16:uniqueId val="{00000003-B383-49A9-803E-8F5972E7FEE8}"/>
            </c:ext>
          </c:extLst>
        </c:ser>
        <c:ser>
          <c:idx val="4"/>
          <c:order val="4"/>
          <c:tx>
            <c:strRef>
              <c:f>'Aggregate Results'!$F$370</c:f>
              <c:strCache>
                <c:ptCount val="1"/>
                <c:pt idx="0">
                  <c:v>Popolo_富樫</c:v>
                </c:pt>
              </c:strCache>
            </c:strRef>
          </c:tx>
          <c:spPr>
            <a:solidFill>
              <a:schemeClr val="accent5"/>
            </a:solidFill>
            <a:ln>
              <a:noFill/>
            </a:ln>
            <a:effectLst/>
          </c:spPr>
          <c:invertIfNegative val="0"/>
          <c:cat>
            <c:strRef>
              <c:f>'Aggregate Results'!$A$371:$A$379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Results'!$F$371:$F$379</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B383-49A9-803E-8F5972E7FEE8}"/>
            </c:ext>
          </c:extLst>
        </c:ser>
        <c:ser>
          <c:idx val="5"/>
          <c:order val="5"/>
          <c:tx>
            <c:strRef>
              <c:f>'Aggregate Results'!$G$370</c:f>
              <c:strCache>
                <c:ptCount val="1"/>
                <c:pt idx="0">
                  <c:v>ACSESCX_吉田</c:v>
                </c:pt>
              </c:strCache>
            </c:strRef>
          </c:tx>
          <c:spPr>
            <a:solidFill>
              <a:schemeClr val="accent6"/>
            </a:solidFill>
            <a:ln>
              <a:noFill/>
            </a:ln>
            <a:effectLst/>
          </c:spPr>
          <c:invertIfNegative val="0"/>
          <c:cat>
            <c:strRef>
              <c:f>'Aggregate Results'!$A$371:$A$379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Results'!$G$371:$G$379</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B383-49A9-803E-8F5972E7FEE8}"/>
            </c:ext>
          </c:extLst>
        </c:ser>
        <c:ser>
          <c:idx val="6"/>
          <c:order val="6"/>
          <c:tx>
            <c:strRef>
              <c:f>'Aggregate Results'!$H$370</c:f>
              <c:strCache>
                <c:ptCount val="1"/>
                <c:pt idx="0">
                  <c:v>EnergyPlus/小野永吉</c:v>
                </c:pt>
              </c:strCache>
            </c:strRef>
          </c:tx>
          <c:spPr>
            <a:solidFill>
              <a:schemeClr val="accent1">
                <a:lumMod val="60000"/>
              </a:schemeClr>
            </a:solidFill>
            <a:ln>
              <a:noFill/>
            </a:ln>
            <a:effectLst/>
          </c:spPr>
          <c:invertIfNegative val="0"/>
          <c:cat>
            <c:strRef>
              <c:f>'Aggregate Results'!$A$371:$A$379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Results'!$H$371:$H$379</c:f>
              <c:numCache>
                <c:formatCode>General</c:formatCode>
                <c:ptCount val="9"/>
                <c:pt idx="0">
                  <c:v>30.207664437038499</c:v>
                </c:pt>
                <c:pt idx="1">
                  <c:v>27.162478089515702</c:v>
                </c:pt>
                <c:pt idx="2">
                  <c:v>24.196003344961699</c:v>
                </c:pt>
                <c:pt idx="3">
                  <c:v>21.999999999999901</c:v>
                </c:pt>
                <c:pt idx="4">
                  <c:v>32</c:v>
                </c:pt>
                <c:pt idx="5">
                  <c:v>26.286694246043101</c:v>
                </c:pt>
                <c:pt idx="6">
                  <c:v>22</c:v>
                </c:pt>
                <c:pt idx="7">
                  <c:v>22</c:v>
                </c:pt>
                <c:pt idx="8">
                  <c:v>32</c:v>
                </c:pt>
              </c:numCache>
            </c:numRef>
          </c:val>
          <c:extLst>
            <c:ext xmlns:c16="http://schemas.microsoft.com/office/drawing/2014/chart" uri="{C3380CC4-5D6E-409C-BE32-E72D297353CC}">
              <c16:uniqueId val="{00000006-B383-49A9-803E-8F5972E7FEE8}"/>
            </c:ext>
          </c:extLst>
        </c:ser>
        <c:dLbls>
          <c:showLegendKey val="0"/>
          <c:showVal val="0"/>
          <c:showCatName val="0"/>
          <c:showSerName val="0"/>
          <c:showPercent val="0"/>
          <c:showBubbleSize val="0"/>
        </c:dLbls>
        <c:gapWidth val="219"/>
        <c:overlap val="-27"/>
        <c:axId val="1104520760"/>
        <c:axId val="1104517480"/>
      </c:barChart>
      <c:catAx>
        <c:axId val="1104520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17480"/>
        <c:crosses val="autoZero"/>
        <c:auto val="1"/>
        <c:lblAlgn val="ctr"/>
        <c:lblOffset val="100"/>
        <c:noMultiLvlLbl val="0"/>
      </c:catAx>
      <c:valAx>
        <c:axId val="1104517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20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Results'!$G$368</c:f>
          <c:strCache>
            <c:ptCount val="1"/>
            <c:pt idx="0">
              <c:v>V3W_混合後温度[℃]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Results'!$B$370</c:f>
              <c:strCache>
                <c:ptCount val="1"/>
                <c:pt idx="0">
                  <c:v>QAS/メーカ値</c:v>
                </c:pt>
              </c:strCache>
            </c:strRef>
          </c:tx>
          <c:spPr>
            <a:solidFill>
              <a:schemeClr val="accent1"/>
            </a:solidFill>
            <a:ln>
              <a:noFill/>
            </a:ln>
            <a:effectLst/>
          </c:spPr>
          <c:invertIfNegative val="0"/>
          <c:cat>
            <c:strRef>
              <c:f>'Aggregate Results'!$A$380:$A$389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Results'!$B$380:$B$389</c:f>
              <c:numCache>
                <c:formatCode>General</c:formatCode>
                <c:ptCount val="10"/>
                <c:pt idx="0">
                  <c:v>31.94</c:v>
                </c:pt>
                <c:pt idx="1">
                  <c:v>29.07</c:v>
                </c:pt>
                <c:pt idx="2">
                  <c:v>26.3</c:v>
                </c:pt>
                <c:pt idx="3">
                  <c:v>22</c:v>
                </c:pt>
                <c:pt idx="4">
                  <c:v>32</c:v>
                </c:pt>
                <c:pt idx="5">
                  <c:v>27.41</c:v>
                </c:pt>
                <c:pt idx="6">
                  <c:v>22.42</c:v>
                </c:pt>
                <c:pt idx="7">
                  <c:v>21.5</c:v>
                </c:pt>
                <c:pt idx="8">
                  <c:v>31.5</c:v>
                </c:pt>
                <c:pt idx="9">
                  <c:v>22.43</c:v>
                </c:pt>
              </c:numCache>
            </c:numRef>
          </c:val>
          <c:extLst>
            <c:ext xmlns:c16="http://schemas.microsoft.com/office/drawing/2014/chart" uri="{C3380CC4-5D6E-409C-BE32-E72D297353CC}">
              <c16:uniqueId val="{00000000-B957-4121-9986-A4184EDD60CB}"/>
            </c:ext>
          </c:extLst>
        </c:ser>
        <c:ser>
          <c:idx val="1"/>
          <c:order val="1"/>
          <c:tx>
            <c:strRef>
              <c:f>'Aggregate Results'!$C$370</c:f>
              <c:strCache>
                <c:ptCount val="1"/>
                <c:pt idx="0">
                  <c:v>ENe-ST/小野永吉</c:v>
                </c:pt>
              </c:strCache>
            </c:strRef>
          </c:tx>
          <c:spPr>
            <a:solidFill>
              <a:schemeClr val="accent2"/>
            </a:solidFill>
            <a:ln>
              <a:noFill/>
            </a:ln>
            <a:effectLst/>
          </c:spPr>
          <c:invertIfNegative val="0"/>
          <c:cat>
            <c:strRef>
              <c:f>'Aggregate Results'!$A$380:$A$389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Results'!$C$380:$C$389</c:f>
              <c:numCache>
                <c:formatCode>General</c:formatCode>
                <c:ptCount val="10"/>
                <c:pt idx="0">
                  <c:v>31.626663051870299</c:v>
                </c:pt>
                <c:pt idx="1">
                  <c:v>28.5101139720053</c:v>
                </c:pt>
                <c:pt idx="2">
                  <c:v>25.4797430968996</c:v>
                </c:pt>
                <c:pt idx="3">
                  <c:v>22.008342529818801</c:v>
                </c:pt>
                <c:pt idx="4">
                  <c:v>32.007644123195803</c:v>
                </c:pt>
                <c:pt idx="5">
                  <c:v>26.772991598751801</c:v>
                </c:pt>
                <c:pt idx="6">
                  <c:v>22.005013793974101</c:v>
                </c:pt>
                <c:pt idx="7">
                  <c:v>21.490426619651501</c:v>
                </c:pt>
                <c:pt idx="8">
                  <c:v>31.491490895636002</c:v>
                </c:pt>
                <c:pt idx="9">
                  <c:v>22.005013793974101</c:v>
                </c:pt>
              </c:numCache>
            </c:numRef>
          </c:val>
          <c:extLst>
            <c:ext xmlns:c16="http://schemas.microsoft.com/office/drawing/2014/chart" uri="{C3380CC4-5D6E-409C-BE32-E72D297353CC}">
              <c16:uniqueId val="{00000001-B957-4121-9986-A4184EDD60CB}"/>
            </c:ext>
          </c:extLst>
        </c:ser>
        <c:ser>
          <c:idx val="2"/>
          <c:order val="2"/>
          <c:tx>
            <c:strRef>
              <c:f>'Aggregate Results'!$D$370</c:f>
              <c:strCache>
                <c:ptCount val="1"/>
                <c:pt idx="0">
                  <c:v>LCEM/Yajima</c:v>
                </c:pt>
              </c:strCache>
            </c:strRef>
          </c:tx>
          <c:spPr>
            <a:solidFill>
              <a:schemeClr val="accent3"/>
            </a:solidFill>
            <a:ln>
              <a:noFill/>
            </a:ln>
            <a:effectLst/>
          </c:spPr>
          <c:invertIfNegative val="0"/>
          <c:cat>
            <c:strRef>
              <c:f>'Aggregate Results'!$A$380:$A$389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Results'!$D$380:$D$389</c:f>
              <c:numCache>
                <c:formatCode>General</c:formatCode>
                <c:ptCount val="10"/>
                <c:pt idx="0">
                  <c:v>31.999376305426967</c:v>
                </c:pt>
                <c:pt idx="1">
                  <c:v>29.249033477425513</c:v>
                </c:pt>
                <c:pt idx="2">
                  <c:v>26.482254420418965</c:v>
                </c:pt>
                <c:pt idx="3">
                  <c:v>21.99840362793427</c:v>
                </c:pt>
                <c:pt idx="4">
                  <c:v>31.994231861240294</c:v>
                </c:pt>
                <c:pt idx="5">
                  <c:v>27.988547474967579</c:v>
                </c:pt>
                <c:pt idx="6">
                  <c:v>23.588381470957557</c:v>
                </c:pt>
                <c:pt idx="7">
                  <c:v>21.5</c:v>
                </c:pt>
                <c:pt idx="8">
                  <c:v>31.5</c:v>
                </c:pt>
                <c:pt idx="9">
                  <c:v>23.588381470957557</c:v>
                </c:pt>
              </c:numCache>
            </c:numRef>
          </c:val>
          <c:extLst>
            <c:ext xmlns:c16="http://schemas.microsoft.com/office/drawing/2014/chart" uri="{C3380CC4-5D6E-409C-BE32-E72D297353CC}">
              <c16:uniqueId val="{00000002-B957-4121-9986-A4184EDD60CB}"/>
            </c:ext>
          </c:extLst>
        </c:ser>
        <c:ser>
          <c:idx val="3"/>
          <c:order val="3"/>
          <c:tx>
            <c:strRef>
              <c:f>'Aggregate Results'!$E$370</c:f>
              <c:strCache>
                <c:ptCount val="1"/>
                <c:pt idx="0">
                  <c:v>BEST2108dev/nino</c:v>
                </c:pt>
              </c:strCache>
            </c:strRef>
          </c:tx>
          <c:spPr>
            <a:solidFill>
              <a:schemeClr val="accent4"/>
            </a:solidFill>
            <a:ln>
              <a:noFill/>
            </a:ln>
            <a:effectLst/>
          </c:spPr>
          <c:invertIfNegative val="0"/>
          <c:cat>
            <c:strRef>
              <c:f>'Aggregate Results'!$A$380:$A$389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Results'!$E$380:$E$389</c:f>
              <c:numCache>
                <c:formatCode>General</c:formatCode>
                <c:ptCount val="10"/>
                <c:pt idx="0">
                  <c:v>32</c:v>
                </c:pt>
                <c:pt idx="1">
                  <c:v>29.13</c:v>
                </c:pt>
                <c:pt idx="2">
                  <c:v>26.38</c:v>
                </c:pt>
                <c:pt idx="3">
                  <c:v>22</c:v>
                </c:pt>
                <c:pt idx="4">
                  <c:v>32</c:v>
                </c:pt>
                <c:pt idx="5">
                  <c:v>27.47</c:v>
                </c:pt>
                <c:pt idx="6">
                  <c:v>22.45</c:v>
                </c:pt>
                <c:pt idx="7">
                  <c:v>21.5</c:v>
                </c:pt>
                <c:pt idx="8">
                  <c:v>31.5</c:v>
                </c:pt>
                <c:pt idx="9">
                  <c:v>22.45</c:v>
                </c:pt>
              </c:numCache>
            </c:numRef>
          </c:val>
          <c:extLst>
            <c:ext xmlns:c16="http://schemas.microsoft.com/office/drawing/2014/chart" uri="{C3380CC4-5D6E-409C-BE32-E72D297353CC}">
              <c16:uniqueId val="{00000003-B957-4121-9986-A4184EDD60CB}"/>
            </c:ext>
          </c:extLst>
        </c:ser>
        <c:ser>
          <c:idx val="4"/>
          <c:order val="4"/>
          <c:tx>
            <c:strRef>
              <c:f>'Aggregate Results'!$F$370</c:f>
              <c:strCache>
                <c:ptCount val="1"/>
                <c:pt idx="0">
                  <c:v>Popolo_富樫</c:v>
                </c:pt>
              </c:strCache>
            </c:strRef>
          </c:tx>
          <c:spPr>
            <a:solidFill>
              <a:schemeClr val="accent5"/>
            </a:solidFill>
            <a:ln>
              <a:noFill/>
            </a:ln>
            <a:effectLst/>
          </c:spPr>
          <c:invertIfNegative val="0"/>
          <c:cat>
            <c:strRef>
              <c:f>'Aggregate Results'!$A$380:$A$389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Results'!$F$380:$F$389</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B957-4121-9986-A4184EDD60CB}"/>
            </c:ext>
          </c:extLst>
        </c:ser>
        <c:ser>
          <c:idx val="5"/>
          <c:order val="5"/>
          <c:tx>
            <c:strRef>
              <c:f>'Aggregate Results'!$G$370</c:f>
              <c:strCache>
                <c:ptCount val="1"/>
                <c:pt idx="0">
                  <c:v>ACSESCX_吉田</c:v>
                </c:pt>
              </c:strCache>
            </c:strRef>
          </c:tx>
          <c:spPr>
            <a:solidFill>
              <a:schemeClr val="accent6"/>
            </a:solidFill>
            <a:ln>
              <a:noFill/>
            </a:ln>
            <a:effectLst/>
          </c:spPr>
          <c:invertIfNegative val="0"/>
          <c:cat>
            <c:strRef>
              <c:f>'Aggregate Results'!$A$380:$A$389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Results'!$G$380:$G$389</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B957-4121-9986-A4184EDD60CB}"/>
            </c:ext>
          </c:extLst>
        </c:ser>
        <c:ser>
          <c:idx val="6"/>
          <c:order val="6"/>
          <c:tx>
            <c:strRef>
              <c:f>'Aggregate Results'!$H$370</c:f>
              <c:strCache>
                <c:ptCount val="1"/>
                <c:pt idx="0">
                  <c:v>EnergyPlus/小野永吉</c:v>
                </c:pt>
              </c:strCache>
            </c:strRef>
          </c:tx>
          <c:spPr>
            <a:solidFill>
              <a:schemeClr val="accent1">
                <a:lumMod val="60000"/>
              </a:schemeClr>
            </a:solidFill>
            <a:ln>
              <a:noFill/>
            </a:ln>
            <a:effectLst/>
          </c:spPr>
          <c:invertIfNegative val="0"/>
          <c:cat>
            <c:strRef>
              <c:f>'Aggregate Results'!$A$380:$A$389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Results'!$H$380:$H$389</c:f>
              <c:numCache>
                <c:formatCode>General</c:formatCode>
                <c:ptCount val="10"/>
                <c:pt idx="0">
                  <c:v>31.870868870688501</c:v>
                </c:pt>
                <c:pt idx="1">
                  <c:v>28.943397205268401</c:v>
                </c:pt>
                <c:pt idx="2">
                  <c:v>26.073453169599599</c:v>
                </c:pt>
                <c:pt idx="3">
                  <c:v>22</c:v>
                </c:pt>
                <c:pt idx="4">
                  <c:v>32</c:v>
                </c:pt>
                <c:pt idx="5">
                  <c:v>27.731287179262299</c:v>
                </c:pt>
                <c:pt idx="6">
                  <c:v>23.106392145149002</c:v>
                </c:pt>
                <c:pt idx="7">
                  <c:v>22</c:v>
                </c:pt>
                <c:pt idx="8">
                  <c:v>32</c:v>
                </c:pt>
                <c:pt idx="9">
                  <c:v>0</c:v>
                </c:pt>
              </c:numCache>
            </c:numRef>
          </c:val>
          <c:extLst>
            <c:ext xmlns:c16="http://schemas.microsoft.com/office/drawing/2014/chart" uri="{C3380CC4-5D6E-409C-BE32-E72D297353CC}">
              <c16:uniqueId val="{00000006-B957-4121-9986-A4184EDD60CB}"/>
            </c:ext>
          </c:extLst>
        </c:ser>
        <c:dLbls>
          <c:showLegendKey val="0"/>
          <c:showVal val="0"/>
          <c:showCatName val="0"/>
          <c:showSerName val="0"/>
          <c:showPercent val="0"/>
          <c:showBubbleSize val="0"/>
        </c:dLbls>
        <c:gapWidth val="219"/>
        <c:overlap val="-27"/>
        <c:axId val="1104520760"/>
        <c:axId val="1104517480"/>
      </c:barChart>
      <c:catAx>
        <c:axId val="1104520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17480"/>
        <c:crosses val="autoZero"/>
        <c:auto val="1"/>
        <c:lblAlgn val="ctr"/>
        <c:lblOffset val="100"/>
        <c:noMultiLvlLbl val="0"/>
      </c:catAx>
      <c:valAx>
        <c:axId val="1104517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20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Results'!$F$704</c:f>
          <c:strCache>
            <c:ptCount val="1"/>
            <c:pt idx="0">
              <c:v>V3W_冷却水放熱量[kW]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Results'!$B$706</c:f>
              <c:strCache>
                <c:ptCount val="1"/>
                <c:pt idx="0">
                  <c:v>QAS/メーカ値</c:v>
                </c:pt>
              </c:strCache>
            </c:strRef>
          </c:tx>
          <c:spPr>
            <a:solidFill>
              <a:schemeClr val="accent1"/>
            </a:solidFill>
            <a:ln>
              <a:noFill/>
            </a:ln>
            <a:effectLst/>
          </c:spPr>
          <c:invertIfNegative val="0"/>
          <c:cat>
            <c:strRef>
              <c:f>'Aggregate Results'!$A$707:$A$715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Results'!$B$707:$B$715</c:f>
              <c:numCache>
                <c:formatCode>General</c:formatCode>
                <c:ptCount val="9"/>
                <c:pt idx="0">
                  <c:v>-896.51244672098926</c:v>
                </c:pt>
                <c:pt idx="1">
                  <c:v>-882.5589456047104</c:v>
                </c:pt>
                <c:pt idx="2">
                  <c:v>-872.09381976749989</c:v>
                </c:pt>
                <c:pt idx="3">
                  <c:v>-854.65194337214973</c:v>
                </c:pt>
                <c:pt idx="4">
                  <c:v>-893.02407144191955</c:v>
                </c:pt>
                <c:pt idx="5">
                  <c:v>-650.58198954655518</c:v>
                </c:pt>
                <c:pt idx="6">
                  <c:v>-423.83759640700492</c:v>
                </c:pt>
                <c:pt idx="7">
                  <c:v>-298.25608636048514</c:v>
                </c:pt>
                <c:pt idx="8">
                  <c:v>-439.53528516282051</c:v>
                </c:pt>
              </c:numCache>
            </c:numRef>
          </c:val>
          <c:extLst>
            <c:ext xmlns:c16="http://schemas.microsoft.com/office/drawing/2014/chart" uri="{C3380CC4-5D6E-409C-BE32-E72D297353CC}">
              <c16:uniqueId val="{00000000-5D4A-41A5-B535-6A92D7623F7D}"/>
            </c:ext>
          </c:extLst>
        </c:ser>
        <c:ser>
          <c:idx val="1"/>
          <c:order val="1"/>
          <c:tx>
            <c:strRef>
              <c:f>'Aggregate Results'!$C$706</c:f>
              <c:strCache>
                <c:ptCount val="1"/>
                <c:pt idx="0">
                  <c:v>ENe-ST/小野永吉</c:v>
                </c:pt>
              </c:strCache>
            </c:strRef>
          </c:tx>
          <c:spPr>
            <a:solidFill>
              <a:schemeClr val="accent2"/>
            </a:solidFill>
            <a:ln>
              <a:noFill/>
            </a:ln>
            <a:effectLst/>
          </c:spPr>
          <c:invertIfNegative val="0"/>
          <c:cat>
            <c:strRef>
              <c:f>'Aggregate Results'!$A$707:$A$715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Results'!$C$707:$C$715</c:f>
              <c:numCache>
                <c:formatCode>General</c:formatCode>
                <c:ptCount val="9"/>
                <c:pt idx="0">
                  <c:v>-887.17694762151837</c:v>
                </c:pt>
                <c:pt idx="1">
                  <c:v>-870.38100529722647</c:v>
                </c:pt>
                <c:pt idx="2">
                  <c:v>-856.37147638510407</c:v>
                </c:pt>
                <c:pt idx="3">
                  <c:v>-840.98533867981689</c:v>
                </c:pt>
                <c:pt idx="4">
                  <c:v>-886.3807235418127</c:v>
                </c:pt>
                <c:pt idx="5">
                  <c:v>-647.56757654801152</c:v>
                </c:pt>
                <c:pt idx="6">
                  <c:v>-425.42275078483812</c:v>
                </c:pt>
                <c:pt idx="7">
                  <c:v>-301.67602353936593</c:v>
                </c:pt>
                <c:pt idx="8">
                  <c:v>-445.42628386659163</c:v>
                </c:pt>
              </c:numCache>
            </c:numRef>
          </c:val>
          <c:extLst>
            <c:ext xmlns:c16="http://schemas.microsoft.com/office/drawing/2014/chart" uri="{C3380CC4-5D6E-409C-BE32-E72D297353CC}">
              <c16:uniqueId val="{00000001-5D4A-41A5-B535-6A92D7623F7D}"/>
            </c:ext>
          </c:extLst>
        </c:ser>
        <c:ser>
          <c:idx val="2"/>
          <c:order val="2"/>
          <c:tx>
            <c:strRef>
              <c:f>'Aggregate Results'!$D$706</c:f>
              <c:strCache>
                <c:ptCount val="1"/>
                <c:pt idx="0">
                  <c:v>LCEM/Yajima</c:v>
                </c:pt>
              </c:strCache>
            </c:strRef>
          </c:tx>
          <c:spPr>
            <a:solidFill>
              <a:schemeClr val="accent3"/>
            </a:solidFill>
            <a:ln>
              <a:noFill/>
            </a:ln>
            <a:effectLst/>
          </c:spPr>
          <c:invertIfNegative val="0"/>
          <c:cat>
            <c:strRef>
              <c:f>'Aggregate Results'!$A$707:$A$715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Results'!$D$707:$D$715</c:f>
              <c:numCache>
                <c:formatCode>General</c:formatCode>
                <c:ptCount val="9"/>
                <c:pt idx="0">
                  <c:v>-871.95322479928655</c:v>
                </c:pt>
                <c:pt idx="1">
                  <c:v>-844.52779016700651</c:v>
                </c:pt>
                <c:pt idx="2">
                  <c:v>-834.74233235599638</c:v>
                </c:pt>
                <c:pt idx="3">
                  <c:v>-819.76812499999994</c:v>
                </c:pt>
                <c:pt idx="4">
                  <c:v>-872.09375</c:v>
                </c:pt>
                <c:pt idx="5">
                  <c:v>-626.56432179818296</c:v>
                </c:pt>
                <c:pt idx="6">
                  <c:v>-401.47998224621284</c:v>
                </c:pt>
                <c:pt idx="7">
                  <c:v>-296.51187499999986</c:v>
                </c:pt>
                <c:pt idx="8">
                  <c:v>-436.046875</c:v>
                </c:pt>
              </c:numCache>
            </c:numRef>
          </c:val>
          <c:extLst>
            <c:ext xmlns:c16="http://schemas.microsoft.com/office/drawing/2014/chart" uri="{C3380CC4-5D6E-409C-BE32-E72D297353CC}">
              <c16:uniqueId val="{00000002-5D4A-41A5-B535-6A92D7623F7D}"/>
            </c:ext>
          </c:extLst>
        </c:ser>
        <c:ser>
          <c:idx val="3"/>
          <c:order val="3"/>
          <c:tx>
            <c:strRef>
              <c:f>'Aggregate Results'!$E$706</c:f>
              <c:strCache>
                <c:ptCount val="1"/>
                <c:pt idx="0">
                  <c:v>BEST2108dev/nino</c:v>
                </c:pt>
              </c:strCache>
            </c:strRef>
          </c:tx>
          <c:spPr>
            <a:solidFill>
              <a:schemeClr val="accent4"/>
            </a:solidFill>
            <a:ln>
              <a:noFill/>
            </a:ln>
            <a:effectLst/>
          </c:spPr>
          <c:invertIfNegative val="0"/>
          <c:cat>
            <c:strRef>
              <c:f>'Aggregate Results'!$A$707:$A$715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Results'!$E$707:$E$715</c:f>
              <c:numCache>
                <c:formatCode>General</c:formatCode>
                <c:ptCount val="9"/>
                <c:pt idx="0">
                  <c:v>-906.97757255820045</c:v>
                </c:pt>
                <c:pt idx="1">
                  <c:v>-896.51244672099062</c:v>
                </c:pt>
                <c:pt idx="2">
                  <c:v>-886.04732088378023</c:v>
                </c:pt>
                <c:pt idx="3">
                  <c:v>-866.86125684889475</c:v>
                </c:pt>
                <c:pt idx="4">
                  <c:v>-905.23338491866457</c:v>
                </c:pt>
                <c:pt idx="5">
                  <c:v>-662.79130302329997</c:v>
                </c:pt>
                <c:pt idx="6">
                  <c:v>-437.79109752328463</c:v>
                </c:pt>
                <c:pt idx="7">
                  <c:v>-310.46539983723022</c:v>
                </c:pt>
                <c:pt idx="8">
                  <c:v>-451.74459863956554</c:v>
                </c:pt>
              </c:numCache>
            </c:numRef>
          </c:val>
          <c:extLst>
            <c:ext xmlns:c16="http://schemas.microsoft.com/office/drawing/2014/chart" uri="{C3380CC4-5D6E-409C-BE32-E72D297353CC}">
              <c16:uniqueId val="{00000003-5D4A-41A5-B535-6A92D7623F7D}"/>
            </c:ext>
          </c:extLst>
        </c:ser>
        <c:ser>
          <c:idx val="4"/>
          <c:order val="4"/>
          <c:tx>
            <c:strRef>
              <c:f>'Aggregate Results'!$F$706</c:f>
              <c:strCache>
                <c:ptCount val="1"/>
                <c:pt idx="0">
                  <c:v>Popolo_富樫</c:v>
                </c:pt>
              </c:strCache>
            </c:strRef>
          </c:tx>
          <c:spPr>
            <a:solidFill>
              <a:schemeClr val="accent5"/>
            </a:solidFill>
            <a:ln>
              <a:noFill/>
            </a:ln>
            <a:effectLst/>
          </c:spPr>
          <c:invertIfNegative val="0"/>
          <c:cat>
            <c:strRef>
              <c:f>'Aggregate Results'!$A$707:$A$715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Results'!$F$707:$F$715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D4A-41A5-B535-6A92D7623F7D}"/>
            </c:ext>
          </c:extLst>
        </c:ser>
        <c:ser>
          <c:idx val="5"/>
          <c:order val="5"/>
          <c:tx>
            <c:strRef>
              <c:f>'Aggregate Results'!$G$706</c:f>
              <c:strCache>
                <c:ptCount val="1"/>
                <c:pt idx="0">
                  <c:v>ACSESCX_吉田</c:v>
                </c:pt>
              </c:strCache>
            </c:strRef>
          </c:tx>
          <c:spPr>
            <a:solidFill>
              <a:schemeClr val="accent6"/>
            </a:solidFill>
            <a:ln>
              <a:noFill/>
            </a:ln>
            <a:effectLst/>
          </c:spPr>
          <c:invertIfNegative val="0"/>
          <c:cat>
            <c:strRef>
              <c:f>'Aggregate Results'!$A$707:$A$715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Results'!$G$707:$G$715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D4A-41A5-B535-6A92D7623F7D}"/>
            </c:ext>
          </c:extLst>
        </c:ser>
        <c:ser>
          <c:idx val="6"/>
          <c:order val="6"/>
          <c:tx>
            <c:strRef>
              <c:f>'Aggregate Results'!$H$706</c:f>
              <c:strCache>
                <c:ptCount val="1"/>
                <c:pt idx="0">
                  <c:v>EnergyPlus/小野永吉</c:v>
                </c:pt>
              </c:strCache>
            </c:strRef>
          </c:tx>
          <c:spPr>
            <a:solidFill>
              <a:schemeClr val="accent1">
                <a:lumMod val="60000"/>
              </a:schemeClr>
            </a:solidFill>
            <a:ln>
              <a:noFill/>
            </a:ln>
            <a:effectLst/>
          </c:spPr>
          <c:invertIfNegative val="0"/>
          <c:cat>
            <c:strRef>
              <c:f>'Aggregate Results'!$A$707:$A$715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Results'!$H$707:$H$715</c:f>
              <c:numCache>
                <c:formatCode>General</c:formatCode>
                <c:ptCount val="9"/>
                <c:pt idx="0">
                  <c:v>-956.30967075461547</c:v>
                </c:pt>
                <c:pt idx="1">
                  <c:v>-956.80957650326684</c:v>
                </c:pt>
                <c:pt idx="2">
                  <c:v>-957.12543677062285</c:v>
                </c:pt>
                <c:pt idx="3">
                  <c:v>-952.60116111263403</c:v>
                </c:pt>
                <c:pt idx="4">
                  <c:v>-952.64420263292754</c:v>
                </c:pt>
                <c:pt idx="5">
                  <c:v>-718.28483200145752</c:v>
                </c:pt>
                <c:pt idx="6">
                  <c:v>-480.2514296857974</c:v>
                </c:pt>
                <c:pt idx="7">
                  <c:v>-343.42674022934062</c:v>
                </c:pt>
                <c:pt idx="8">
                  <c:v>-480.27045768186957</c:v>
                </c:pt>
              </c:numCache>
            </c:numRef>
          </c:val>
          <c:extLst>
            <c:ext xmlns:c16="http://schemas.microsoft.com/office/drawing/2014/chart" uri="{C3380CC4-5D6E-409C-BE32-E72D297353CC}">
              <c16:uniqueId val="{00000006-5D4A-41A5-B535-6A92D7623F7D}"/>
            </c:ext>
          </c:extLst>
        </c:ser>
        <c:dLbls>
          <c:showLegendKey val="0"/>
          <c:showVal val="0"/>
          <c:showCatName val="0"/>
          <c:showSerName val="0"/>
          <c:showPercent val="0"/>
          <c:showBubbleSize val="0"/>
        </c:dLbls>
        <c:gapWidth val="219"/>
        <c:overlap val="-27"/>
        <c:axId val="1253953968"/>
        <c:axId val="1253955608"/>
      </c:barChart>
      <c:catAx>
        <c:axId val="125395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3955608"/>
        <c:crosses val="autoZero"/>
        <c:auto val="1"/>
        <c:lblAlgn val="ctr"/>
        <c:lblOffset val="100"/>
        <c:noMultiLvlLbl val="0"/>
      </c:catAx>
      <c:valAx>
        <c:axId val="1253955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395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Results'!$G$704</c:f>
          <c:strCache>
            <c:ptCount val="1"/>
            <c:pt idx="0">
              <c:v>V3W_冷却水放熱量[kW]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Results'!$B$706</c:f>
              <c:strCache>
                <c:ptCount val="1"/>
                <c:pt idx="0">
                  <c:v>QAS/メーカ値</c:v>
                </c:pt>
              </c:strCache>
            </c:strRef>
          </c:tx>
          <c:spPr>
            <a:solidFill>
              <a:schemeClr val="accent1"/>
            </a:solidFill>
            <a:ln>
              <a:noFill/>
            </a:ln>
            <a:effectLst/>
          </c:spPr>
          <c:invertIfNegative val="0"/>
          <c:cat>
            <c:strRef>
              <c:f>'Aggregate Results'!$A$716:$A$725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Results'!$B$716:$B$725</c:f>
              <c:numCache>
                <c:formatCode>General</c:formatCode>
                <c:ptCount val="10"/>
                <c:pt idx="0">
                  <c:v>-896.51244672098926</c:v>
                </c:pt>
                <c:pt idx="1">
                  <c:v>-882.5589456047104</c:v>
                </c:pt>
                <c:pt idx="2">
                  <c:v>-872.07644765999987</c:v>
                </c:pt>
                <c:pt idx="3">
                  <c:v>-855.92938769250009</c:v>
                </c:pt>
                <c:pt idx="4">
                  <c:v>-894.76825908145531</c:v>
                </c:pt>
                <c:pt idx="5">
                  <c:v>-653.00977673249952</c:v>
                </c:pt>
                <c:pt idx="6">
                  <c:v>-428.54058967499964</c:v>
                </c:pt>
                <c:pt idx="7">
                  <c:v>-301.11304162499988</c:v>
                </c:pt>
                <c:pt idx="8">
                  <c:v>-444.93316147500002</c:v>
                </c:pt>
                <c:pt idx="9">
                  <c:v>-427.66779824999981</c:v>
                </c:pt>
              </c:numCache>
            </c:numRef>
          </c:val>
          <c:extLst>
            <c:ext xmlns:c16="http://schemas.microsoft.com/office/drawing/2014/chart" uri="{C3380CC4-5D6E-409C-BE32-E72D297353CC}">
              <c16:uniqueId val="{00000000-3672-42C5-BE74-B50B6A70B6BB}"/>
            </c:ext>
          </c:extLst>
        </c:ser>
        <c:ser>
          <c:idx val="1"/>
          <c:order val="1"/>
          <c:tx>
            <c:strRef>
              <c:f>'Aggregate Results'!$C$706</c:f>
              <c:strCache>
                <c:ptCount val="1"/>
                <c:pt idx="0">
                  <c:v>ENe-ST/小野永吉</c:v>
                </c:pt>
              </c:strCache>
            </c:strRef>
          </c:tx>
          <c:spPr>
            <a:solidFill>
              <a:schemeClr val="accent2"/>
            </a:solidFill>
            <a:ln>
              <a:noFill/>
            </a:ln>
            <a:effectLst/>
          </c:spPr>
          <c:invertIfNegative val="0"/>
          <c:cat>
            <c:strRef>
              <c:f>'Aggregate Results'!$A$716:$A$725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Results'!$C$716:$C$725</c:f>
              <c:numCache>
                <c:formatCode>General</c:formatCode>
                <c:ptCount val="10"/>
                <c:pt idx="0">
                  <c:v>-887.15767915828951</c:v>
                </c:pt>
                <c:pt idx="1">
                  <c:v>-869.69921459840316</c:v>
                </c:pt>
                <c:pt idx="2">
                  <c:v>-855.1568172220509</c:v>
                </c:pt>
                <c:pt idx="3">
                  <c:v>-841.47511345060479</c:v>
                </c:pt>
                <c:pt idx="4">
                  <c:v>-889.40980201308844</c:v>
                </c:pt>
                <c:pt idx="5">
                  <c:v>-640.2462602553079</c:v>
                </c:pt>
                <c:pt idx="6">
                  <c:v>-415.92194882132071</c:v>
                </c:pt>
                <c:pt idx="7">
                  <c:v>-292.02433649971601</c:v>
                </c:pt>
                <c:pt idx="8">
                  <c:v>-437.60272022494331</c:v>
                </c:pt>
                <c:pt idx="9">
                  <c:v>-415.92194882132071</c:v>
                </c:pt>
              </c:numCache>
            </c:numRef>
          </c:val>
          <c:extLst>
            <c:ext xmlns:c16="http://schemas.microsoft.com/office/drawing/2014/chart" uri="{C3380CC4-5D6E-409C-BE32-E72D297353CC}">
              <c16:uniqueId val="{00000001-3672-42C5-BE74-B50B6A70B6BB}"/>
            </c:ext>
          </c:extLst>
        </c:ser>
        <c:ser>
          <c:idx val="2"/>
          <c:order val="2"/>
          <c:tx>
            <c:strRef>
              <c:f>'Aggregate Results'!$D$706</c:f>
              <c:strCache>
                <c:ptCount val="1"/>
                <c:pt idx="0">
                  <c:v>LCEM/Yajima</c:v>
                </c:pt>
              </c:strCache>
            </c:strRef>
          </c:tx>
          <c:spPr>
            <a:solidFill>
              <a:schemeClr val="accent3"/>
            </a:solidFill>
            <a:ln>
              <a:noFill/>
            </a:ln>
            <a:effectLst/>
          </c:spPr>
          <c:invertIfNegative val="0"/>
          <c:cat>
            <c:strRef>
              <c:f>'Aggregate Results'!$A$716:$A$725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Results'!$D$716:$D$725</c:f>
              <c:numCache>
                <c:formatCode>General</c:formatCode>
                <c:ptCount val="10"/>
                <c:pt idx="0">
                  <c:v>-871.57180702016103</c:v>
                </c:pt>
                <c:pt idx="1">
                  <c:v>-861.34905772468369</c:v>
                </c:pt>
                <c:pt idx="2">
                  <c:v>-844.38748583322911</c:v>
                </c:pt>
                <c:pt idx="3">
                  <c:v>-813.3388312474309</c:v>
                </c:pt>
                <c:pt idx="4">
                  <c:v>-866.07022492879958</c:v>
                </c:pt>
                <c:pt idx="5">
                  <c:v>-643.54701687810689</c:v>
                </c:pt>
                <c:pt idx="6">
                  <c:v>-428.33918215621071</c:v>
                </c:pt>
                <c:pt idx="7">
                  <c:v>-296.51187499999986</c:v>
                </c:pt>
                <c:pt idx="8">
                  <c:v>-450.29918682771012</c:v>
                </c:pt>
                <c:pt idx="9">
                  <c:v>-428.33918215621071</c:v>
                </c:pt>
              </c:numCache>
            </c:numRef>
          </c:val>
          <c:extLst>
            <c:ext xmlns:c16="http://schemas.microsoft.com/office/drawing/2014/chart" uri="{C3380CC4-5D6E-409C-BE32-E72D297353CC}">
              <c16:uniqueId val="{00000002-3672-42C5-BE74-B50B6A70B6BB}"/>
            </c:ext>
          </c:extLst>
        </c:ser>
        <c:ser>
          <c:idx val="3"/>
          <c:order val="3"/>
          <c:tx>
            <c:strRef>
              <c:f>'Aggregate Results'!$E$706</c:f>
              <c:strCache>
                <c:ptCount val="1"/>
                <c:pt idx="0">
                  <c:v>BEST2108dev/nino</c:v>
                </c:pt>
              </c:strCache>
            </c:strRef>
          </c:tx>
          <c:spPr>
            <a:solidFill>
              <a:schemeClr val="accent4"/>
            </a:solidFill>
            <a:ln>
              <a:noFill/>
            </a:ln>
            <a:effectLst/>
          </c:spPr>
          <c:invertIfNegative val="0"/>
          <c:cat>
            <c:strRef>
              <c:f>'Aggregate Results'!$A$716:$A$725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Results'!$E$716:$E$725</c:f>
              <c:numCache>
                <c:formatCode>General</c:formatCode>
                <c:ptCount val="10"/>
                <c:pt idx="0">
                  <c:v>-906.97757255820045</c:v>
                </c:pt>
                <c:pt idx="1">
                  <c:v>-896.51244672099062</c:v>
                </c:pt>
                <c:pt idx="2">
                  <c:v>-886.04732088378023</c:v>
                </c:pt>
                <c:pt idx="3">
                  <c:v>-868.17860720250019</c:v>
                </c:pt>
                <c:pt idx="4">
                  <c:v>-906.97757255820045</c:v>
                </c:pt>
                <c:pt idx="5">
                  <c:v>-660.73450409999998</c:v>
                </c:pt>
                <c:pt idx="6">
                  <c:v>-432.03175537499993</c:v>
                </c:pt>
                <c:pt idx="7">
                  <c:v>-304.60420732499983</c:v>
                </c:pt>
                <c:pt idx="8">
                  <c:v>-448.86574614749998</c:v>
                </c:pt>
                <c:pt idx="9">
                  <c:v>-432.03175537499993</c:v>
                </c:pt>
              </c:numCache>
            </c:numRef>
          </c:val>
          <c:extLst>
            <c:ext xmlns:c16="http://schemas.microsoft.com/office/drawing/2014/chart" uri="{C3380CC4-5D6E-409C-BE32-E72D297353CC}">
              <c16:uniqueId val="{00000003-3672-42C5-BE74-B50B6A70B6BB}"/>
            </c:ext>
          </c:extLst>
        </c:ser>
        <c:ser>
          <c:idx val="4"/>
          <c:order val="4"/>
          <c:tx>
            <c:strRef>
              <c:f>'Aggregate Results'!$F$706</c:f>
              <c:strCache>
                <c:ptCount val="1"/>
                <c:pt idx="0">
                  <c:v>Popolo_富樫</c:v>
                </c:pt>
              </c:strCache>
            </c:strRef>
          </c:tx>
          <c:spPr>
            <a:solidFill>
              <a:schemeClr val="accent5"/>
            </a:solidFill>
            <a:ln>
              <a:noFill/>
            </a:ln>
            <a:effectLst/>
          </c:spPr>
          <c:invertIfNegative val="0"/>
          <c:cat>
            <c:strRef>
              <c:f>'Aggregate Results'!$A$716:$A$725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Results'!$F$716:$F$725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3672-42C5-BE74-B50B6A70B6BB}"/>
            </c:ext>
          </c:extLst>
        </c:ser>
        <c:ser>
          <c:idx val="5"/>
          <c:order val="5"/>
          <c:tx>
            <c:strRef>
              <c:f>'Aggregate Results'!$G$706</c:f>
              <c:strCache>
                <c:ptCount val="1"/>
                <c:pt idx="0">
                  <c:v>ACSESCX_吉田</c:v>
                </c:pt>
              </c:strCache>
            </c:strRef>
          </c:tx>
          <c:spPr>
            <a:solidFill>
              <a:schemeClr val="accent6"/>
            </a:solidFill>
            <a:ln>
              <a:noFill/>
            </a:ln>
            <a:effectLst/>
          </c:spPr>
          <c:invertIfNegative val="0"/>
          <c:cat>
            <c:strRef>
              <c:f>'Aggregate Results'!$A$716:$A$725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Results'!$G$716:$G$725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3672-42C5-BE74-B50B6A70B6BB}"/>
            </c:ext>
          </c:extLst>
        </c:ser>
        <c:ser>
          <c:idx val="6"/>
          <c:order val="6"/>
          <c:tx>
            <c:strRef>
              <c:f>'Aggregate Results'!$H$706</c:f>
              <c:strCache>
                <c:ptCount val="1"/>
                <c:pt idx="0">
                  <c:v>EnergyPlus/小野永吉</c:v>
                </c:pt>
              </c:strCache>
            </c:strRef>
          </c:tx>
          <c:spPr>
            <a:solidFill>
              <a:schemeClr val="accent1">
                <a:lumMod val="60000"/>
              </a:schemeClr>
            </a:solidFill>
            <a:ln>
              <a:noFill/>
            </a:ln>
            <a:effectLst/>
          </c:spPr>
          <c:invertIfNegative val="0"/>
          <c:cat>
            <c:strRef>
              <c:f>'Aggregate Results'!$A$716:$A$725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Results'!$H$716:$H$725</c:f>
              <c:numCache>
                <c:formatCode>General</c:formatCode>
                <c:ptCount val="10"/>
                <c:pt idx="0">
                  <c:v>-951.14583913001468</c:v>
                </c:pt>
                <c:pt idx="1">
                  <c:v>-950.88777612538115</c:v>
                </c:pt>
                <c:pt idx="2">
                  <c:v>-950.76771410229492</c:v>
                </c:pt>
                <c:pt idx="3">
                  <c:v>-952.60116111263392</c:v>
                </c:pt>
                <c:pt idx="4">
                  <c:v>-952.64420263292754</c:v>
                </c:pt>
                <c:pt idx="5">
                  <c:v>-712.24902812813718</c:v>
                </c:pt>
                <c:pt idx="6">
                  <c:v>-478.1755606117066</c:v>
                </c:pt>
                <c:pt idx="7">
                  <c:v>-343.42674022942748</c:v>
                </c:pt>
                <c:pt idx="8">
                  <c:v>-480.27045768186935</c:v>
                </c:pt>
                <c:pt idx="9">
                  <c:v>0</c:v>
                </c:pt>
              </c:numCache>
            </c:numRef>
          </c:val>
          <c:extLst>
            <c:ext xmlns:c16="http://schemas.microsoft.com/office/drawing/2014/chart" uri="{C3380CC4-5D6E-409C-BE32-E72D297353CC}">
              <c16:uniqueId val="{00000006-3672-42C5-BE74-B50B6A70B6BB}"/>
            </c:ext>
          </c:extLst>
        </c:ser>
        <c:dLbls>
          <c:showLegendKey val="0"/>
          <c:showVal val="0"/>
          <c:showCatName val="0"/>
          <c:showSerName val="0"/>
          <c:showPercent val="0"/>
          <c:showBubbleSize val="0"/>
        </c:dLbls>
        <c:gapWidth val="219"/>
        <c:overlap val="-27"/>
        <c:axId val="1253953968"/>
        <c:axId val="1253955608"/>
      </c:barChart>
      <c:catAx>
        <c:axId val="125395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3955608"/>
        <c:crosses val="autoZero"/>
        <c:auto val="1"/>
        <c:lblAlgn val="ctr"/>
        <c:lblOffset val="100"/>
        <c:noMultiLvlLbl val="0"/>
      </c:catAx>
      <c:valAx>
        <c:axId val="1253955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395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Results'!$F$728</c:f>
          <c:strCache>
            <c:ptCount val="1"/>
            <c:pt idx="0">
              <c:v>CTとV3W_冷却水放熱量の差[kW]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Results'!$B$730</c:f>
              <c:strCache>
                <c:ptCount val="1"/>
                <c:pt idx="0">
                  <c:v>QAS/メーカ値</c:v>
                </c:pt>
              </c:strCache>
            </c:strRef>
          </c:tx>
          <c:spPr>
            <a:solidFill>
              <a:schemeClr val="accent1"/>
            </a:solidFill>
            <a:ln>
              <a:noFill/>
            </a:ln>
            <a:effectLst/>
          </c:spPr>
          <c:invertIfNegative val="0"/>
          <c:cat>
            <c:strRef>
              <c:f>'Aggregate Results'!$A$731:$A$739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Results'!$B$731:$B$739</c:f>
              <c:numCache>
                <c:formatCode>General</c:formatCode>
                <c:ptCount val="9"/>
                <c:pt idx="0">
                  <c:v>0</c:v>
                </c:pt>
                <c:pt idx="1">
                  <c:v>0</c:v>
                </c:pt>
                <c:pt idx="2">
                  <c:v>0</c:v>
                </c:pt>
                <c:pt idx="3">
                  <c:v>-7.5413365169993085E-2</c:v>
                </c:pt>
                <c:pt idx="4">
                  <c:v>-0.32320743213017522</c:v>
                </c:pt>
                <c:pt idx="5">
                  <c:v>0</c:v>
                </c:pt>
                <c:pt idx="6">
                  <c:v>0</c:v>
                </c:pt>
                <c:pt idx="7">
                  <c:v>0.29066968408511684</c:v>
                </c:pt>
                <c:pt idx="8">
                  <c:v>-5.6369349299473015E-2</c:v>
                </c:pt>
              </c:numCache>
            </c:numRef>
          </c:val>
          <c:extLst>
            <c:ext xmlns:c16="http://schemas.microsoft.com/office/drawing/2014/chart" uri="{C3380CC4-5D6E-409C-BE32-E72D297353CC}">
              <c16:uniqueId val="{00000000-5549-4021-8DE9-C68755234C23}"/>
            </c:ext>
          </c:extLst>
        </c:ser>
        <c:ser>
          <c:idx val="1"/>
          <c:order val="1"/>
          <c:tx>
            <c:strRef>
              <c:f>'Aggregate Results'!$C$730</c:f>
              <c:strCache>
                <c:ptCount val="1"/>
                <c:pt idx="0">
                  <c:v>ENe-ST/小野永吉</c:v>
                </c:pt>
              </c:strCache>
            </c:strRef>
          </c:tx>
          <c:spPr>
            <a:solidFill>
              <a:schemeClr val="accent2"/>
            </a:solidFill>
            <a:ln>
              <a:noFill/>
            </a:ln>
            <a:effectLst/>
          </c:spPr>
          <c:invertIfNegative val="0"/>
          <c:cat>
            <c:strRef>
              <c:f>'Aggregate Results'!$A$731:$A$739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Results'!$C$731:$C$739</c:f>
              <c:numCache>
                <c:formatCode>General</c:formatCode>
                <c:ptCount val="9"/>
                <c:pt idx="0">
                  <c:v>0</c:v>
                </c:pt>
                <c:pt idx="1">
                  <c:v>0</c:v>
                </c:pt>
                <c:pt idx="2">
                  <c:v>0</c:v>
                </c:pt>
                <c:pt idx="3">
                  <c:v>-8.7683033287135004E-2</c:v>
                </c:pt>
                <c:pt idx="4">
                  <c:v>-9.1243189603005703E-2</c:v>
                </c:pt>
                <c:pt idx="5">
                  <c:v>0</c:v>
                </c:pt>
                <c:pt idx="6">
                  <c:v>0</c:v>
                </c:pt>
                <c:pt idx="7">
                  <c:v>0.19167708630573088</c:v>
                </c:pt>
                <c:pt idx="8">
                  <c:v>-8.2160555800953716E-2</c:v>
                </c:pt>
              </c:numCache>
            </c:numRef>
          </c:val>
          <c:extLst>
            <c:ext xmlns:c16="http://schemas.microsoft.com/office/drawing/2014/chart" uri="{C3380CC4-5D6E-409C-BE32-E72D297353CC}">
              <c16:uniqueId val="{00000001-5549-4021-8DE9-C68755234C23}"/>
            </c:ext>
          </c:extLst>
        </c:ser>
        <c:ser>
          <c:idx val="2"/>
          <c:order val="2"/>
          <c:tx>
            <c:strRef>
              <c:f>'Aggregate Results'!$D$730</c:f>
              <c:strCache>
                <c:ptCount val="1"/>
                <c:pt idx="0">
                  <c:v>LCEM/Yajima</c:v>
                </c:pt>
              </c:strCache>
            </c:strRef>
          </c:tx>
          <c:spPr>
            <a:solidFill>
              <a:schemeClr val="accent3"/>
            </a:solidFill>
            <a:ln>
              <a:noFill/>
            </a:ln>
            <a:effectLst/>
          </c:spPr>
          <c:invertIfNegative val="0"/>
          <c:cat>
            <c:strRef>
              <c:f>'Aggregate Results'!$A$731:$A$739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Results'!$D$731:$D$739</c:f>
              <c:numCache>
                <c:formatCode>General</c:formatCode>
                <c:ptCount val="9"/>
                <c:pt idx="0">
                  <c:v>0</c:v>
                </c:pt>
                <c:pt idx="1">
                  <c:v>0</c:v>
                </c:pt>
                <c:pt idx="2">
                  <c:v>0</c:v>
                </c:pt>
                <c:pt idx="3">
                  <c:v>4.8990905023629239E-3</c:v>
                </c:pt>
                <c:pt idx="4">
                  <c:v>6.6864709513083653E-3</c:v>
                </c:pt>
                <c:pt idx="5">
                  <c:v>0</c:v>
                </c:pt>
                <c:pt idx="6">
                  <c:v>0</c:v>
                </c:pt>
                <c:pt idx="7">
                  <c:v>-5.2805020283130943E-3</c:v>
                </c:pt>
                <c:pt idx="8">
                  <c:v>6.3108123781603354E-3</c:v>
                </c:pt>
              </c:numCache>
            </c:numRef>
          </c:val>
          <c:extLst>
            <c:ext xmlns:c16="http://schemas.microsoft.com/office/drawing/2014/chart" uri="{C3380CC4-5D6E-409C-BE32-E72D297353CC}">
              <c16:uniqueId val="{00000002-5549-4021-8DE9-C68755234C23}"/>
            </c:ext>
          </c:extLst>
        </c:ser>
        <c:ser>
          <c:idx val="3"/>
          <c:order val="3"/>
          <c:tx>
            <c:strRef>
              <c:f>'Aggregate Results'!$E$730</c:f>
              <c:strCache>
                <c:ptCount val="1"/>
                <c:pt idx="0">
                  <c:v>BEST2108dev/nino</c:v>
                </c:pt>
              </c:strCache>
            </c:strRef>
          </c:tx>
          <c:spPr>
            <a:solidFill>
              <a:schemeClr val="accent4"/>
            </a:solidFill>
            <a:ln>
              <a:noFill/>
            </a:ln>
            <a:effectLst/>
          </c:spPr>
          <c:invertIfNegative val="0"/>
          <c:cat>
            <c:strRef>
              <c:f>'Aggregate Results'!$A$731:$A$739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Results'!$E$731:$E$739</c:f>
              <c:numCache>
                <c:formatCode>General</c:formatCode>
                <c:ptCount val="9"/>
                <c:pt idx="0">
                  <c:v>0</c:v>
                </c:pt>
                <c:pt idx="1">
                  <c:v>0</c:v>
                </c:pt>
                <c:pt idx="2">
                  <c:v>0</c:v>
                </c:pt>
                <c:pt idx="3">
                  <c:v>0.26918268943484236</c:v>
                </c:pt>
                <c:pt idx="4">
                  <c:v>-0.82669589821512091</c:v>
                </c:pt>
                <c:pt idx="5">
                  <c:v>0</c:v>
                </c:pt>
                <c:pt idx="6">
                  <c:v>0</c:v>
                </c:pt>
                <c:pt idx="7">
                  <c:v>0.22868433010523859</c:v>
                </c:pt>
                <c:pt idx="8">
                  <c:v>-0.4148961596994809</c:v>
                </c:pt>
              </c:numCache>
            </c:numRef>
          </c:val>
          <c:extLst>
            <c:ext xmlns:c16="http://schemas.microsoft.com/office/drawing/2014/chart" uri="{C3380CC4-5D6E-409C-BE32-E72D297353CC}">
              <c16:uniqueId val="{00000003-5549-4021-8DE9-C68755234C23}"/>
            </c:ext>
          </c:extLst>
        </c:ser>
        <c:ser>
          <c:idx val="4"/>
          <c:order val="4"/>
          <c:tx>
            <c:strRef>
              <c:f>'Aggregate Results'!$F$730</c:f>
              <c:strCache>
                <c:ptCount val="1"/>
                <c:pt idx="0">
                  <c:v>Popolo_富樫</c:v>
                </c:pt>
              </c:strCache>
            </c:strRef>
          </c:tx>
          <c:spPr>
            <a:solidFill>
              <a:schemeClr val="accent5"/>
            </a:solidFill>
            <a:ln>
              <a:noFill/>
            </a:ln>
            <a:effectLst/>
          </c:spPr>
          <c:invertIfNegative val="0"/>
          <c:cat>
            <c:strRef>
              <c:f>'Aggregate Results'!$A$731:$A$739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Results'!$F$731:$F$739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49-4021-8DE9-C68755234C23}"/>
            </c:ext>
          </c:extLst>
        </c:ser>
        <c:ser>
          <c:idx val="5"/>
          <c:order val="5"/>
          <c:tx>
            <c:strRef>
              <c:f>'Aggregate Results'!$G$730</c:f>
              <c:strCache>
                <c:ptCount val="1"/>
                <c:pt idx="0">
                  <c:v>ACSESCX_吉田</c:v>
                </c:pt>
              </c:strCache>
            </c:strRef>
          </c:tx>
          <c:spPr>
            <a:solidFill>
              <a:schemeClr val="accent6"/>
            </a:solidFill>
            <a:ln>
              <a:noFill/>
            </a:ln>
            <a:effectLst/>
          </c:spPr>
          <c:invertIfNegative val="0"/>
          <c:cat>
            <c:strRef>
              <c:f>'Aggregate Results'!$A$731:$A$739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Results'!$G$731:$G$739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49-4021-8DE9-C68755234C23}"/>
            </c:ext>
          </c:extLst>
        </c:ser>
        <c:ser>
          <c:idx val="6"/>
          <c:order val="6"/>
          <c:tx>
            <c:strRef>
              <c:f>'Aggregate Results'!$H$730</c:f>
              <c:strCache>
                <c:ptCount val="1"/>
                <c:pt idx="0">
                  <c:v>EnergyPlus/小野永吉</c:v>
                </c:pt>
              </c:strCache>
            </c:strRef>
          </c:tx>
          <c:spPr>
            <a:solidFill>
              <a:schemeClr val="accent1">
                <a:lumMod val="60000"/>
              </a:schemeClr>
            </a:solidFill>
            <a:ln>
              <a:noFill/>
            </a:ln>
            <a:effectLst/>
          </c:spPr>
          <c:invertIfNegative val="0"/>
          <c:cat>
            <c:strRef>
              <c:f>'Aggregate Results'!$A$731:$A$739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Results'!$H$731:$H$739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49-4021-8DE9-C68755234C23}"/>
            </c:ext>
          </c:extLst>
        </c:ser>
        <c:dLbls>
          <c:showLegendKey val="0"/>
          <c:showVal val="0"/>
          <c:showCatName val="0"/>
          <c:showSerName val="0"/>
          <c:showPercent val="0"/>
          <c:showBubbleSize val="0"/>
        </c:dLbls>
        <c:gapWidth val="219"/>
        <c:overlap val="-27"/>
        <c:axId val="1024564688"/>
        <c:axId val="1024559768"/>
      </c:barChart>
      <c:catAx>
        <c:axId val="1024564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24559768"/>
        <c:crosses val="autoZero"/>
        <c:auto val="1"/>
        <c:lblAlgn val="ctr"/>
        <c:lblOffset val="100"/>
        <c:noMultiLvlLbl val="0"/>
      </c:catAx>
      <c:valAx>
        <c:axId val="102455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2456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Results'!$G$728</c:f>
          <c:strCache>
            <c:ptCount val="1"/>
            <c:pt idx="0">
              <c:v>CTとV3W_冷却水放熱量の差[kW]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Results'!$B$730</c:f>
              <c:strCache>
                <c:ptCount val="1"/>
                <c:pt idx="0">
                  <c:v>QAS/メーカ値</c:v>
                </c:pt>
              </c:strCache>
            </c:strRef>
          </c:tx>
          <c:spPr>
            <a:solidFill>
              <a:schemeClr val="accent1"/>
            </a:solidFill>
            <a:ln>
              <a:noFill/>
            </a:ln>
            <a:effectLst/>
          </c:spPr>
          <c:invertIfNegative val="0"/>
          <c:cat>
            <c:strRef>
              <c:f>'Aggregate Results'!$A$740:$A$749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Results'!$B$740:$B$749</c:f>
              <c:numCache>
                <c:formatCode>General</c:formatCode>
                <c:ptCount val="10"/>
                <c:pt idx="0">
                  <c:v>0</c:v>
                </c:pt>
                <c:pt idx="1">
                  <c:v>0</c:v>
                </c:pt>
                <c:pt idx="2">
                  <c:v>0</c:v>
                </c:pt>
                <c:pt idx="3">
                  <c:v>0</c:v>
                </c:pt>
                <c:pt idx="4">
                  <c:v>0</c:v>
                </c:pt>
                <c:pt idx="5">
                  <c:v>0</c:v>
                </c:pt>
                <c:pt idx="6">
                  <c:v>0</c:v>
                </c:pt>
                <c:pt idx="7">
                  <c:v>0.16047306395989835</c:v>
                </c:pt>
                <c:pt idx="8">
                  <c:v>-9.6531150210068972E-2</c:v>
                </c:pt>
                <c:pt idx="9">
                  <c:v>0</c:v>
                </c:pt>
              </c:numCache>
            </c:numRef>
          </c:val>
          <c:extLst>
            <c:ext xmlns:c16="http://schemas.microsoft.com/office/drawing/2014/chart" uri="{C3380CC4-5D6E-409C-BE32-E72D297353CC}">
              <c16:uniqueId val="{00000000-EE88-41D0-B89C-008F4B859C49}"/>
            </c:ext>
          </c:extLst>
        </c:ser>
        <c:ser>
          <c:idx val="1"/>
          <c:order val="1"/>
          <c:tx>
            <c:strRef>
              <c:f>'Aggregate Results'!$C$730</c:f>
              <c:strCache>
                <c:ptCount val="1"/>
                <c:pt idx="0">
                  <c:v>ENe-ST/小野永吉</c:v>
                </c:pt>
              </c:strCache>
            </c:strRef>
          </c:tx>
          <c:spPr>
            <a:solidFill>
              <a:schemeClr val="accent2"/>
            </a:solidFill>
            <a:ln>
              <a:noFill/>
            </a:ln>
            <a:effectLst/>
          </c:spPr>
          <c:invertIfNegative val="0"/>
          <c:cat>
            <c:strRef>
              <c:f>'Aggregate Results'!$A$740:$A$749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Results'!$C$740:$C$749</c:f>
              <c:numCache>
                <c:formatCode>General</c:formatCode>
                <c:ptCount val="10"/>
                <c:pt idx="0">
                  <c:v>1.7347662077099812E-2</c:v>
                </c:pt>
                <c:pt idx="1">
                  <c:v>-3.2177458897422184E-3</c:v>
                </c:pt>
                <c:pt idx="2">
                  <c:v>-2.7771996298042723E-3</c:v>
                </c:pt>
                <c:pt idx="3">
                  <c:v>-0.60352522617858995</c:v>
                </c:pt>
                <c:pt idx="4">
                  <c:v>3.2336288313672412E-8</c:v>
                </c:pt>
                <c:pt idx="5">
                  <c:v>-1.4444699508430858E-2</c:v>
                </c:pt>
                <c:pt idx="6">
                  <c:v>0</c:v>
                </c:pt>
                <c:pt idx="7">
                  <c:v>0.28687651832314032</c:v>
                </c:pt>
                <c:pt idx="8">
                  <c:v>-5.6843418860808015E-12</c:v>
                </c:pt>
                <c:pt idx="9">
                  <c:v>0</c:v>
                </c:pt>
              </c:numCache>
            </c:numRef>
          </c:val>
          <c:extLst>
            <c:ext xmlns:c16="http://schemas.microsoft.com/office/drawing/2014/chart" uri="{C3380CC4-5D6E-409C-BE32-E72D297353CC}">
              <c16:uniqueId val="{00000001-EE88-41D0-B89C-008F4B859C49}"/>
            </c:ext>
          </c:extLst>
        </c:ser>
        <c:ser>
          <c:idx val="2"/>
          <c:order val="2"/>
          <c:tx>
            <c:strRef>
              <c:f>'Aggregate Results'!$D$730</c:f>
              <c:strCache>
                <c:ptCount val="1"/>
                <c:pt idx="0">
                  <c:v>LCEM/Yajima</c:v>
                </c:pt>
              </c:strCache>
            </c:strRef>
          </c:tx>
          <c:spPr>
            <a:solidFill>
              <a:schemeClr val="accent3"/>
            </a:solidFill>
            <a:ln>
              <a:noFill/>
            </a:ln>
            <a:effectLst/>
          </c:spPr>
          <c:invertIfNegative val="0"/>
          <c:cat>
            <c:strRef>
              <c:f>'Aggregate Results'!$A$740:$A$749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Results'!$D$740:$D$749</c:f>
              <c:numCache>
                <c:formatCode>General</c:formatCode>
                <c:ptCount val="10"/>
                <c:pt idx="0">
                  <c:v>0</c:v>
                </c:pt>
                <c:pt idx="1">
                  <c:v>0</c:v>
                </c:pt>
                <c:pt idx="2">
                  <c:v>0</c:v>
                </c:pt>
                <c:pt idx="3">
                  <c:v>0</c:v>
                </c:pt>
                <c:pt idx="4">
                  <c:v>0</c:v>
                </c:pt>
                <c:pt idx="5">
                  <c:v>0</c:v>
                </c:pt>
                <c:pt idx="6">
                  <c:v>0</c:v>
                </c:pt>
                <c:pt idx="7">
                  <c:v>4.1527861936287991E-3</c:v>
                </c:pt>
                <c:pt idx="8">
                  <c:v>5.5309983954430209E-3</c:v>
                </c:pt>
                <c:pt idx="9">
                  <c:v>0</c:v>
                </c:pt>
              </c:numCache>
            </c:numRef>
          </c:val>
          <c:extLst>
            <c:ext xmlns:c16="http://schemas.microsoft.com/office/drawing/2014/chart" uri="{C3380CC4-5D6E-409C-BE32-E72D297353CC}">
              <c16:uniqueId val="{00000002-EE88-41D0-B89C-008F4B859C49}"/>
            </c:ext>
          </c:extLst>
        </c:ser>
        <c:ser>
          <c:idx val="3"/>
          <c:order val="3"/>
          <c:tx>
            <c:strRef>
              <c:f>'Aggregate Results'!$E$730</c:f>
              <c:strCache>
                <c:ptCount val="1"/>
                <c:pt idx="0">
                  <c:v>BEST2108dev/nino</c:v>
                </c:pt>
              </c:strCache>
            </c:strRef>
          </c:tx>
          <c:spPr>
            <a:solidFill>
              <a:schemeClr val="accent4"/>
            </a:solidFill>
            <a:ln>
              <a:noFill/>
            </a:ln>
            <a:effectLst/>
          </c:spPr>
          <c:invertIfNegative val="0"/>
          <c:cat>
            <c:strRef>
              <c:f>'Aggregate Results'!$A$740:$A$749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Results'!$E$740:$E$749</c:f>
              <c:numCache>
                <c:formatCode>General</c:formatCode>
                <c:ptCount val="10"/>
                <c:pt idx="0">
                  <c:v>0</c:v>
                </c:pt>
                <c:pt idx="1">
                  <c:v>0</c:v>
                </c:pt>
                <c:pt idx="2">
                  <c:v>0</c:v>
                </c:pt>
                <c:pt idx="3">
                  <c:v>0</c:v>
                </c:pt>
                <c:pt idx="4">
                  <c:v>0</c:v>
                </c:pt>
                <c:pt idx="5">
                  <c:v>0</c:v>
                </c:pt>
                <c:pt idx="6">
                  <c:v>0</c:v>
                </c:pt>
                <c:pt idx="7">
                  <c:v>0.13198615649992007</c:v>
                </c:pt>
                <c:pt idx="8">
                  <c:v>6.8382056985001327E-2</c:v>
                </c:pt>
                <c:pt idx="9">
                  <c:v>0</c:v>
                </c:pt>
              </c:numCache>
            </c:numRef>
          </c:val>
          <c:extLst>
            <c:ext xmlns:c16="http://schemas.microsoft.com/office/drawing/2014/chart" uri="{C3380CC4-5D6E-409C-BE32-E72D297353CC}">
              <c16:uniqueId val="{00000003-EE88-41D0-B89C-008F4B859C49}"/>
            </c:ext>
          </c:extLst>
        </c:ser>
        <c:ser>
          <c:idx val="4"/>
          <c:order val="4"/>
          <c:tx>
            <c:strRef>
              <c:f>'Aggregate Results'!$F$730</c:f>
              <c:strCache>
                <c:ptCount val="1"/>
                <c:pt idx="0">
                  <c:v>Popolo_富樫</c:v>
                </c:pt>
              </c:strCache>
            </c:strRef>
          </c:tx>
          <c:spPr>
            <a:solidFill>
              <a:schemeClr val="accent5"/>
            </a:solidFill>
            <a:ln>
              <a:noFill/>
            </a:ln>
            <a:effectLst/>
          </c:spPr>
          <c:invertIfNegative val="0"/>
          <c:cat>
            <c:strRef>
              <c:f>'Aggregate Results'!$A$740:$A$749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Results'!$F$740:$F$749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EE88-41D0-B89C-008F4B859C49}"/>
            </c:ext>
          </c:extLst>
        </c:ser>
        <c:ser>
          <c:idx val="5"/>
          <c:order val="5"/>
          <c:tx>
            <c:strRef>
              <c:f>'Aggregate Results'!$G$730</c:f>
              <c:strCache>
                <c:ptCount val="1"/>
                <c:pt idx="0">
                  <c:v>ACSESCX_吉田</c:v>
                </c:pt>
              </c:strCache>
            </c:strRef>
          </c:tx>
          <c:spPr>
            <a:solidFill>
              <a:schemeClr val="accent6"/>
            </a:solidFill>
            <a:ln>
              <a:noFill/>
            </a:ln>
            <a:effectLst/>
          </c:spPr>
          <c:invertIfNegative val="0"/>
          <c:cat>
            <c:strRef>
              <c:f>'Aggregate Results'!$A$740:$A$749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Results'!$G$740:$G$749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EE88-41D0-B89C-008F4B859C49}"/>
            </c:ext>
          </c:extLst>
        </c:ser>
        <c:ser>
          <c:idx val="6"/>
          <c:order val="6"/>
          <c:tx>
            <c:strRef>
              <c:f>'Aggregate Results'!$H$730</c:f>
              <c:strCache>
                <c:ptCount val="1"/>
                <c:pt idx="0">
                  <c:v>EnergyPlus/小野永吉</c:v>
                </c:pt>
              </c:strCache>
            </c:strRef>
          </c:tx>
          <c:spPr>
            <a:solidFill>
              <a:schemeClr val="accent1">
                <a:lumMod val="60000"/>
              </a:schemeClr>
            </a:solidFill>
            <a:ln>
              <a:noFill/>
            </a:ln>
            <a:effectLst/>
          </c:spPr>
          <c:invertIfNegative val="0"/>
          <c:cat>
            <c:strRef>
              <c:f>'Aggregate Results'!$A$740:$A$749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Results'!$H$740:$H$749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EE88-41D0-B89C-008F4B859C49}"/>
            </c:ext>
          </c:extLst>
        </c:ser>
        <c:dLbls>
          <c:showLegendKey val="0"/>
          <c:showVal val="0"/>
          <c:showCatName val="0"/>
          <c:showSerName val="0"/>
          <c:showPercent val="0"/>
          <c:showBubbleSize val="0"/>
        </c:dLbls>
        <c:gapWidth val="219"/>
        <c:overlap val="-27"/>
        <c:axId val="1024564688"/>
        <c:axId val="1024559768"/>
      </c:barChart>
      <c:catAx>
        <c:axId val="1024564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24559768"/>
        <c:crosses val="autoZero"/>
        <c:auto val="1"/>
        <c:lblAlgn val="ctr"/>
        <c:lblOffset val="100"/>
        <c:noMultiLvlLbl val="0"/>
      </c:catAx>
      <c:valAx>
        <c:axId val="102455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2456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Results'!$F$392</c:f>
          <c:strCache>
            <c:ptCount val="1"/>
            <c:pt idx="0">
              <c:v>PCD_消費電力[kW]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Results'!$B$394</c:f>
              <c:strCache>
                <c:ptCount val="1"/>
                <c:pt idx="0">
                  <c:v>QAS/メーカ値</c:v>
                </c:pt>
              </c:strCache>
            </c:strRef>
          </c:tx>
          <c:spPr>
            <a:solidFill>
              <a:schemeClr val="accent1"/>
            </a:solidFill>
            <a:ln>
              <a:noFill/>
            </a:ln>
            <a:effectLst/>
          </c:spPr>
          <c:invertIfNegative val="0"/>
          <c:cat>
            <c:strRef>
              <c:f>'Aggregate Results'!$A$395:$A$403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Results'!$B$395:$B$403</c:f>
              <c:numCache>
                <c:formatCode>General</c:formatCode>
                <c:ptCount val="9"/>
                <c:pt idx="0">
                  <c:v>16.172350000000002</c:v>
                </c:pt>
                <c:pt idx="1">
                  <c:v>16.172350000000002</c:v>
                </c:pt>
                <c:pt idx="2">
                  <c:v>16.172350000000002</c:v>
                </c:pt>
                <c:pt idx="3">
                  <c:v>16.172350000000002</c:v>
                </c:pt>
                <c:pt idx="4">
                  <c:v>16.172350000000002</c:v>
                </c:pt>
                <c:pt idx="5">
                  <c:v>16.172350000000002</c:v>
                </c:pt>
                <c:pt idx="6">
                  <c:v>16.172350000000002</c:v>
                </c:pt>
                <c:pt idx="7">
                  <c:v>16.172350000000002</c:v>
                </c:pt>
                <c:pt idx="8">
                  <c:v>16.172350000000002</c:v>
                </c:pt>
              </c:numCache>
            </c:numRef>
          </c:val>
          <c:extLst>
            <c:ext xmlns:c16="http://schemas.microsoft.com/office/drawing/2014/chart" uri="{C3380CC4-5D6E-409C-BE32-E72D297353CC}">
              <c16:uniqueId val="{00000000-1664-4EBE-91C5-AED69B5BB28A}"/>
            </c:ext>
          </c:extLst>
        </c:ser>
        <c:ser>
          <c:idx val="1"/>
          <c:order val="1"/>
          <c:tx>
            <c:strRef>
              <c:f>'Aggregate Results'!$C$394</c:f>
              <c:strCache>
                <c:ptCount val="1"/>
                <c:pt idx="0">
                  <c:v>ENe-ST/小野永吉</c:v>
                </c:pt>
              </c:strCache>
            </c:strRef>
          </c:tx>
          <c:spPr>
            <a:solidFill>
              <a:schemeClr val="accent2"/>
            </a:solidFill>
            <a:ln>
              <a:noFill/>
            </a:ln>
            <a:effectLst/>
          </c:spPr>
          <c:invertIfNegative val="0"/>
          <c:cat>
            <c:strRef>
              <c:f>'Aggregate Results'!$A$395:$A$403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Results'!$C$395:$C$403</c:f>
              <c:numCache>
                <c:formatCode>General</c:formatCode>
                <c:ptCount val="9"/>
                <c:pt idx="0">
                  <c:v>17.1007618483331</c:v>
                </c:pt>
                <c:pt idx="1">
                  <c:v>17.1007618483331</c:v>
                </c:pt>
                <c:pt idx="2">
                  <c:v>17.1007618483331</c:v>
                </c:pt>
                <c:pt idx="3">
                  <c:v>17.1007618483331</c:v>
                </c:pt>
                <c:pt idx="4">
                  <c:v>17.1007618483331</c:v>
                </c:pt>
                <c:pt idx="5">
                  <c:v>17.1007618483331</c:v>
                </c:pt>
                <c:pt idx="6">
                  <c:v>17.1007618483331</c:v>
                </c:pt>
                <c:pt idx="7">
                  <c:v>17.1007618483331</c:v>
                </c:pt>
                <c:pt idx="8">
                  <c:v>17.1007618483331</c:v>
                </c:pt>
              </c:numCache>
            </c:numRef>
          </c:val>
          <c:extLst>
            <c:ext xmlns:c16="http://schemas.microsoft.com/office/drawing/2014/chart" uri="{C3380CC4-5D6E-409C-BE32-E72D297353CC}">
              <c16:uniqueId val="{00000001-1664-4EBE-91C5-AED69B5BB28A}"/>
            </c:ext>
          </c:extLst>
        </c:ser>
        <c:ser>
          <c:idx val="2"/>
          <c:order val="2"/>
          <c:tx>
            <c:strRef>
              <c:f>'Aggregate Results'!$D$394</c:f>
              <c:strCache>
                <c:ptCount val="1"/>
                <c:pt idx="0">
                  <c:v>LCEM/Yajima</c:v>
                </c:pt>
              </c:strCache>
            </c:strRef>
          </c:tx>
          <c:spPr>
            <a:solidFill>
              <a:schemeClr val="accent3"/>
            </a:solidFill>
            <a:ln>
              <a:noFill/>
            </a:ln>
            <a:effectLst/>
          </c:spPr>
          <c:invertIfNegative val="0"/>
          <c:cat>
            <c:strRef>
              <c:f>'Aggregate Results'!$A$395:$A$403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Results'!$D$395:$D$403</c:f>
              <c:numCache>
                <c:formatCode>General</c:formatCode>
                <c:ptCount val="9"/>
                <c:pt idx="0">
                  <c:v>16.654759738507714</c:v>
                </c:pt>
                <c:pt idx="1">
                  <c:v>16.654759738507714</c:v>
                </c:pt>
                <c:pt idx="2">
                  <c:v>16.654759738507714</c:v>
                </c:pt>
                <c:pt idx="3">
                  <c:v>16.654759738507714</c:v>
                </c:pt>
                <c:pt idx="4">
                  <c:v>16.654759738507714</c:v>
                </c:pt>
                <c:pt idx="5">
                  <c:v>16.654759738507714</c:v>
                </c:pt>
                <c:pt idx="6">
                  <c:v>16.654759738507714</c:v>
                </c:pt>
                <c:pt idx="7">
                  <c:v>16.654759738507714</c:v>
                </c:pt>
                <c:pt idx="8">
                  <c:v>16.654759738507714</c:v>
                </c:pt>
              </c:numCache>
            </c:numRef>
          </c:val>
          <c:extLst>
            <c:ext xmlns:c16="http://schemas.microsoft.com/office/drawing/2014/chart" uri="{C3380CC4-5D6E-409C-BE32-E72D297353CC}">
              <c16:uniqueId val="{00000002-1664-4EBE-91C5-AED69B5BB28A}"/>
            </c:ext>
          </c:extLst>
        </c:ser>
        <c:ser>
          <c:idx val="3"/>
          <c:order val="3"/>
          <c:tx>
            <c:strRef>
              <c:f>'Aggregate Results'!$E$394</c:f>
              <c:strCache>
                <c:ptCount val="1"/>
                <c:pt idx="0">
                  <c:v>BEST2108dev/nino</c:v>
                </c:pt>
              </c:strCache>
            </c:strRef>
          </c:tx>
          <c:spPr>
            <a:solidFill>
              <a:schemeClr val="accent4"/>
            </a:solidFill>
            <a:ln>
              <a:noFill/>
            </a:ln>
            <a:effectLst/>
          </c:spPr>
          <c:invertIfNegative val="0"/>
          <c:cat>
            <c:strRef>
              <c:f>'Aggregate Results'!$A$395:$A$403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Results'!$E$395:$E$403</c:f>
              <c:numCache>
                <c:formatCode>General</c:formatCode>
                <c:ptCount val="9"/>
                <c:pt idx="0">
                  <c:v>16.172350000000002</c:v>
                </c:pt>
                <c:pt idx="1">
                  <c:v>16.172350000000002</c:v>
                </c:pt>
                <c:pt idx="2">
                  <c:v>16.172350000000002</c:v>
                </c:pt>
                <c:pt idx="3">
                  <c:v>16.172350000000002</c:v>
                </c:pt>
                <c:pt idx="4">
                  <c:v>16.172350000000002</c:v>
                </c:pt>
                <c:pt idx="5">
                  <c:v>16.172350000000002</c:v>
                </c:pt>
                <c:pt idx="6">
                  <c:v>16.172350000000002</c:v>
                </c:pt>
                <c:pt idx="7">
                  <c:v>16.172350000000002</c:v>
                </c:pt>
                <c:pt idx="8">
                  <c:v>16.172350000000002</c:v>
                </c:pt>
              </c:numCache>
            </c:numRef>
          </c:val>
          <c:extLst>
            <c:ext xmlns:c16="http://schemas.microsoft.com/office/drawing/2014/chart" uri="{C3380CC4-5D6E-409C-BE32-E72D297353CC}">
              <c16:uniqueId val="{00000003-1664-4EBE-91C5-AED69B5BB28A}"/>
            </c:ext>
          </c:extLst>
        </c:ser>
        <c:ser>
          <c:idx val="4"/>
          <c:order val="4"/>
          <c:tx>
            <c:strRef>
              <c:f>'Aggregate Results'!$F$394</c:f>
              <c:strCache>
                <c:ptCount val="1"/>
                <c:pt idx="0">
                  <c:v>Popolo_富樫</c:v>
                </c:pt>
              </c:strCache>
            </c:strRef>
          </c:tx>
          <c:spPr>
            <a:solidFill>
              <a:schemeClr val="accent5"/>
            </a:solidFill>
            <a:ln>
              <a:noFill/>
            </a:ln>
            <a:effectLst/>
          </c:spPr>
          <c:invertIfNegative val="0"/>
          <c:cat>
            <c:strRef>
              <c:f>'Aggregate Results'!$A$395:$A$403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Results'!$F$395:$F$403</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1664-4EBE-91C5-AED69B5BB28A}"/>
            </c:ext>
          </c:extLst>
        </c:ser>
        <c:ser>
          <c:idx val="5"/>
          <c:order val="5"/>
          <c:tx>
            <c:strRef>
              <c:f>'Aggregate Results'!$G$394</c:f>
              <c:strCache>
                <c:ptCount val="1"/>
                <c:pt idx="0">
                  <c:v>ACSESCX_吉田</c:v>
                </c:pt>
              </c:strCache>
            </c:strRef>
          </c:tx>
          <c:spPr>
            <a:solidFill>
              <a:schemeClr val="accent6"/>
            </a:solidFill>
            <a:ln>
              <a:noFill/>
            </a:ln>
            <a:effectLst/>
          </c:spPr>
          <c:invertIfNegative val="0"/>
          <c:cat>
            <c:strRef>
              <c:f>'Aggregate Results'!$A$395:$A$403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Results'!$G$395:$G$403</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1664-4EBE-91C5-AED69B5BB28A}"/>
            </c:ext>
          </c:extLst>
        </c:ser>
        <c:ser>
          <c:idx val="6"/>
          <c:order val="6"/>
          <c:tx>
            <c:strRef>
              <c:f>'Aggregate Results'!$H$394</c:f>
              <c:strCache>
                <c:ptCount val="1"/>
                <c:pt idx="0">
                  <c:v>EnergyPlus/小野永吉</c:v>
                </c:pt>
              </c:strCache>
            </c:strRef>
          </c:tx>
          <c:spPr>
            <a:solidFill>
              <a:schemeClr val="accent1">
                <a:lumMod val="60000"/>
              </a:schemeClr>
            </a:solidFill>
            <a:ln>
              <a:noFill/>
            </a:ln>
            <a:effectLst/>
          </c:spPr>
          <c:invertIfNegative val="0"/>
          <c:cat>
            <c:strRef>
              <c:f>'Aggregate Results'!$A$395:$A$403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Results'!$H$395:$H$403</c:f>
              <c:numCache>
                <c:formatCode>General</c:formatCode>
                <c:ptCount val="9"/>
                <c:pt idx="0">
                  <c:v>16.63</c:v>
                </c:pt>
                <c:pt idx="1">
                  <c:v>16.63</c:v>
                </c:pt>
                <c:pt idx="2">
                  <c:v>16.63</c:v>
                </c:pt>
                <c:pt idx="3">
                  <c:v>16.63</c:v>
                </c:pt>
                <c:pt idx="4">
                  <c:v>16.63</c:v>
                </c:pt>
                <c:pt idx="5">
                  <c:v>16.63</c:v>
                </c:pt>
                <c:pt idx="6">
                  <c:v>16.63</c:v>
                </c:pt>
                <c:pt idx="7">
                  <c:v>16.63</c:v>
                </c:pt>
                <c:pt idx="8">
                  <c:v>16.63</c:v>
                </c:pt>
              </c:numCache>
            </c:numRef>
          </c:val>
          <c:extLst>
            <c:ext xmlns:c16="http://schemas.microsoft.com/office/drawing/2014/chart" uri="{C3380CC4-5D6E-409C-BE32-E72D297353CC}">
              <c16:uniqueId val="{00000006-1664-4EBE-91C5-AED69B5BB28A}"/>
            </c:ext>
          </c:extLst>
        </c:ser>
        <c:dLbls>
          <c:showLegendKey val="0"/>
          <c:showVal val="0"/>
          <c:showCatName val="0"/>
          <c:showSerName val="0"/>
          <c:showPercent val="0"/>
          <c:showBubbleSize val="0"/>
        </c:dLbls>
        <c:gapWidth val="219"/>
        <c:overlap val="-27"/>
        <c:axId val="1104505016"/>
        <c:axId val="1104501408"/>
      </c:barChart>
      <c:catAx>
        <c:axId val="1104505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01408"/>
        <c:crosses val="autoZero"/>
        <c:auto val="1"/>
        <c:lblAlgn val="ctr"/>
        <c:lblOffset val="100"/>
        <c:noMultiLvlLbl val="0"/>
      </c:catAx>
      <c:valAx>
        <c:axId val="110450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05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Results'!$F$128</c:f>
          <c:strCache>
            <c:ptCount val="1"/>
            <c:pt idx="0">
              <c:v>AR_冷水流量[L/min]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Results'!$B$130</c:f>
              <c:strCache>
                <c:ptCount val="1"/>
                <c:pt idx="0">
                  <c:v>QAS/メーカ値</c:v>
                </c:pt>
              </c:strCache>
            </c:strRef>
          </c:tx>
          <c:spPr>
            <a:solidFill>
              <a:schemeClr val="accent1"/>
            </a:solidFill>
            <a:ln>
              <a:noFill/>
            </a:ln>
            <a:effectLst/>
          </c:spPr>
          <c:invertIfNegative val="0"/>
          <c:cat>
            <c:strRef>
              <c:f>'Aggregate Results'!$A$131:$A$139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Results'!$B$131:$B$139</c:f>
              <c:numCache>
                <c:formatCode>General</c:formatCode>
                <c:ptCount val="9"/>
                <c:pt idx="0">
                  <c:v>1512</c:v>
                </c:pt>
                <c:pt idx="1">
                  <c:v>1512</c:v>
                </c:pt>
                <c:pt idx="2">
                  <c:v>1512</c:v>
                </c:pt>
                <c:pt idx="3">
                  <c:v>1512</c:v>
                </c:pt>
                <c:pt idx="4">
                  <c:v>1512</c:v>
                </c:pt>
                <c:pt idx="5">
                  <c:v>1512</c:v>
                </c:pt>
                <c:pt idx="6">
                  <c:v>1512</c:v>
                </c:pt>
                <c:pt idx="7">
                  <c:v>1512</c:v>
                </c:pt>
                <c:pt idx="8">
                  <c:v>1512</c:v>
                </c:pt>
              </c:numCache>
            </c:numRef>
          </c:val>
          <c:extLst>
            <c:ext xmlns:c16="http://schemas.microsoft.com/office/drawing/2014/chart" uri="{C3380CC4-5D6E-409C-BE32-E72D297353CC}">
              <c16:uniqueId val="{00000000-93FF-403E-91F9-FA9E091EF362}"/>
            </c:ext>
          </c:extLst>
        </c:ser>
        <c:ser>
          <c:idx val="1"/>
          <c:order val="1"/>
          <c:tx>
            <c:strRef>
              <c:f>'Aggregate Results'!$C$130</c:f>
              <c:strCache>
                <c:ptCount val="1"/>
                <c:pt idx="0">
                  <c:v>ENe-ST/小野永吉</c:v>
                </c:pt>
              </c:strCache>
            </c:strRef>
          </c:tx>
          <c:spPr>
            <a:solidFill>
              <a:schemeClr val="accent2"/>
            </a:solidFill>
            <a:ln>
              <a:noFill/>
            </a:ln>
            <a:effectLst/>
          </c:spPr>
          <c:invertIfNegative val="0"/>
          <c:cat>
            <c:strRef>
              <c:f>'Aggregate Results'!$A$131:$A$139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Results'!$C$131:$C$139</c:f>
              <c:numCache>
                <c:formatCode>General</c:formatCode>
                <c:ptCount val="9"/>
                <c:pt idx="0">
                  <c:v>1512</c:v>
                </c:pt>
                <c:pt idx="1">
                  <c:v>1512</c:v>
                </c:pt>
                <c:pt idx="2">
                  <c:v>1512</c:v>
                </c:pt>
                <c:pt idx="3">
                  <c:v>1512</c:v>
                </c:pt>
                <c:pt idx="4">
                  <c:v>1512</c:v>
                </c:pt>
                <c:pt idx="5">
                  <c:v>1512</c:v>
                </c:pt>
                <c:pt idx="6">
                  <c:v>1512</c:v>
                </c:pt>
                <c:pt idx="7">
                  <c:v>1512</c:v>
                </c:pt>
                <c:pt idx="8">
                  <c:v>1512</c:v>
                </c:pt>
              </c:numCache>
            </c:numRef>
          </c:val>
          <c:extLst>
            <c:ext xmlns:c16="http://schemas.microsoft.com/office/drawing/2014/chart" uri="{C3380CC4-5D6E-409C-BE32-E72D297353CC}">
              <c16:uniqueId val="{00000001-93FF-403E-91F9-FA9E091EF362}"/>
            </c:ext>
          </c:extLst>
        </c:ser>
        <c:ser>
          <c:idx val="2"/>
          <c:order val="2"/>
          <c:tx>
            <c:strRef>
              <c:f>'Aggregate Results'!$D$130</c:f>
              <c:strCache>
                <c:ptCount val="1"/>
                <c:pt idx="0">
                  <c:v>LCEM/Yajima</c:v>
                </c:pt>
              </c:strCache>
            </c:strRef>
          </c:tx>
          <c:spPr>
            <a:solidFill>
              <a:schemeClr val="accent3"/>
            </a:solidFill>
            <a:ln>
              <a:noFill/>
            </a:ln>
            <a:effectLst/>
          </c:spPr>
          <c:invertIfNegative val="0"/>
          <c:cat>
            <c:strRef>
              <c:f>'Aggregate Results'!$A$131:$A$139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Results'!$D$131:$D$139</c:f>
              <c:numCache>
                <c:formatCode>General</c:formatCode>
                <c:ptCount val="9"/>
                <c:pt idx="0">
                  <c:v>1512</c:v>
                </c:pt>
                <c:pt idx="1">
                  <c:v>1512</c:v>
                </c:pt>
                <c:pt idx="2">
                  <c:v>1512</c:v>
                </c:pt>
                <c:pt idx="3">
                  <c:v>1512</c:v>
                </c:pt>
                <c:pt idx="4">
                  <c:v>1512</c:v>
                </c:pt>
                <c:pt idx="5">
                  <c:v>1512</c:v>
                </c:pt>
                <c:pt idx="6">
                  <c:v>1512</c:v>
                </c:pt>
                <c:pt idx="7">
                  <c:v>1512</c:v>
                </c:pt>
                <c:pt idx="8">
                  <c:v>1512</c:v>
                </c:pt>
              </c:numCache>
            </c:numRef>
          </c:val>
          <c:extLst>
            <c:ext xmlns:c16="http://schemas.microsoft.com/office/drawing/2014/chart" uri="{C3380CC4-5D6E-409C-BE32-E72D297353CC}">
              <c16:uniqueId val="{00000002-93FF-403E-91F9-FA9E091EF362}"/>
            </c:ext>
          </c:extLst>
        </c:ser>
        <c:ser>
          <c:idx val="3"/>
          <c:order val="3"/>
          <c:tx>
            <c:strRef>
              <c:f>'Aggregate Results'!$E$130</c:f>
              <c:strCache>
                <c:ptCount val="1"/>
                <c:pt idx="0">
                  <c:v>BEST2108dev/nino</c:v>
                </c:pt>
              </c:strCache>
            </c:strRef>
          </c:tx>
          <c:spPr>
            <a:solidFill>
              <a:schemeClr val="accent4"/>
            </a:solidFill>
            <a:ln>
              <a:noFill/>
            </a:ln>
            <a:effectLst/>
          </c:spPr>
          <c:invertIfNegative val="0"/>
          <c:cat>
            <c:strRef>
              <c:f>'Aggregate Results'!$A$131:$A$139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Results'!$E$131:$E$139</c:f>
              <c:numCache>
                <c:formatCode>General</c:formatCode>
                <c:ptCount val="9"/>
                <c:pt idx="0">
                  <c:v>1512</c:v>
                </c:pt>
                <c:pt idx="1">
                  <c:v>1512</c:v>
                </c:pt>
                <c:pt idx="2">
                  <c:v>1512</c:v>
                </c:pt>
                <c:pt idx="3">
                  <c:v>1512</c:v>
                </c:pt>
                <c:pt idx="4">
                  <c:v>1512</c:v>
                </c:pt>
                <c:pt idx="5">
                  <c:v>1512</c:v>
                </c:pt>
                <c:pt idx="6">
                  <c:v>1512</c:v>
                </c:pt>
                <c:pt idx="7">
                  <c:v>1512</c:v>
                </c:pt>
                <c:pt idx="8">
                  <c:v>1512</c:v>
                </c:pt>
              </c:numCache>
            </c:numRef>
          </c:val>
          <c:extLst>
            <c:ext xmlns:c16="http://schemas.microsoft.com/office/drawing/2014/chart" uri="{C3380CC4-5D6E-409C-BE32-E72D297353CC}">
              <c16:uniqueId val="{00000003-93FF-403E-91F9-FA9E091EF362}"/>
            </c:ext>
          </c:extLst>
        </c:ser>
        <c:ser>
          <c:idx val="4"/>
          <c:order val="4"/>
          <c:tx>
            <c:strRef>
              <c:f>'Aggregate Results'!$F$130</c:f>
              <c:strCache>
                <c:ptCount val="1"/>
                <c:pt idx="0">
                  <c:v>Popolo_富樫</c:v>
                </c:pt>
              </c:strCache>
            </c:strRef>
          </c:tx>
          <c:spPr>
            <a:solidFill>
              <a:schemeClr val="accent5"/>
            </a:solidFill>
            <a:ln>
              <a:noFill/>
            </a:ln>
            <a:effectLst/>
          </c:spPr>
          <c:invertIfNegative val="0"/>
          <c:cat>
            <c:strRef>
              <c:f>'Aggregate Results'!$A$131:$A$139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Results'!$F$131:$F$139</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93FF-403E-91F9-FA9E091EF362}"/>
            </c:ext>
          </c:extLst>
        </c:ser>
        <c:ser>
          <c:idx val="5"/>
          <c:order val="5"/>
          <c:tx>
            <c:strRef>
              <c:f>'Aggregate Results'!$G$130</c:f>
              <c:strCache>
                <c:ptCount val="1"/>
                <c:pt idx="0">
                  <c:v>ACSESCX_吉田</c:v>
                </c:pt>
              </c:strCache>
            </c:strRef>
          </c:tx>
          <c:spPr>
            <a:solidFill>
              <a:schemeClr val="accent6"/>
            </a:solidFill>
            <a:ln>
              <a:noFill/>
            </a:ln>
            <a:effectLst/>
          </c:spPr>
          <c:invertIfNegative val="0"/>
          <c:cat>
            <c:strRef>
              <c:f>'Aggregate Results'!$A$131:$A$139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Results'!$G$131:$G$139</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93FF-403E-91F9-FA9E091EF362}"/>
            </c:ext>
          </c:extLst>
        </c:ser>
        <c:ser>
          <c:idx val="6"/>
          <c:order val="6"/>
          <c:tx>
            <c:strRef>
              <c:f>'Aggregate Results'!$H$130</c:f>
              <c:strCache>
                <c:ptCount val="1"/>
                <c:pt idx="0">
                  <c:v>EnergyPlus/小野永吉</c:v>
                </c:pt>
              </c:strCache>
            </c:strRef>
          </c:tx>
          <c:spPr>
            <a:solidFill>
              <a:schemeClr val="accent1">
                <a:lumMod val="60000"/>
              </a:schemeClr>
            </a:solidFill>
            <a:ln>
              <a:noFill/>
            </a:ln>
            <a:effectLst/>
          </c:spPr>
          <c:invertIfNegative val="0"/>
          <c:cat>
            <c:strRef>
              <c:f>'Aggregate Results'!$A$131:$A$139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Results'!$H$131:$H$139</c:f>
              <c:numCache>
                <c:formatCode>General</c:formatCode>
                <c:ptCount val="9"/>
                <c:pt idx="0">
                  <c:v>1511.8281013269059</c:v>
                </c:pt>
                <c:pt idx="1">
                  <c:v>1511.8281013269059</c:v>
                </c:pt>
                <c:pt idx="2">
                  <c:v>1511.8281013269059</c:v>
                </c:pt>
                <c:pt idx="3">
                  <c:v>1511.8281013269059</c:v>
                </c:pt>
                <c:pt idx="4">
                  <c:v>1511.8281013269059</c:v>
                </c:pt>
                <c:pt idx="5">
                  <c:v>1511.8281013269059</c:v>
                </c:pt>
                <c:pt idx="6">
                  <c:v>1511.8281013269059</c:v>
                </c:pt>
                <c:pt idx="7">
                  <c:v>1511.8281013269059</c:v>
                </c:pt>
                <c:pt idx="8">
                  <c:v>1511.8281013269059</c:v>
                </c:pt>
              </c:numCache>
            </c:numRef>
          </c:val>
          <c:extLst>
            <c:ext xmlns:c16="http://schemas.microsoft.com/office/drawing/2014/chart" uri="{C3380CC4-5D6E-409C-BE32-E72D297353CC}">
              <c16:uniqueId val="{00000006-93FF-403E-91F9-FA9E091EF362}"/>
            </c:ext>
          </c:extLst>
        </c:ser>
        <c:dLbls>
          <c:showLegendKey val="0"/>
          <c:showVal val="0"/>
          <c:showCatName val="0"/>
          <c:showSerName val="0"/>
          <c:showPercent val="0"/>
          <c:showBubbleSize val="0"/>
        </c:dLbls>
        <c:gapWidth val="219"/>
        <c:overlap val="-27"/>
        <c:axId val="864494648"/>
        <c:axId val="864495632"/>
      </c:barChart>
      <c:catAx>
        <c:axId val="864494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4495632"/>
        <c:crosses val="autoZero"/>
        <c:auto val="1"/>
        <c:lblAlgn val="ctr"/>
        <c:lblOffset val="100"/>
        <c:noMultiLvlLbl val="0"/>
      </c:catAx>
      <c:valAx>
        <c:axId val="86449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4494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Results'!$G$392</c:f>
          <c:strCache>
            <c:ptCount val="1"/>
            <c:pt idx="0">
              <c:v>PCD_消費電力[kW]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Results'!$B$394</c:f>
              <c:strCache>
                <c:ptCount val="1"/>
                <c:pt idx="0">
                  <c:v>QAS/メーカ値</c:v>
                </c:pt>
              </c:strCache>
            </c:strRef>
          </c:tx>
          <c:spPr>
            <a:solidFill>
              <a:schemeClr val="accent1"/>
            </a:solidFill>
            <a:ln>
              <a:noFill/>
            </a:ln>
            <a:effectLst/>
          </c:spPr>
          <c:invertIfNegative val="0"/>
          <c:cat>
            <c:strRef>
              <c:f>'Aggregate Results'!$A$404:$A$413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Results'!$B$404:$B$413</c:f>
              <c:numCache>
                <c:formatCode>General</c:formatCode>
                <c:ptCount val="10"/>
                <c:pt idx="0">
                  <c:v>16.421400000000002</c:v>
                </c:pt>
                <c:pt idx="1">
                  <c:v>16.421400000000002</c:v>
                </c:pt>
                <c:pt idx="2">
                  <c:v>16.420860000000001</c:v>
                </c:pt>
                <c:pt idx="3">
                  <c:v>15.904860000000001</c:v>
                </c:pt>
                <c:pt idx="4">
                  <c:v>16.421400000000002</c:v>
                </c:pt>
                <c:pt idx="5">
                  <c:v>10.14982</c:v>
                </c:pt>
                <c:pt idx="6">
                  <c:v>5.4534099999999999</c:v>
                </c:pt>
                <c:pt idx="7">
                  <c:v>5.4534099999999999</c:v>
                </c:pt>
                <c:pt idx="8">
                  <c:v>5.6113200000000001</c:v>
                </c:pt>
                <c:pt idx="9">
                  <c:v>5.4534099999999999</c:v>
                </c:pt>
              </c:numCache>
            </c:numRef>
          </c:val>
          <c:extLst>
            <c:ext xmlns:c16="http://schemas.microsoft.com/office/drawing/2014/chart" uri="{C3380CC4-5D6E-409C-BE32-E72D297353CC}">
              <c16:uniqueId val="{00000000-EF7E-442E-B5C3-7A469BC93E28}"/>
            </c:ext>
          </c:extLst>
        </c:ser>
        <c:ser>
          <c:idx val="1"/>
          <c:order val="1"/>
          <c:tx>
            <c:strRef>
              <c:f>'Aggregate Results'!$C$394</c:f>
              <c:strCache>
                <c:ptCount val="1"/>
                <c:pt idx="0">
                  <c:v>ENe-ST/小野永吉</c:v>
                </c:pt>
              </c:strCache>
            </c:strRef>
          </c:tx>
          <c:spPr>
            <a:solidFill>
              <a:schemeClr val="accent2"/>
            </a:solidFill>
            <a:ln>
              <a:noFill/>
            </a:ln>
            <a:effectLst/>
          </c:spPr>
          <c:invertIfNegative val="0"/>
          <c:cat>
            <c:strRef>
              <c:f>'Aggregate Results'!$A$404:$A$413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Results'!$C$404:$C$413</c:f>
              <c:numCache>
                <c:formatCode>General</c:formatCode>
                <c:ptCount val="10"/>
                <c:pt idx="0">
                  <c:v>17.072784187207301</c:v>
                </c:pt>
                <c:pt idx="1">
                  <c:v>16.279773521079999</c:v>
                </c:pt>
                <c:pt idx="2">
                  <c:v>15.6304387138119</c:v>
                </c:pt>
                <c:pt idx="3">
                  <c:v>15.047311412535199</c:v>
                </c:pt>
                <c:pt idx="4">
                  <c:v>17.1007618483331</c:v>
                </c:pt>
                <c:pt idx="5">
                  <c:v>8.0180242262560597</c:v>
                </c:pt>
                <c:pt idx="6">
                  <c:v>3.84061996172258</c:v>
                </c:pt>
                <c:pt idx="7">
                  <c:v>3.84061996172258</c:v>
                </c:pt>
                <c:pt idx="8">
                  <c:v>3.84061996172258</c:v>
                </c:pt>
                <c:pt idx="9">
                  <c:v>3.84061996172258</c:v>
                </c:pt>
              </c:numCache>
            </c:numRef>
          </c:val>
          <c:extLst>
            <c:ext xmlns:c16="http://schemas.microsoft.com/office/drawing/2014/chart" uri="{C3380CC4-5D6E-409C-BE32-E72D297353CC}">
              <c16:uniqueId val="{00000001-EF7E-442E-B5C3-7A469BC93E28}"/>
            </c:ext>
          </c:extLst>
        </c:ser>
        <c:ser>
          <c:idx val="2"/>
          <c:order val="2"/>
          <c:tx>
            <c:strRef>
              <c:f>'Aggregate Results'!$D$394</c:f>
              <c:strCache>
                <c:ptCount val="1"/>
                <c:pt idx="0">
                  <c:v>LCEM/Yajima</c:v>
                </c:pt>
              </c:strCache>
            </c:strRef>
          </c:tx>
          <c:spPr>
            <a:solidFill>
              <a:schemeClr val="accent3"/>
            </a:solidFill>
            <a:ln>
              <a:noFill/>
            </a:ln>
            <a:effectLst/>
          </c:spPr>
          <c:invertIfNegative val="0"/>
          <c:cat>
            <c:strRef>
              <c:f>'Aggregate Results'!$A$404:$A$413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Results'!$D$404:$D$413</c:f>
              <c:numCache>
                <c:formatCode>General</c:formatCode>
                <c:ptCount val="10"/>
                <c:pt idx="0">
                  <c:v>16.594704123875719</c:v>
                </c:pt>
                <c:pt idx="1">
                  <c:v>15.62670847589486</c:v>
                </c:pt>
                <c:pt idx="2">
                  <c:v>15.066446108196443</c:v>
                </c:pt>
                <c:pt idx="3">
                  <c:v>13.718780622478624</c:v>
                </c:pt>
                <c:pt idx="4">
                  <c:v>16.261208207199189</c:v>
                </c:pt>
                <c:pt idx="5">
                  <c:v>7.3087550654022921</c:v>
                </c:pt>
                <c:pt idx="6">
                  <c:v>2.82673761223811</c:v>
                </c:pt>
                <c:pt idx="7">
                  <c:v>2.82673761223811</c:v>
                </c:pt>
                <c:pt idx="8">
                  <c:v>3.0446233136902507</c:v>
                </c:pt>
                <c:pt idx="9">
                  <c:v>2.82673761223811</c:v>
                </c:pt>
              </c:numCache>
            </c:numRef>
          </c:val>
          <c:extLst>
            <c:ext xmlns:c16="http://schemas.microsoft.com/office/drawing/2014/chart" uri="{C3380CC4-5D6E-409C-BE32-E72D297353CC}">
              <c16:uniqueId val="{00000002-EF7E-442E-B5C3-7A469BC93E28}"/>
            </c:ext>
          </c:extLst>
        </c:ser>
        <c:ser>
          <c:idx val="3"/>
          <c:order val="3"/>
          <c:tx>
            <c:strRef>
              <c:f>'Aggregate Results'!$E$394</c:f>
              <c:strCache>
                <c:ptCount val="1"/>
                <c:pt idx="0">
                  <c:v>BEST2108dev/nino</c:v>
                </c:pt>
              </c:strCache>
            </c:strRef>
          </c:tx>
          <c:spPr>
            <a:solidFill>
              <a:schemeClr val="accent4"/>
            </a:solidFill>
            <a:ln>
              <a:noFill/>
            </a:ln>
            <a:effectLst/>
          </c:spPr>
          <c:invertIfNegative val="0"/>
          <c:cat>
            <c:strRef>
              <c:f>'Aggregate Results'!$A$404:$A$413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Results'!$E$404:$E$413</c:f>
              <c:numCache>
                <c:formatCode>General</c:formatCode>
                <c:ptCount val="10"/>
                <c:pt idx="0">
                  <c:v>16.421400000000002</c:v>
                </c:pt>
                <c:pt idx="1">
                  <c:v>16.421400000000002</c:v>
                </c:pt>
                <c:pt idx="2">
                  <c:v>16.421400000000002</c:v>
                </c:pt>
                <c:pt idx="3">
                  <c:v>16.29599</c:v>
                </c:pt>
                <c:pt idx="4">
                  <c:v>16.421400000000002</c:v>
                </c:pt>
                <c:pt idx="5">
                  <c:v>10.344379999999999</c:v>
                </c:pt>
                <c:pt idx="6">
                  <c:v>5.4534099999999999</c:v>
                </c:pt>
                <c:pt idx="7">
                  <c:v>5.4534099999999999</c:v>
                </c:pt>
                <c:pt idx="8">
                  <c:v>5.6847899999999996</c:v>
                </c:pt>
                <c:pt idx="9">
                  <c:v>5.4534099999999999</c:v>
                </c:pt>
              </c:numCache>
            </c:numRef>
          </c:val>
          <c:extLst>
            <c:ext xmlns:c16="http://schemas.microsoft.com/office/drawing/2014/chart" uri="{C3380CC4-5D6E-409C-BE32-E72D297353CC}">
              <c16:uniqueId val="{00000003-EF7E-442E-B5C3-7A469BC93E28}"/>
            </c:ext>
          </c:extLst>
        </c:ser>
        <c:ser>
          <c:idx val="4"/>
          <c:order val="4"/>
          <c:tx>
            <c:strRef>
              <c:f>'Aggregate Results'!$F$394</c:f>
              <c:strCache>
                <c:ptCount val="1"/>
                <c:pt idx="0">
                  <c:v>Popolo_富樫</c:v>
                </c:pt>
              </c:strCache>
            </c:strRef>
          </c:tx>
          <c:spPr>
            <a:solidFill>
              <a:schemeClr val="accent5"/>
            </a:solidFill>
            <a:ln>
              <a:noFill/>
            </a:ln>
            <a:effectLst/>
          </c:spPr>
          <c:invertIfNegative val="0"/>
          <c:cat>
            <c:strRef>
              <c:f>'Aggregate Results'!$A$404:$A$413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Results'!$F$404:$F$413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EF7E-442E-B5C3-7A469BC93E28}"/>
            </c:ext>
          </c:extLst>
        </c:ser>
        <c:ser>
          <c:idx val="5"/>
          <c:order val="5"/>
          <c:tx>
            <c:strRef>
              <c:f>'Aggregate Results'!$G$394</c:f>
              <c:strCache>
                <c:ptCount val="1"/>
                <c:pt idx="0">
                  <c:v>ACSESCX_吉田</c:v>
                </c:pt>
              </c:strCache>
            </c:strRef>
          </c:tx>
          <c:spPr>
            <a:solidFill>
              <a:schemeClr val="accent6"/>
            </a:solidFill>
            <a:ln>
              <a:noFill/>
            </a:ln>
            <a:effectLst/>
          </c:spPr>
          <c:invertIfNegative val="0"/>
          <c:cat>
            <c:strRef>
              <c:f>'Aggregate Results'!$A$404:$A$413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Results'!$G$404:$G$413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EF7E-442E-B5C3-7A469BC93E28}"/>
            </c:ext>
          </c:extLst>
        </c:ser>
        <c:ser>
          <c:idx val="6"/>
          <c:order val="6"/>
          <c:tx>
            <c:strRef>
              <c:f>'Aggregate Results'!$H$394</c:f>
              <c:strCache>
                <c:ptCount val="1"/>
                <c:pt idx="0">
                  <c:v>EnergyPlus/小野永吉</c:v>
                </c:pt>
              </c:strCache>
            </c:strRef>
          </c:tx>
          <c:spPr>
            <a:solidFill>
              <a:schemeClr val="accent1">
                <a:lumMod val="60000"/>
              </a:schemeClr>
            </a:solidFill>
            <a:ln>
              <a:noFill/>
            </a:ln>
            <a:effectLst/>
          </c:spPr>
          <c:invertIfNegative val="0"/>
          <c:cat>
            <c:strRef>
              <c:f>'Aggregate Results'!$A$404:$A$413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Results'!$H$404:$H$413</c:f>
              <c:numCache>
                <c:formatCode>General</c:formatCode>
                <c:ptCount val="10"/>
                <c:pt idx="0">
                  <c:v>16.63</c:v>
                </c:pt>
                <c:pt idx="1">
                  <c:v>16.63</c:v>
                </c:pt>
                <c:pt idx="2">
                  <c:v>16.63</c:v>
                </c:pt>
                <c:pt idx="3">
                  <c:v>16.63</c:v>
                </c:pt>
                <c:pt idx="4">
                  <c:v>16.63</c:v>
                </c:pt>
                <c:pt idx="5">
                  <c:v>16.63</c:v>
                </c:pt>
                <c:pt idx="6">
                  <c:v>16.63</c:v>
                </c:pt>
                <c:pt idx="7">
                  <c:v>16.63</c:v>
                </c:pt>
                <c:pt idx="8">
                  <c:v>16.63</c:v>
                </c:pt>
                <c:pt idx="9">
                  <c:v>0</c:v>
                </c:pt>
              </c:numCache>
            </c:numRef>
          </c:val>
          <c:extLst>
            <c:ext xmlns:c16="http://schemas.microsoft.com/office/drawing/2014/chart" uri="{C3380CC4-5D6E-409C-BE32-E72D297353CC}">
              <c16:uniqueId val="{00000006-EF7E-442E-B5C3-7A469BC93E28}"/>
            </c:ext>
          </c:extLst>
        </c:ser>
        <c:dLbls>
          <c:showLegendKey val="0"/>
          <c:showVal val="0"/>
          <c:showCatName val="0"/>
          <c:showSerName val="0"/>
          <c:showPercent val="0"/>
          <c:showBubbleSize val="0"/>
        </c:dLbls>
        <c:gapWidth val="219"/>
        <c:overlap val="-27"/>
        <c:axId val="1104505016"/>
        <c:axId val="1104501408"/>
      </c:barChart>
      <c:catAx>
        <c:axId val="1104505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01408"/>
        <c:crosses val="autoZero"/>
        <c:auto val="1"/>
        <c:lblAlgn val="ctr"/>
        <c:lblOffset val="100"/>
        <c:noMultiLvlLbl val="0"/>
      </c:catAx>
      <c:valAx>
        <c:axId val="110450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4505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Results'!$F$440</c:f>
          <c:strCache>
            <c:ptCount val="1"/>
            <c:pt idx="0">
              <c:v>PCD_出口流量[L/min]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Results'!$B$442</c:f>
              <c:strCache>
                <c:ptCount val="1"/>
                <c:pt idx="0">
                  <c:v>QAS/メーカ値</c:v>
                </c:pt>
              </c:strCache>
            </c:strRef>
          </c:tx>
          <c:spPr>
            <a:solidFill>
              <a:schemeClr val="accent1"/>
            </a:solidFill>
            <a:ln>
              <a:noFill/>
            </a:ln>
            <a:effectLst/>
          </c:spPr>
          <c:invertIfNegative val="0"/>
          <c:cat>
            <c:strRef>
              <c:f>'Aggregate Results'!$A$443:$A$451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Results'!$B$443:$B$451</c:f>
              <c:numCache>
                <c:formatCode>General</c:formatCode>
                <c:ptCount val="9"/>
                <c:pt idx="0">
                  <c:v>2500.0001999999999</c:v>
                </c:pt>
                <c:pt idx="1">
                  <c:v>2500.0001999999999</c:v>
                </c:pt>
                <c:pt idx="2">
                  <c:v>2500.0001999999999</c:v>
                </c:pt>
                <c:pt idx="3">
                  <c:v>2500.0001999999999</c:v>
                </c:pt>
                <c:pt idx="4">
                  <c:v>2500.0001999999999</c:v>
                </c:pt>
                <c:pt idx="5">
                  <c:v>2500.0001999999999</c:v>
                </c:pt>
                <c:pt idx="6">
                  <c:v>2500.0001999999999</c:v>
                </c:pt>
                <c:pt idx="7">
                  <c:v>2500.0001999999999</c:v>
                </c:pt>
                <c:pt idx="8">
                  <c:v>2500.0001999999999</c:v>
                </c:pt>
              </c:numCache>
            </c:numRef>
          </c:val>
          <c:extLst>
            <c:ext xmlns:c16="http://schemas.microsoft.com/office/drawing/2014/chart" uri="{C3380CC4-5D6E-409C-BE32-E72D297353CC}">
              <c16:uniqueId val="{00000000-A4DB-4BD3-A09A-042DDA4A4F89}"/>
            </c:ext>
          </c:extLst>
        </c:ser>
        <c:ser>
          <c:idx val="1"/>
          <c:order val="1"/>
          <c:tx>
            <c:strRef>
              <c:f>'Aggregate Results'!$C$442</c:f>
              <c:strCache>
                <c:ptCount val="1"/>
                <c:pt idx="0">
                  <c:v>ENe-ST/小野永吉</c:v>
                </c:pt>
              </c:strCache>
            </c:strRef>
          </c:tx>
          <c:spPr>
            <a:solidFill>
              <a:schemeClr val="accent2"/>
            </a:solidFill>
            <a:ln>
              <a:noFill/>
            </a:ln>
            <a:effectLst/>
          </c:spPr>
          <c:invertIfNegative val="0"/>
          <c:cat>
            <c:strRef>
              <c:f>'Aggregate Results'!$A$443:$A$451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Results'!$C$443:$C$451</c:f>
              <c:numCache>
                <c:formatCode>General</c:formatCode>
                <c:ptCount val="9"/>
                <c:pt idx="0">
                  <c:v>2500</c:v>
                </c:pt>
                <c:pt idx="1">
                  <c:v>2500</c:v>
                </c:pt>
                <c:pt idx="2">
                  <c:v>2500</c:v>
                </c:pt>
                <c:pt idx="3">
                  <c:v>2500</c:v>
                </c:pt>
                <c:pt idx="4">
                  <c:v>2500</c:v>
                </c:pt>
                <c:pt idx="5">
                  <c:v>2500</c:v>
                </c:pt>
                <c:pt idx="6">
                  <c:v>2500</c:v>
                </c:pt>
                <c:pt idx="7">
                  <c:v>2500</c:v>
                </c:pt>
                <c:pt idx="8">
                  <c:v>2500</c:v>
                </c:pt>
              </c:numCache>
            </c:numRef>
          </c:val>
          <c:extLst>
            <c:ext xmlns:c16="http://schemas.microsoft.com/office/drawing/2014/chart" uri="{C3380CC4-5D6E-409C-BE32-E72D297353CC}">
              <c16:uniqueId val="{00000001-A4DB-4BD3-A09A-042DDA4A4F89}"/>
            </c:ext>
          </c:extLst>
        </c:ser>
        <c:ser>
          <c:idx val="2"/>
          <c:order val="2"/>
          <c:tx>
            <c:strRef>
              <c:f>'Aggregate Results'!$D$442</c:f>
              <c:strCache>
                <c:ptCount val="1"/>
                <c:pt idx="0">
                  <c:v>LCEM/Yajima</c:v>
                </c:pt>
              </c:strCache>
            </c:strRef>
          </c:tx>
          <c:spPr>
            <a:solidFill>
              <a:schemeClr val="accent3"/>
            </a:solidFill>
            <a:ln>
              <a:noFill/>
            </a:ln>
            <a:effectLst/>
          </c:spPr>
          <c:invertIfNegative val="0"/>
          <c:cat>
            <c:strRef>
              <c:f>'Aggregate Results'!$A$443:$A$451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Results'!$D$443:$D$451</c:f>
              <c:numCache>
                <c:formatCode>General</c:formatCode>
                <c:ptCount val="9"/>
                <c:pt idx="0">
                  <c:v>2500</c:v>
                </c:pt>
                <c:pt idx="1">
                  <c:v>2500</c:v>
                </c:pt>
                <c:pt idx="2">
                  <c:v>2500</c:v>
                </c:pt>
                <c:pt idx="3">
                  <c:v>2500</c:v>
                </c:pt>
                <c:pt idx="4">
                  <c:v>2500</c:v>
                </c:pt>
                <c:pt idx="5">
                  <c:v>2500</c:v>
                </c:pt>
                <c:pt idx="6">
                  <c:v>2500</c:v>
                </c:pt>
                <c:pt idx="7">
                  <c:v>2500</c:v>
                </c:pt>
                <c:pt idx="8">
                  <c:v>2500</c:v>
                </c:pt>
              </c:numCache>
            </c:numRef>
          </c:val>
          <c:extLst>
            <c:ext xmlns:c16="http://schemas.microsoft.com/office/drawing/2014/chart" uri="{C3380CC4-5D6E-409C-BE32-E72D297353CC}">
              <c16:uniqueId val="{00000002-A4DB-4BD3-A09A-042DDA4A4F89}"/>
            </c:ext>
          </c:extLst>
        </c:ser>
        <c:ser>
          <c:idx val="3"/>
          <c:order val="3"/>
          <c:tx>
            <c:strRef>
              <c:f>'Aggregate Results'!$E$442</c:f>
              <c:strCache>
                <c:ptCount val="1"/>
                <c:pt idx="0">
                  <c:v>BEST2108dev/nino</c:v>
                </c:pt>
              </c:strCache>
            </c:strRef>
          </c:tx>
          <c:spPr>
            <a:solidFill>
              <a:schemeClr val="accent4"/>
            </a:solidFill>
            <a:ln>
              <a:noFill/>
            </a:ln>
            <a:effectLst/>
          </c:spPr>
          <c:invertIfNegative val="0"/>
          <c:cat>
            <c:strRef>
              <c:f>'Aggregate Results'!$A$443:$A$451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Results'!$E$443:$E$451</c:f>
              <c:numCache>
                <c:formatCode>General</c:formatCode>
                <c:ptCount val="9"/>
                <c:pt idx="0">
                  <c:v>2500.0001999999999</c:v>
                </c:pt>
                <c:pt idx="1">
                  <c:v>2500.0001999999999</c:v>
                </c:pt>
                <c:pt idx="2">
                  <c:v>2500.0001999999999</c:v>
                </c:pt>
                <c:pt idx="3">
                  <c:v>2500.0001999999999</c:v>
                </c:pt>
                <c:pt idx="4">
                  <c:v>2500.0001999999999</c:v>
                </c:pt>
                <c:pt idx="5">
                  <c:v>2500.0001999999999</c:v>
                </c:pt>
                <c:pt idx="6">
                  <c:v>2500.0001999999999</c:v>
                </c:pt>
                <c:pt idx="7">
                  <c:v>2500.0001999999999</c:v>
                </c:pt>
                <c:pt idx="8">
                  <c:v>2500.0001999999999</c:v>
                </c:pt>
              </c:numCache>
            </c:numRef>
          </c:val>
          <c:extLst>
            <c:ext xmlns:c16="http://schemas.microsoft.com/office/drawing/2014/chart" uri="{C3380CC4-5D6E-409C-BE32-E72D297353CC}">
              <c16:uniqueId val="{00000003-A4DB-4BD3-A09A-042DDA4A4F89}"/>
            </c:ext>
          </c:extLst>
        </c:ser>
        <c:ser>
          <c:idx val="4"/>
          <c:order val="4"/>
          <c:tx>
            <c:strRef>
              <c:f>'Aggregate Results'!$F$442</c:f>
              <c:strCache>
                <c:ptCount val="1"/>
                <c:pt idx="0">
                  <c:v>Popolo_富樫</c:v>
                </c:pt>
              </c:strCache>
            </c:strRef>
          </c:tx>
          <c:spPr>
            <a:solidFill>
              <a:schemeClr val="accent5"/>
            </a:solidFill>
            <a:ln>
              <a:noFill/>
            </a:ln>
            <a:effectLst/>
          </c:spPr>
          <c:invertIfNegative val="0"/>
          <c:cat>
            <c:strRef>
              <c:f>'Aggregate Results'!$A$443:$A$451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Results'!$F$443:$F$451</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A4DB-4BD3-A09A-042DDA4A4F89}"/>
            </c:ext>
          </c:extLst>
        </c:ser>
        <c:ser>
          <c:idx val="5"/>
          <c:order val="5"/>
          <c:tx>
            <c:strRef>
              <c:f>'Aggregate Results'!$G$442</c:f>
              <c:strCache>
                <c:ptCount val="1"/>
                <c:pt idx="0">
                  <c:v>ACSESCX_吉田</c:v>
                </c:pt>
              </c:strCache>
            </c:strRef>
          </c:tx>
          <c:spPr>
            <a:solidFill>
              <a:schemeClr val="accent6"/>
            </a:solidFill>
            <a:ln>
              <a:noFill/>
            </a:ln>
            <a:effectLst/>
          </c:spPr>
          <c:invertIfNegative val="0"/>
          <c:cat>
            <c:strRef>
              <c:f>'Aggregate Results'!$A$443:$A$451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Results'!$G$443:$G$451</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A4DB-4BD3-A09A-042DDA4A4F89}"/>
            </c:ext>
          </c:extLst>
        </c:ser>
        <c:ser>
          <c:idx val="6"/>
          <c:order val="6"/>
          <c:tx>
            <c:strRef>
              <c:f>'Aggregate Results'!$H$442</c:f>
              <c:strCache>
                <c:ptCount val="1"/>
                <c:pt idx="0">
                  <c:v>EnergyPlus/小野永吉</c:v>
                </c:pt>
              </c:strCache>
            </c:strRef>
          </c:tx>
          <c:spPr>
            <a:solidFill>
              <a:schemeClr val="accent1">
                <a:lumMod val="60000"/>
              </a:schemeClr>
            </a:solidFill>
            <a:ln>
              <a:noFill/>
            </a:ln>
            <a:effectLst/>
          </c:spPr>
          <c:invertIfNegative val="0"/>
          <c:cat>
            <c:strRef>
              <c:f>'Aggregate Results'!$A$443:$A$451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Results'!$H$443:$H$451</c:f>
              <c:numCache>
                <c:formatCode>General</c:formatCode>
                <c:ptCount val="9"/>
                <c:pt idx="0">
                  <c:v>2499.7649979600001</c:v>
                </c:pt>
                <c:pt idx="1">
                  <c:v>2499.7649979600001</c:v>
                </c:pt>
                <c:pt idx="2">
                  <c:v>2499.7649979600001</c:v>
                </c:pt>
                <c:pt idx="3">
                  <c:v>2499.7649979600001</c:v>
                </c:pt>
                <c:pt idx="4">
                  <c:v>2499.7649979600001</c:v>
                </c:pt>
                <c:pt idx="5">
                  <c:v>2499.7649979600001</c:v>
                </c:pt>
                <c:pt idx="6">
                  <c:v>2499.7649979600001</c:v>
                </c:pt>
                <c:pt idx="7">
                  <c:v>2499.7649979600001</c:v>
                </c:pt>
                <c:pt idx="8">
                  <c:v>2499.7649979600001</c:v>
                </c:pt>
              </c:numCache>
            </c:numRef>
          </c:val>
          <c:extLst>
            <c:ext xmlns:c16="http://schemas.microsoft.com/office/drawing/2014/chart" uri="{C3380CC4-5D6E-409C-BE32-E72D297353CC}">
              <c16:uniqueId val="{00000006-A4DB-4BD3-A09A-042DDA4A4F89}"/>
            </c:ext>
          </c:extLst>
        </c:ser>
        <c:dLbls>
          <c:showLegendKey val="0"/>
          <c:showVal val="0"/>
          <c:showCatName val="0"/>
          <c:showSerName val="0"/>
          <c:showPercent val="0"/>
          <c:showBubbleSize val="0"/>
        </c:dLbls>
        <c:gapWidth val="219"/>
        <c:overlap val="-27"/>
        <c:axId val="867780224"/>
        <c:axId val="867776944"/>
      </c:barChart>
      <c:catAx>
        <c:axId val="867780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7776944"/>
        <c:crosses val="autoZero"/>
        <c:auto val="1"/>
        <c:lblAlgn val="ctr"/>
        <c:lblOffset val="100"/>
        <c:noMultiLvlLbl val="0"/>
      </c:catAx>
      <c:valAx>
        <c:axId val="86777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778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Results'!$G$440</c:f>
          <c:strCache>
            <c:ptCount val="1"/>
            <c:pt idx="0">
              <c:v>PCD_出口流量[L/min]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Results'!$B$442</c:f>
              <c:strCache>
                <c:ptCount val="1"/>
                <c:pt idx="0">
                  <c:v>QAS/メーカ値</c:v>
                </c:pt>
              </c:strCache>
            </c:strRef>
          </c:tx>
          <c:spPr>
            <a:solidFill>
              <a:schemeClr val="accent1"/>
            </a:solidFill>
            <a:ln>
              <a:noFill/>
            </a:ln>
            <a:effectLst/>
          </c:spPr>
          <c:invertIfNegative val="0"/>
          <c:cat>
            <c:strRef>
              <c:f>'Aggregate Results'!$A$452:$A$461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Results'!$B$452:$B$461</c:f>
              <c:numCache>
                <c:formatCode>General</c:formatCode>
                <c:ptCount val="10"/>
                <c:pt idx="0">
                  <c:v>2500.0001999999999</c:v>
                </c:pt>
                <c:pt idx="1">
                  <c:v>2500.0001999999999</c:v>
                </c:pt>
                <c:pt idx="2">
                  <c:v>2499.9503999999997</c:v>
                </c:pt>
                <c:pt idx="3">
                  <c:v>2453.6622000000002</c:v>
                </c:pt>
                <c:pt idx="4">
                  <c:v>2500.0001999999999</c:v>
                </c:pt>
                <c:pt idx="5">
                  <c:v>1871.9598000000001</c:v>
                </c:pt>
                <c:pt idx="6">
                  <c:v>1251</c:v>
                </c:pt>
                <c:pt idx="7">
                  <c:v>1251</c:v>
                </c:pt>
                <c:pt idx="8">
                  <c:v>1275.4739999999999</c:v>
                </c:pt>
                <c:pt idx="9">
                  <c:v>1251</c:v>
                </c:pt>
              </c:numCache>
            </c:numRef>
          </c:val>
          <c:extLst>
            <c:ext xmlns:c16="http://schemas.microsoft.com/office/drawing/2014/chart" uri="{C3380CC4-5D6E-409C-BE32-E72D297353CC}">
              <c16:uniqueId val="{00000000-7D96-42AC-9451-68995FAC004A}"/>
            </c:ext>
          </c:extLst>
        </c:ser>
        <c:ser>
          <c:idx val="1"/>
          <c:order val="1"/>
          <c:tx>
            <c:strRef>
              <c:f>'Aggregate Results'!$C$442</c:f>
              <c:strCache>
                <c:ptCount val="1"/>
                <c:pt idx="0">
                  <c:v>ENe-ST/小野永吉</c:v>
                </c:pt>
              </c:strCache>
            </c:strRef>
          </c:tx>
          <c:spPr>
            <a:solidFill>
              <a:schemeClr val="accent2"/>
            </a:solidFill>
            <a:ln>
              <a:noFill/>
            </a:ln>
            <a:effectLst/>
          </c:spPr>
          <c:invertIfNegative val="0"/>
          <c:cat>
            <c:strRef>
              <c:f>'Aggregate Results'!$A$452:$A$461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Results'!$C$452:$C$461</c:f>
              <c:numCache>
                <c:formatCode>General</c:formatCode>
                <c:ptCount val="10"/>
                <c:pt idx="0">
                  <c:v>2496.81627208808</c:v>
                </c:pt>
                <c:pt idx="1">
                  <c:v>2451.47257675231</c:v>
                </c:pt>
                <c:pt idx="2">
                  <c:v>2411.5328343875899</c:v>
                </c:pt>
                <c:pt idx="3">
                  <c:v>2373.8932976414899</c:v>
                </c:pt>
                <c:pt idx="4">
                  <c:v>2500</c:v>
                </c:pt>
                <c:pt idx="5">
                  <c:v>1817.5681594886</c:v>
                </c:pt>
                <c:pt idx="6">
                  <c:v>1250</c:v>
                </c:pt>
                <c:pt idx="7">
                  <c:v>1250</c:v>
                </c:pt>
                <c:pt idx="8">
                  <c:v>1250</c:v>
                </c:pt>
                <c:pt idx="9">
                  <c:v>1250</c:v>
                </c:pt>
              </c:numCache>
            </c:numRef>
          </c:val>
          <c:extLst>
            <c:ext xmlns:c16="http://schemas.microsoft.com/office/drawing/2014/chart" uri="{C3380CC4-5D6E-409C-BE32-E72D297353CC}">
              <c16:uniqueId val="{00000001-7D96-42AC-9451-68995FAC004A}"/>
            </c:ext>
          </c:extLst>
        </c:ser>
        <c:ser>
          <c:idx val="2"/>
          <c:order val="2"/>
          <c:tx>
            <c:strRef>
              <c:f>'Aggregate Results'!$D$442</c:f>
              <c:strCache>
                <c:ptCount val="1"/>
                <c:pt idx="0">
                  <c:v>LCEM/Yajima</c:v>
                </c:pt>
              </c:strCache>
            </c:strRef>
          </c:tx>
          <c:spPr>
            <a:solidFill>
              <a:schemeClr val="accent3"/>
            </a:solidFill>
            <a:ln>
              <a:noFill/>
            </a:ln>
            <a:effectLst/>
          </c:spPr>
          <c:invertIfNegative val="0"/>
          <c:cat>
            <c:strRef>
              <c:f>'Aggregate Results'!$A$452:$A$461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Results'!$D$452:$D$461</c:f>
              <c:numCache>
                <c:formatCode>General</c:formatCode>
                <c:ptCount val="10"/>
                <c:pt idx="0">
                  <c:v>2498.1921429282702</c:v>
                </c:pt>
                <c:pt idx="1">
                  <c:v>2444.2832509807063</c:v>
                </c:pt>
                <c:pt idx="2">
                  <c:v>2412.0149216936761</c:v>
                </c:pt>
                <c:pt idx="3">
                  <c:v>2330.8252004201472</c:v>
                </c:pt>
                <c:pt idx="4">
                  <c:v>2479.8717270065499</c:v>
                </c:pt>
                <c:pt idx="5">
                  <c:v>1840.6173012127533</c:v>
                </c:pt>
                <c:pt idx="6">
                  <c:v>1250</c:v>
                </c:pt>
                <c:pt idx="7">
                  <c:v>1250</c:v>
                </c:pt>
                <c:pt idx="8">
                  <c:v>1290.8565931922747</c:v>
                </c:pt>
                <c:pt idx="9">
                  <c:v>1250</c:v>
                </c:pt>
              </c:numCache>
            </c:numRef>
          </c:val>
          <c:extLst>
            <c:ext xmlns:c16="http://schemas.microsoft.com/office/drawing/2014/chart" uri="{C3380CC4-5D6E-409C-BE32-E72D297353CC}">
              <c16:uniqueId val="{00000002-7D96-42AC-9451-68995FAC004A}"/>
            </c:ext>
          </c:extLst>
        </c:ser>
        <c:ser>
          <c:idx val="3"/>
          <c:order val="3"/>
          <c:tx>
            <c:strRef>
              <c:f>'Aggregate Results'!$E$442</c:f>
              <c:strCache>
                <c:ptCount val="1"/>
                <c:pt idx="0">
                  <c:v>BEST2108dev/nino</c:v>
                </c:pt>
              </c:strCache>
            </c:strRef>
          </c:tx>
          <c:spPr>
            <a:solidFill>
              <a:schemeClr val="accent4"/>
            </a:solidFill>
            <a:ln>
              <a:noFill/>
            </a:ln>
            <a:effectLst/>
          </c:spPr>
          <c:invertIfNegative val="0"/>
          <c:cat>
            <c:strRef>
              <c:f>'Aggregate Results'!$A$452:$A$461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Results'!$E$452:$E$461</c:f>
              <c:numCache>
                <c:formatCode>General</c:formatCode>
                <c:ptCount val="10"/>
                <c:pt idx="0">
                  <c:v>2500.0001999999999</c:v>
                </c:pt>
                <c:pt idx="1">
                  <c:v>2500.0001999999999</c:v>
                </c:pt>
                <c:pt idx="2">
                  <c:v>2500.0001999999999</c:v>
                </c:pt>
                <c:pt idx="3">
                  <c:v>2488.7766000000001</c:v>
                </c:pt>
                <c:pt idx="4">
                  <c:v>2500.0001999999999</c:v>
                </c:pt>
                <c:pt idx="5">
                  <c:v>1894.104</c:v>
                </c:pt>
                <c:pt idx="6">
                  <c:v>1251</c:v>
                </c:pt>
                <c:pt idx="7">
                  <c:v>1251</c:v>
                </c:pt>
                <c:pt idx="8">
                  <c:v>1286.7474</c:v>
                </c:pt>
                <c:pt idx="9">
                  <c:v>1251</c:v>
                </c:pt>
              </c:numCache>
            </c:numRef>
          </c:val>
          <c:extLst>
            <c:ext xmlns:c16="http://schemas.microsoft.com/office/drawing/2014/chart" uri="{C3380CC4-5D6E-409C-BE32-E72D297353CC}">
              <c16:uniqueId val="{00000003-7D96-42AC-9451-68995FAC004A}"/>
            </c:ext>
          </c:extLst>
        </c:ser>
        <c:ser>
          <c:idx val="4"/>
          <c:order val="4"/>
          <c:tx>
            <c:strRef>
              <c:f>'Aggregate Results'!$F$442</c:f>
              <c:strCache>
                <c:ptCount val="1"/>
                <c:pt idx="0">
                  <c:v>Popolo_富樫</c:v>
                </c:pt>
              </c:strCache>
            </c:strRef>
          </c:tx>
          <c:spPr>
            <a:solidFill>
              <a:schemeClr val="accent5"/>
            </a:solidFill>
            <a:ln>
              <a:noFill/>
            </a:ln>
            <a:effectLst/>
          </c:spPr>
          <c:invertIfNegative val="0"/>
          <c:cat>
            <c:strRef>
              <c:f>'Aggregate Results'!$A$452:$A$461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Results'!$F$452:$F$461</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7D96-42AC-9451-68995FAC004A}"/>
            </c:ext>
          </c:extLst>
        </c:ser>
        <c:ser>
          <c:idx val="5"/>
          <c:order val="5"/>
          <c:tx>
            <c:strRef>
              <c:f>'Aggregate Results'!$G$442</c:f>
              <c:strCache>
                <c:ptCount val="1"/>
                <c:pt idx="0">
                  <c:v>ACSESCX_吉田</c:v>
                </c:pt>
              </c:strCache>
            </c:strRef>
          </c:tx>
          <c:spPr>
            <a:solidFill>
              <a:schemeClr val="accent6"/>
            </a:solidFill>
            <a:ln>
              <a:noFill/>
            </a:ln>
            <a:effectLst/>
          </c:spPr>
          <c:invertIfNegative val="0"/>
          <c:cat>
            <c:strRef>
              <c:f>'Aggregate Results'!$A$452:$A$461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Results'!$G$452:$G$461</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7D96-42AC-9451-68995FAC004A}"/>
            </c:ext>
          </c:extLst>
        </c:ser>
        <c:ser>
          <c:idx val="6"/>
          <c:order val="6"/>
          <c:tx>
            <c:strRef>
              <c:f>'Aggregate Results'!$H$442</c:f>
              <c:strCache>
                <c:ptCount val="1"/>
                <c:pt idx="0">
                  <c:v>EnergyPlus/小野永吉</c:v>
                </c:pt>
              </c:strCache>
            </c:strRef>
          </c:tx>
          <c:spPr>
            <a:solidFill>
              <a:schemeClr val="accent1">
                <a:lumMod val="60000"/>
              </a:schemeClr>
            </a:solidFill>
            <a:ln>
              <a:noFill/>
            </a:ln>
            <a:effectLst/>
          </c:spPr>
          <c:invertIfNegative val="0"/>
          <c:cat>
            <c:strRef>
              <c:f>'Aggregate Results'!$A$452:$A$461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Results'!$H$452:$H$461</c:f>
              <c:numCache>
                <c:formatCode>General</c:formatCode>
                <c:ptCount val="10"/>
                <c:pt idx="0">
                  <c:v>2499.7649979600001</c:v>
                </c:pt>
                <c:pt idx="1">
                  <c:v>2499.7649979600001</c:v>
                </c:pt>
                <c:pt idx="2">
                  <c:v>2499.7649979600001</c:v>
                </c:pt>
                <c:pt idx="3">
                  <c:v>2499.7649979600001</c:v>
                </c:pt>
                <c:pt idx="4">
                  <c:v>2499.7649979600001</c:v>
                </c:pt>
                <c:pt idx="5">
                  <c:v>2499.7649979600001</c:v>
                </c:pt>
                <c:pt idx="6">
                  <c:v>2499.7649979600001</c:v>
                </c:pt>
                <c:pt idx="7">
                  <c:v>2499.7649979600001</c:v>
                </c:pt>
                <c:pt idx="8">
                  <c:v>2499.7649979600001</c:v>
                </c:pt>
                <c:pt idx="9">
                  <c:v>0</c:v>
                </c:pt>
              </c:numCache>
            </c:numRef>
          </c:val>
          <c:extLst>
            <c:ext xmlns:c16="http://schemas.microsoft.com/office/drawing/2014/chart" uri="{C3380CC4-5D6E-409C-BE32-E72D297353CC}">
              <c16:uniqueId val="{00000006-7D96-42AC-9451-68995FAC004A}"/>
            </c:ext>
          </c:extLst>
        </c:ser>
        <c:dLbls>
          <c:showLegendKey val="0"/>
          <c:showVal val="0"/>
          <c:showCatName val="0"/>
          <c:showSerName val="0"/>
          <c:showPercent val="0"/>
          <c:showBubbleSize val="0"/>
        </c:dLbls>
        <c:gapWidth val="219"/>
        <c:overlap val="-27"/>
        <c:axId val="867780224"/>
        <c:axId val="867776944"/>
      </c:barChart>
      <c:catAx>
        <c:axId val="867780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7776944"/>
        <c:crosses val="autoZero"/>
        <c:auto val="1"/>
        <c:lblAlgn val="ctr"/>
        <c:lblOffset val="100"/>
        <c:noMultiLvlLbl val="0"/>
      </c:catAx>
      <c:valAx>
        <c:axId val="86777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778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Results'!$F$464</c:f>
          <c:strCache>
            <c:ptCount val="1"/>
            <c:pt idx="0">
              <c:v>PCD_揚程[kPa]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Results'!$B$466</c:f>
              <c:strCache>
                <c:ptCount val="1"/>
                <c:pt idx="0">
                  <c:v>QAS/メーカ値</c:v>
                </c:pt>
              </c:strCache>
            </c:strRef>
          </c:tx>
          <c:spPr>
            <a:solidFill>
              <a:schemeClr val="accent1"/>
            </a:solidFill>
            <a:ln>
              <a:noFill/>
            </a:ln>
            <a:effectLst/>
          </c:spPr>
          <c:invertIfNegative val="0"/>
          <c:cat>
            <c:strRef>
              <c:f>'Aggregate Results'!$A$467:$A$475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Results'!$B$467:$B$475</c:f>
              <c:numCache>
                <c:formatCode>General</c:formatCode>
                <c:ptCount val="9"/>
                <c:pt idx="0">
                  <c:v>244.73050000000001</c:v>
                </c:pt>
                <c:pt idx="1">
                  <c:v>244.73050000000001</c:v>
                </c:pt>
                <c:pt idx="2">
                  <c:v>244.73050000000001</c:v>
                </c:pt>
                <c:pt idx="3">
                  <c:v>244.73050000000001</c:v>
                </c:pt>
                <c:pt idx="4">
                  <c:v>244.73050000000001</c:v>
                </c:pt>
                <c:pt idx="5">
                  <c:v>244.73050000000001</c:v>
                </c:pt>
                <c:pt idx="6">
                  <c:v>244.73050000000001</c:v>
                </c:pt>
                <c:pt idx="7">
                  <c:v>244.73050000000001</c:v>
                </c:pt>
                <c:pt idx="8">
                  <c:v>244.73050000000001</c:v>
                </c:pt>
              </c:numCache>
            </c:numRef>
          </c:val>
          <c:extLst>
            <c:ext xmlns:c16="http://schemas.microsoft.com/office/drawing/2014/chart" uri="{C3380CC4-5D6E-409C-BE32-E72D297353CC}">
              <c16:uniqueId val="{00000000-D9EE-48ED-85A8-503A53924DF3}"/>
            </c:ext>
          </c:extLst>
        </c:ser>
        <c:ser>
          <c:idx val="1"/>
          <c:order val="1"/>
          <c:tx>
            <c:strRef>
              <c:f>'Aggregate Results'!$C$466</c:f>
              <c:strCache>
                <c:ptCount val="1"/>
                <c:pt idx="0">
                  <c:v>ENe-ST/小野永吉</c:v>
                </c:pt>
              </c:strCache>
            </c:strRef>
          </c:tx>
          <c:spPr>
            <a:solidFill>
              <a:schemeClr val="accent2"/>
            </a:solidFill>
            <a:ln>
              <a:noFill/>
            </a:ln>
            <a:effectLst/>
          </c:spPr>
          <c:invertIfNegative val="0"/>
          <c:cat>
            <c:strRef>
              <c:f>'Aggregate Results'!$A$467:$A$475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Results'!$C$467:$C$475</c:f>
              <c:numCache>
                <c:formatCode>General</c:formatCode>
                <c:ptCount val="9"/>
                <c:pt idx="0">
                  <c:v>244.63181401888801</c:v>
                </c:pt>
                <c:pt idx="1">
                  <c:v>244.63181401888801</c:v>
                </c:pt>
                <c:pt idx="2">
                  <c:v>244.63181401888801</c:v>
                </c:pt>
                <c:pt idx="3">
                  <c:v>244.63181401888801</c:v>
                </c:pt>
                <c:pt idx="4">
                  <c:v>244.63181401888801</c:v>
                </c:pt>
                <c:pt idx="5">
                  <c:v>244.63181401888801</c:v>
                </c:pt>
                <c:pt idx="6">
                  <c:v>244.63181401888801</c:v>
                </c:pt>
                <c:pt idx="7">
                  <c:v>244.63181401888801</c:v>
                </c:pt>
                <c:pt idx="8">
                  <c:v>244.63181401888801</c:v>
                </c:pt>
              </c:numCache>
            </c:numRef>
          </c:val>
          <c:extLst>
            <c:ext xmlns:c16="http://schemas.microsoft.com/office/drawing/2014/chart" uri="{C3380CC4-5D6E-409C-BE32-E72D297353CC}">
              <c16:uniqueId val="{00000001-D9EE-48ED-85A8-503A53924DF3}"/>
            </c:ext>
          </c:extLst>
        </c:ser>
        <c:ser>
          <c:idx val="2"/>
          <c:order val="2"/>
          <c:tx>
            <c:strRef>
              <c:f>'Aggregate Results'!$D$466</c:f>
              <c:strCache>
                <c:ptCount val="1"/>
                <c:pt idx="0">
                  <c:v>LCEM/Yajima</c:v>
                </c:pt>
              </c:strCache>
            </c:strRef>
          </c:tx>
          <c:spPr>
            <a:solidFill>
              <a:schemeClr val="accent3"/>
            </a:solidFill>
            <a:ln>
              <a:noFill/>
            </a:ln>
            <a:effectLst/>
          </c:spPr>
          <c:invertIfNegative val="0"/>
          <c:cat>
            <c:strRef>
              <c:f>'Aggregate Results'!$A$467:$A$475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Results'!$D$467:$D$475</c:f>
              <c:numCache>
                <c:formatCode>General</c:formatCode>
                <c:ptCount val="9"/>
                <c:pt idx="0">
                  <c:v>245.39622641509425</c:v>
                </c:pt>
                <c:pt idx="1">
                  <c:v>245.39622641509425</c:v>
                </c:pt>
                <c:pt idx="2">
                  <c:v>245.39622641509425</c:v>
                </c:pt>
                <c:pt idx="3">
                  <c:v>245.39622641509425</c:v>
                </c:pt>
                <c:pt idx="4">
                  <c:v>245.39622641509425</c:v>
                </c:pt>
                <c:pt idx="5">
                  <c:v>245.39622641509425</c:v>
                </c:pt>
                <c:pt idx="6">
                  <c:v>245.39622641509425</c:v>
                </c:pt>
                <c:pt idx="7">
                  <c:v>245.39622641509425</c:v>
                </c:pt>
                <c:pt idx="8">
                  <c:v>245.39622641509425</c:v>
                </c:pt>
              </c:numCache>
            </c:numRef>
          </c:val>
          <c:extLst>
            <c:ext xmlns:c16="http://schemas.microsoft.com/office/drawing/2014/chart" uri="{C3380CC4-5D6E-409C-BE32-E72D297353CC}">
              <c16:uniqueId val="{00000002-D9EE-48ED-85A8-503A53924DF3}"/>
            </c:ext>
          </c:extLst>
        </c:ser>
        <c:ser>
          <c:idx val="3"/>
          <c:order val="3"/>
          <c:tx>
            <c:strRef>
              <c:f>'Aggregate Results'!$E$466</c:f>
              <c:strCache>
                <c:ptCount val="1"/>
                <c:pt idx="0">
                  <c:v>BEST2108dev/nino</c:v>
                </c:pt>
              </c:strCache>
            </c:strRef>
          </c:tx>
          <c:spPr>
            <a:solidFill>
              <a:schemeClr val="accent4"/>
            </a:solidFill>
            <a:ln>
              <a:noFill/>
            </a:ln>
            <a:effectLst/>
          </c:spPr>
          <c:invertIfNegative val="0"/>
          <c:cat>
            <c:strRef>
              <c:f>'Aggregate Results'!$A$467:$A$475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Results'!$E$467:$E$475</c:f>
              <c:numCache>
                <c:formatCode>General</c:formatCode>
                <c:ptCount val="9"/>
                <c:pt idx="0">
                  <c:v>244.73050000000001</c:v>
                </c:pt>
                <c:pt idx="1">
                  <c:v>244.73050000000001</c:v>
                </c:pt>
                <c:pt idx="2">
                  <c:v>244.73050000000001</c:v>
                </c:pt>
                <c:pt idx="3">
                  <c:v>244.73050000000001</c:v>
                </c:pt>
                <c:pt idx="4">
                  <c:v>244.73050000000001</c:v>
                </c:pt>
                <c:pt idx="5">
                  <c:v>244.73050000000001</c:v>
                </c:pt>
                <c:pt idx="6">
                  <c:v>244.73050000000001</c:v>
                </c:pt>
                <c:pt idx="7">
                  <c:v>244.73050000000001</c:v>
                </c:pt>
                <c:pt idx="8">
                  <c:v>244.73050000000001</c:v>
                </c:pt>
              </c:numCache>
            </c:numRef>
          </c:val>
          <c:extLst>
            <c:ext xmlns:c16="http://schemas.microsoft.com/office/drawing/2014/chart" uri="{C3380CC4-5D6E-409C-BE32-E72D297353CC}">
              <c16:uniqueId val="{00000003-D9EE-48ED-85A8-503A53924DF3}"/>
            </c:ext>
          </c:extLst>
        </c:ser>
        <c:ser>
          <c:idx val="4"/>
          <c:order val="4"/>
          <c:tx>
            <c:strRef>
              <c:f>'Aggregate Results'!$F$466</c:f>
              <c:strCache>
                <c:ptCount val="1"/>
                <c:pt idx="0">
                  <c:v>Popolo_富樫</c:v>
                </c:pt>
              </c:strCache>
            </c:strRef>
          </c:tx>
          <c:spPr>
            <a:solidFill>
              <a:schemeClr val="accent5"/>
            </a:solidFill>
            <a:ln>
              <a:noFill/>
            </a:ln>
            <a:effectLst/>
          </c:spPr>
          <c:invertIfNegative val="0"/>
          <c:cat>
            <c:strRef>
              <c:f>'Aggregate Results'!$A$467:$A$475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Results'!$F$467:$F$475</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D9EE-48ED-85A8-503A53924DF3}"/>
            </c:ext>
          </c:extLst>
        </c:ser>
        <c:ser>
          <c:idx val="5"/>
          <c:order val="5"/>
          <c:tx>
            <c:strRef>
              <c:f>'Aggregate Results'!$G$466</c:f>
              <c:strCache>
                <c:ptCount val="1"/>
                <c:pt idx="0">
                  <c:v>ACSESCX_吉田</c:v>
                </c:pt>
              </c:strCache>
            </c:strRef>
          </c:tx>
          <c:spPr>
            <a:solidFill>
              <a:schemeClr val="accent6"/>
            </a:solidFill>
            <a:ln>
              <a:noFill/>
            </a:ln>
            <a:effectLst/>
          </c:spPr>
          <c:invertIfNegative val="0"/>
          <c:cat>
            <c:strRef>
              <c:f>'Aggregate Results'!$A$467:$A$475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Results'!$G$467:$G$475</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D9EE-48ED-85A8-503A53924DF3}"/>
            </c:ext>
          </c:extLst>
        </c:ser>
        <c:ser>
          <c:idx val="6"/>
          <c:order val="6"/>
          <c:tx>
            <c:strRef>
              <c:f>'Aggregate Results'!$H$466</c:f>
              <c:strCache>
                <c:ptCount val="1"/>
                <c:pt idx="0">
                  <c:v>EnergyPlus/小野永吉</c:v>
                </c:pt>
              </c:strCache>
            </c:strRef>
          </c:tx>
          <c:spPr>
            <a:solidFill>
              <a:schemeClr val="accent1">
                <a:lumMod val="60000"/>
              </a:schemeClr>
            </a:solidFill>
            <a:ln>
              <a:noFill/>
            </a:ln>
            <a:effectLst/>
          </c:spPr>
          <c:invertIfNegative val="0"/>
          <c:cat>
            <c:strRef>
              <c:f>'Aggregate Results'!$A$467:$A$475</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Results'!$H$467:$H$475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D9EE-48ED-85A8-503A53924DF3}"/>
            </c:ext>
          </c:extLst>
        </c:ser>
        <c:dLbls>
          <c:showLegendKey val="0"/>
          <c:showVal val="0"/>
          <c:showCatName val="0"/>
          <c:showSerName val="0"/>
          <c:showPercent val="0"/>
          <c:showBubbleSize val="0"/>
        </c:dLbls>
        <c:gapWidth val="219"/>
        <c:overlap val="-27"/>
        <c:axId val="867118440"/>
        <c:axId val="867119424"/>
      </c:barChart>
      <c:catAx>
        <c:axId val="867118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7119424"/>
        <c:crosses val="autoZero"/>
        <c:auto val="1"/>
        <c:lblAlgn val="ctr"/>
        <c:lblOffset val="100"/>
        <c:noMultiLvlLbl val="0"/>
      </c:catAx>
      <c:valAx>
        <c:axId val="86711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7118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Results'!$G$464</c:f>
          <c:strCache>
            <c:ptCount val="1"/>
            <c:pt idx="0">
              <c:v>PCD_揚程[kPa]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Results'!$B$466</c:f>
              <c:strCache>
                <c:ptCount val="1"/>
                <c:pt idx="0">
                  <c:v>QAS/メーカ値</c:v>
                </c:pt>
              </c:strCache>
            </c:strRef>
          </c:tx>
          <c:spPr>
            <a:solidFill>
              <a:schemeClr val="accent1"/>
            </a:solidFill>
            <a:ln>
              <a:noFill/>
            </a:ln>
            <a:effectLst/>
          </c:spPr>
          <c:invertIfNegative val="0"/>
          <c:cat>
            <c:strRef>
              <c:f>'Aggregate Results'!$A$476:$A$485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Results'!$B$476:$B$485</c:f>
              <c:numCache>
                <c:formatCode>General</c:formatCode>
                <c:ptCount val="10"/>
                <c:pt idx="0">
                  <c:v>245</c:v>
                </c:pt>
                <c:pt idx="1">
                  <c:v>245</c:v>
                </c:pt>
                <c:pt idx="2">
                  <c:v>244.99574999999999</c:v>
                </c:pt>
                <c:pt idx="3">
                  <c:v>241.00382999999999</c:v>
                </c:pt>
                <c:pt idx="4">
                  <c:v>245</c:v>
                </c:pt>
                <c:pt idx="5">
                  <c:v>190.83784</c:v>
                </c:pt>
                <c:pt idx="6">
                  <c:v>137.28623999999999</c:v>
                </c:pt>
                <c:pt idx="7">
                  <c:v>137.28623999999999</c:v>
                </c:pt>
                <c:pt idx="8">
                  <c:v>139.39688000000001</c:v>
                </c:pt>
                <c:pt idx="9">
                  <c:v>137.28623999999999</c:v>
                </c:pt>
              </c:numCache>
            </c:numRef>
          </c:val>
          <c:extLst>
            <c:ext xmlns:c16="http://schemas.microsoft.com/office/drawing/2014/chart" uri="{C3380CC4-5D6E-409C-BE32-E72D297353CC}">
              <c16:uniqueId val="{00000000-767E-496F-9D6C-7BDF4BFE066B}"/>
            </c:ext>
          </c:extLst>
        </c:ser>
        <c:ser>
          <c:idx val="1"/>
          <c:order val="1"/>
          <c:tx>
            <c:strRef>
              <c:f>'Aggregate Results'!$C$466</c:f>
              <c:strCache>
                <c:ptCount val="1"/>
                <c:pt idx="0">
                  <c:v>ENe-ST/小野永吉</c:v>
                </c:pt>
              </c:strCache>
            </c:strRef>
          </c:tx>
          <c:spPr>
            <a:solidFill>
              <a:schemeClr val="accent2"/>
            </a:solidFill>
            <a:ln>
              <a:noFill/>
            </a:ln>
            <a:effectLst/>
          </c:spPr>
          <c:invertIfNegative val="0"/>
          <c:cat>
            <c:strRef>
              <c:f>'Aggregate Results'!$A$476:$A$485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Results'!$C$476:$C$485</c:f>
              <c:numCache>
                <c:formatCode>General</c:formatCode>
                <c:ptCount val="10"/>
                <c:pt idx="0">
                  <c:v>244.45471079915799</c:v>
                </c:pt>
                <c:pt idx="1">
                  <c:v>236.711985982345</c:v>
                </c:pt>
                <c:pt idx="2">
                  <c:v>230.01324281802101</c:v>
                </c:pt>
                <c:pt idx="3">
                  <c:v>223.79876767062299</c:v>
                </c:pt>
                <c:pt idx="4">
                  <c:v>244.63181401888801</c:v>
                </c:pt>
                <c:pt idx="5">
                  <c:v>143.36181093234299</c:v>
                </c:pt>
                <c:pt idx="6">
                  <c:v>83.301743451602405</c:v>
                </c:pt>
                <c:pt idx="7">
                  <c:v>83.301743451602405</c:v>
                </c:pt>
                <c:pt idx="8">
                  <c:v>83.301743451602405</c:v>
                </c:pt>
                <c:pt idx="9">
                  <c:v>83.301743451602405</c:v>
                </c:pt>
              </c:numCache>
            </c:numRef>
          </c:val>
          <c:extLst>
            <c:ext xmlns:c16="http://schemas.microsoft.com/office/drawing/2014/chart" uri="{C3380CC4-5D6E-409C-BE32-E72D297353CC}">
              <c16:uniqueId val="{00000001-767E-496F-9D6C-7BDF4BFE066B}"/>
            </c:ext>
          </c:extLst>
        </c:ser>
        <c:ser>
          <c:idx val="2"/>
          <c:order val="2"/>
          <c:tx>
            <c:strRef>
              <c:f>'Aggregate Results'!$D$466</c:f>
              <c:strCache>
                <c:ptCount val="1"/>
                <c:pt idx="0">
                  <c:v>LCEM/Yajima</c:v>
                </c:pt>
              </c:strCache>
            </c:strRef>
          </c:tx>
          <c:spPr>
            <a:solidFill>
              <a:schemeClr val="accent3"/>
            </a:solidFill>
            <a:ln>
              <a:noFill/>
            </a:ln>
            <a:effectLst/>
          </c:spPr>
          <c:invertIfNegative val="0"/>
          <c:cat>
            <c:strRef>
              <c:f>'Aggregate Results'!$A$476:$A$485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Results'!$D$476:$D$485</c:f>
              <c:numCache>
                <c:formatCode>General</c:formatCode>
                <c:ptCount val="10"/>
                <c:pt idx="0">
                  <c:v>244.68829355717281</c:v>
                </c:pt>
                <c:pt idx="1">
                  <c:v>235.49706299791188</c:v>
                </c:pt>
                <c:pt idx="2">
                  <c:v>230.09138013138698</c:v>
                </c:pt>
                <c:pt idx="3">
                  <c:v>216.80800998006023</c:v>
                </c:pt>
                <c:pt idx="4">
                  <c:v>241.54225143789287</c:v>
                </c:pt>
                <c:pt idx="5">
                  <c:v>146.26803422037025</c:v>
                </c:pt>
                <c:pt idx="6">
                  <c:v>83.3</c:v>
                </c:pt>
                <c:pt idx="7">
                  <c:v>83.3</c:v>
                </c:pt>
                <c:pt idx="8">
                  <c:v>86.881055431508074</c:v>
                </c:pt>
                <c:pt idx="9">
                  <c:v>83.3</c:v>
                </c:pt>
              </c:numCache>
            </c:numRef>
          </c:val>
          <c:extLst>
            <c:ext xmlns:c16="http://schemas.microsoft.com/office/drawing/2014/chart" uri="{C3380CC4-5D6E-409C-BE32-E72D297353CC}">
              <c16:uniqueId val="{00000002-767E-496F-9D6C-7BDF4BFE066B}"/>
            </c:ext>
          </c:extLst>
        </c:ser>
        <c:ser>
          <c:idx val="3"/>
          <c:order val="3"/>
          <c:tx>
            <c:strRef>
              <c:f>'Aggregate Results'!$E$466</c:f>
              <c:strCache>
                <c:ptCount val="1"/>
                <c:pt idx="0">
                  <c:v>BEST2108dev/nino</c:v>
                </c:pt>
              </c:strCache>
            </c:strRef>
          </c:tx>
          <c:spPr>
            <a:solidFill>
              <a:schemeClr val="accent4"/>
            </a:solidFill>
            <a:ln>
              <a:noFill/>
            </a:ln>
            <a:effectLst/>
          </c:spPr>
          <c:invertIfNegative val="0"/>
          <c:cat>
            <c:strRef>
              <c:f>'Aggregate Results'!$A$476:$A$485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Results'!$E$476:$E$485</c:f>
              <c:numCache>
                <c:formatCode>General</c:formatCode>
                <c:ptCount val="10"/>
                <c:pt idx="0">
                  <c:v>245</c:v>
                </c:pt>
                <c:pt idx="1">
                  <c:v>245</c:v>
                </c:pt>
                <c:pt idx="2">
                  <c:v>245</c:v>
                </c:pt>
                <c:pt idx="3">
                  <c:v>244.03207999999998</c:v>
                </c:pt>
                <c:pt idx="4">
                  <c:v>245</c:v>
                </c:pt>
                <c:pt idx="5">
                  <c:v>192.74751999999998</c:v>
                </c:pt>
                <c:pt idx="6">
                  <c:v>137.28623999999999</c:v>
                </c:pt>
                <c:pt idx="7">
                  <c:v>137.28623999999999</c:v>
                </c:pt>
                <c:pt idx="8">
                  <c:v>140.36908</c:v>
                </c:pt>
                <c:pt idx="9">
                  <c:v>137.28623999999999</c:v>
                </c:pt>
              </c:numCache>
            </c:numRef>
          </c:val>
          <c:extLst>
            <c:ext xmlns:c16="http://schemas.microsoft.com/office/drawing/2014/chart" uri="{C3380CC4-5D6E-409C-BE32-E72D297353CC}">
              <c16:uniqueId val="{00000003-767E-496F-9D6C-7BDF4BFE066B}"/>
            </c:ext>
          </c:extLst>
        </c:ser>
        <c:ser>
          <c:idx val="4"/>
          <c:order val="4"/>
          <c:tx>
            <c:strRef>
              <c:f>'Aggregate Results'!$F$466</c:f>
              <c:strCache>
                <c:ptCount val="1"/>
                <c:pt idx="0">
                  <c:v>Popolo_富樫</c:v>
                </c:pt>
              </c:strCache>
            </c:strRef>
          </c:tx>
          <c:spPr>
            <a:solidFill>
              <a:schemeClr val="accent5"/>
            </a:solidFill>
            <a:ln>
              <a:noFill/>
            </a:ln>
            <a:effectLst/>
          </c:spPr>
          <c:invertIfNegative val="0"/>
          <c:cat>
            <c:strRef>
              <c:f>'Aggregate Results'!$A$476:$A$485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Results'!$F$476:$F$485</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767E-496F-9D6C-7BDF4BFE066B}"/>
            </c:ext>
          </c:extLst>
        </c:ser>
        <c:ser>
          <c:idx val="5"/>
          <c:order val="5"/>
          <c:tx>
            <c:strRef>
              <c:f>'Aggregate Results'!$G$466</c:f>
              <c:strCache>
                <c:ptCount val="1"/>
                <c:pt idx="0">
                  <c:v>ACSESCX_吉田</c:v>
                </c:pt>
              </c:strCache>
            </c:strRef>
          </c:tx>
          <c:spPr>
            <a:solidFill>
              <a:schemeClr val="accent6"/>
            </a:solidFill>
            <a:ln>
              <a:noFill/>
            </a:ln>
            <a:effectLst/>
          </c:spPr>
          <c:invertIfNegative val="0"/>
          <c:cat>
            <c:strRef>
              <c:f>'Aggregate Results'!$A$476:$A$485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Results'!$G$476:$G$485</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767E-496F-9D6C-7BDF4BFE066B}"/>
            </c:ext>
          </c:extLst>
        </c:ser>
        <c:ser>
          <c:idx val="6"/>
          <c:order val="6"/>
          <c:tx>
            <c:strRef>
              <c:f>'Aggregate Results'!$H$466</c:f>
              <c:strCache>
                <c:ptCount val="1"/>
                <c:pt idx="0">
                  <c:v>EnergyPlus/小野永吉</c:v>
                </c:pt>
              </c:strCache>
            </c:strRef>
          </c:tx>
          <c:spPr>
            <a:solidFill>
              <a:schemeClr val="accent1">
                <a:lumMod val="60000"/>
              </a:schemeClr>
            </a:solidFill>
            <a:ln>
              <a:noFill/>
            </a:ln>
            <a:effectLst/>
          </c:spPr>
          <c:invertIfNegative val="0"/>
          <c:cat>
            <c:strRef>
              <c:f>'Aggregate Results'!$A$476:$A$485</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Results'!$H$476:$H$485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767E-496F-9D6C-7BDF4BFE066B}"/>
            </c:ext>
          </c:extLst>
        </c:ser>
        <c:dLbls>
          <c:showLegendKey val="0"/>
          <c:showVal val="0"/>
          <c:showCatName val="0"/>
          <c:showSerName val="0"/>
          <c:showPercent val="0"/>
          <c:showBubbleSize val="0"/>
        </c:dLbls>
        <c:gapWidth val="219"/>
        <c:overlap val="-27"/>
        <c:axId val="867118440"/>
        <c:axId val="867119424"/>
      </c:barChart>
      <c:catAx>
        <c:axId val="867118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7119424"/>
        <c:crosses val="autoZero"/>
        <c:auto val="1"/>
        <c:lblAlgn val="ctr"/>
        <c:lblOffset val="100"/>
        <c:noMultiLvlLbl val="0"/>
      </c:catAx>
      <c:valAx>
        <c:axId val="86711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7118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Results'!$F$488</c:f>
          <c:strCache>
            <c:ptCount val="1"/>
            <c:pt idx="0">
              <c:v>PCD_INV比[-]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Results'!$B$490</c:f>
              <c:strCache>
                <c:ptCount val="1"/>
                <c:pt idx="0">
                  <c:v>QAS/メーカ値</c:v>
                </c:pt>
              </c:strCache>
            </c:strRef>
          </c:tx>
          <c:spPr>
            <a:solidFill>
              <a:schemeClr val="accent1"/>
            </a:solidFill>
            <a:ln>
              <a:noFill/>
            </a:ln>
            <a:effectLst/>
          </c:spPr>
          <c:invertIfNegative val="0"/>
          <c:cat>
            <c:strRef>
              <c:f>'Aggregate Results'!$A$491:$A$499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Results'!$B$491:$B$499</c:f>
              <c:numCache>
                <c:formatCode>General</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9EAC-440D-BD6A-F6800F82345C}"/>
            </c:ext>
          </c:extLst>
        </c:ser>
        <c:ser>
          <c:idx val="1"/>
          <c:order val="1"/>
          <c:tx>
            <c:strRef>
              <c:f>'Aggregate Results'!$C$490</c:f>
              <c:strCache>
                <c:ptCount val="1"/>
                <c:pt idx="0">
                  <c:v>ENe-ST/小野永吉</c:v>
                </c:pt>
              </c:strCache>
            </c:strRef>
          </c:tx>
          <c:spPr>
            <a:solidFill>
              <a:schemeClr val="accent2"/>
            </a:solidFill>
            <a:ln>
              <a:noFill/>
            </a:ln>
            <a:effectLst/>
          </c:spPr>
          <c:invertIfNegative val="0"/>
          <c:cat>
            <c:strRef>
              <c:f>'Aggregate Results'!$A$491:$A$499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Results'!$C$491:$C$499</c:f>
              <c:numCache>
                <c:formatCode>General</c:formatCode>
                <c:ptCount val="9"/>
                <c:pt idx="0">
                  <c:v>0.99994681309734901</c:v>
                </c:pt>
                <c:pt idx="1">
                  <c:v>0.99994681309734901</c:v>
                </c:pt>
                <c:pt idx="2">
                  <c:v>0.99994681309734901</c:v>
                </c:pt>
                <c:pt idx="3">
                  <c:v>0.99994681309734901</c:v>
                </c:pt>
                <c:pt idx="4">
                  <c:v>0.99994681309734901</c:v>
                </c:pt>
                <c:pt idx="5">
                  <c:v>0.99994681309734901</c:v>
                </c:pt>
                <c:pt idx="6">
                  <c:v>0.99994681309734901</c:v>
                </c:pt>
                <c:pt idx="7">
                  <c:v>0.99994681309734901</c:v>
                </c:pt>
                <c:pt idx="8">
                  <c:v>0.99994681309734901</c:v>
                </c:pt>
              </c:numCache>
            </c:numRef>
          </c:val>
          <c:extLst>
            <c:ext xmlns:c16="http://schemas.microsoft.com/office/drawing/2014/chart" uri="{C3380CC4-5D6E-409C-BE32-E72D297353CC}">
              <c16:uniqueId val="{00000001-9EAC-440D-BD6A-F6800F82345C}"/>
            </c:ext>
          </c:extLst>
        </c:ser>
        <c:ser>
          <c:idx val="2"/>
          <c:order val="2"/>
          <c:tx>
            <c:strRef>
              <c:f>'Aggregate Results'!$D$490</c:f>
              <c:strCache>
                <c:ptCount val="1"/>
                <c:pt idx="0">
                  <c:v>LCEM/Yajima</c:v>
                </c:pt>
              </c:strCache>
            </c:strRef>
          </c:tx>
          <c:spPr>
            <a:solidFill>
              <a:schemeClr val="accent3"/>
            </a:solidFill>
            <a:ln>
              <a:noFill/>
            </a:ln>
            <a:effectLst/>
          </c:spPr>
          <c:invertIfNegative val="0"/>
          <c:cat>
            <c:strRef>
              <c:f>'Aggregate Results'!$A$491:$A$499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Results'!$D$491:$D$499</c:f>
              <c:numCache>
                <c:formatCode>General</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2-9EAC-440D-BD6A-F6800F82345C}"/>
            </c:ext>
          </c:extLst>
        </c:ser>
        <c:ser>
          <c:idx val="3"/>
          <c:order val="3"/>
          <c:tx>
            <c:strRef>
              <c:f>'Aggregate Results'!$E$490</c:f>
              <c:strCache>
                <c:ptCount val="1"/>
                <c:pt idx="0">
                  <c:v>BEST2108dev/nino</c:v>
                </c:pt>
              </c:strCache>
            </c:strRef>
          </c:tx>
          <c:spPr>
            <a:solidFill>
              <a:schemeClr val="accent4"/>
            </a:solidFill>
            <a:ln>
              <a:noFill/>
            </a:ln>
            <a:effectLst/>
          </c:spPr>
          <c:invertIfNegative val="0"/>
          <c:cat>
            <c:strRef>
              <c:f>'Aggregate Results'!$A$491:$A$499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Results'!$E$491:$E$499</c:f>
              <c:numCache>
                <c:formatCode>General</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3-9EAC-440D-BD6A-F6800F82345C}"/>
            </c:ext>
          </c:extLst>
        </c:ser>
        <c:ser>
          <c:idx val="4"/>
          <c:order val="4"/>
          <c:tx>
            <c:strRef>
              <c:f>'Aggregate Results'!$F$490</c:f>
              <c:strCache>
                <c:ptCount val="1"/>
                <c:pt idx="0">
                  <c:v>Popolo_富樫</c:v>
                </c:pt>
              </c:strCache>
            </c:strRef>
          </c:tx>
          <c:spPr>
            <a:solidFill>
              <a:schemeClr val="accent5"/>
            </a:solidFill>
            <a:ln>
              <a:noFill/>
            </a:ln>
            <a:effectLst/>
          </c:spPr>
          <c:invertIfNegative val="0"/>
          <c:cat>
            <c:strRef>
              <c:f>'Aggregate Results'!$A$491:$A$499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Results'!$F$491:$F$499</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9EAC-440D-BD6A-F6800F82345C}"/>
            </c:ext>
          </c:extLst>
        </c:ser>
        <c:ser>
          <c:idx val="5"/>
          <c:order val="5"/>
          <c:tx>
            <c:strRef>
              <c:f>'Aggregate Results'!$G$490</c:f>
              <c:strCache>
                <c:ptCount val="1"/>
                <c:pt idx="0">
                  <c:v>ACSESCX_吉田</c:v>
                </c:pt>
              </c:strCache>
            </c:strRef>
          </c:tx>
          <c:spPr>
            <a:solidFill>
              <a:schemeClr val="accent6"/>
            </a:solidFill>
            <a:ln>
              <a:noFill/>
            </a:ln>
            <a:effectLst/>
          </c:spPr>
          <c:invertIfNegative val="0"/>
          <c:cat>
            <c:strRef>
              <c:f>'Aggregate Results'!$A$491:$A$499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Results'!$G$491:$G$499</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9EAC-440D-BD6A-F6800F82345C}"/>
            </c:ext>
          </c:extLst>
        </c:ser>
        <c:ser>
          <c:idx val="6"/>
          <c:order val="6"/>
          <c:tx>
            <c:strRef>
              <c:f>'Aggregate Results'!$H$490</c:f>
              <c:strCache>
                <c:ptCount val="1"/>
                <c:pt idx="0">
                  <c:v>EnergyPlus/小野永吉</c:v>
                </c:pt>
              </c:strCache>
            </c:strRef>
          </c:tx>
          <c:spPr>
            <a:solidFill>
              <a:schemeClr val="accent1">
                <a:lumMod val="60000"/>
              </a:schemeClr>
            </a:solidFill>
            <a:ln>
              <a:noFill/>
            </a:ln>
            <a:effectLst/>
          </c:spPr>
          <c:invertIfNegative val="0"/>
          <c:cat>
            <c:strRef>
              <c:f>'Aggregate Results'!$A$491:$A$499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Results'!$H$491:$H$499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9EAC-440D-BD6A-F6800F82345C}"/>
            </c:ext>
          </c:extLst>
        </c:ser>
        <c:dLbls>
          <c:showLegendKey val="0"/>
          <c:showVal val="0"/>
          <c:showCatName val="0"/>
          <c:showSerName val="0"/>
          <c:showPercent val="0"/>
          <c:showBubbleSize val="0"/>
        </c:dLbls>
        <c:gapWidth val="219"/>
        <c:overlap val="-27"/>
        <c:axId val="1167041408"/>
        <c:axId val="1167043376"/>
      </c:barChart>
      <c:catAx>
        <c:axId val="1167041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67043376"/>
        <c:crosses val="autoZero"/>
        <c:auto val="1"/>
        <c:lblAlgn val="ctr"/>
        <c:lblOffset val="100"/>
        <c:noMultiLvlLbl val="0"/>
      </c:catAx>
      <c:valAx>
        <c:axId val="116704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6704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Results'!$G$488</c:f>
          <c:strCache>
            <c:ptCount val="1"/>
            <c:pt idx="0">
              <c:v>PCD_INV比[-]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Results'!$B$490</c:f>
              <c:strCache>
                <c:ptCount val="1"/>
                <c:pt idx="0">
                  <c:v>QAS/メーカ値</c:v>
                </c:pt>
              </c:strCache>
            </c:strRef>
          </c:tx>
          <c:spPr>
            <a:solidFill>
              <a:schemeClr val="accent1"/>
            </a:solidFill>
            <a:ln>
              <a:noFill/>
            </a:ln>
            <a:effectLst/>
          </c:spPr>
          <c:invertIfNegative val="0"/>
          <c:cat>
            <c:strRef>
              <c:f>'Aggregate Results'!$A$500:$A$509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Results'!$B$500:$B$509</c:f>
              <c:numCache>
                <c:formatCode>General</c:formatCode>
                <c:ptCount val="10"/>
                <c:pt idx="0">
                  <c:v>1</c:v>
                </c:pt>
                <c:pt idx="1">
                  <c:v>1</c:v>
                </c:pt>
                <c:pt idx="2">
                  <c:v>1</c:v>
                </c:pt>
                <c:pt idx="3">
                  <c:v>0.99099999999999999</c:v>
                </c:pt>
                <c:pt idx="4">
                  <c:v>1</c:v>
                </c:pt>
                <c:pt idx="5">
                  <c:v>0.87</c:v>
                </c:pt>
                <c:pt idx="6">
                  <c:v>0.70299999999999996</c:v>
                </c:pt>
                <c:pt idx="7">
                  <c:v>0.70299999999999996</c:v>
                </c:pt>
                <c:pt idx="8">
                  <c:v>0.71</c:v>
                </c:pt>
                <c:pt idx="9">
                  <c:v>0.70299999999999996</c:v>
                </c:pt>
              </c:numCache>
            </c:numRef>
          </c:val>
          <c:extLst>
            <c:ext xmlns:c16="http://schemas.microsoft.com/office/drawing/2014/chart" uri="{C3380CC4-5D6E-409C-BE32-E72D297353CC}">
              <c16:uniqueId val="{00000000-E03F-4203-8C57-9B01EE2DAA10}"/>
            </c:ext>
          </c:extLst>
        </c:ser>
        <c:ser>
          <c:idx val="1"/>
          <c:order val="1"/>
          <c:tx>
            <c:strRef>
              <c:f>'Aggregate Results'!$C$490</c:f>
              <c:strCache>
                <c:ptCount val="1"/>
                <c:pt idx="0">
                  <c:v>ENe-ST/小野永吉</c:v>
                </c:pt>
              </c:strCache>
            </c:strRef>
          </c:tx>
          <c:spPr>
            <a:solidFill>
              <a:schemeClr val="accent2"/>
            </a:solidFill>
            <a:ln>
              <a:noFill/>
            </a:ln>
            <a:effectLst/>
          </c:spPr>
          <c:invertIfNegative val="0"/>
          <c:cat>
            <c:strRef>
              <c:f>'Aggregate Results'!$A$500:$A$509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Results'!$C$500:$C$509</c:f>
              <c:numCache>
                <c:formatCode>General</c:formatCode>
                <c:ptCount val="10"/>
                <c:pt idx="0">
                  <c:v>0.99951926150121895</c:v>
                </c:pt>
                <c:pt idx="1">
                  <c:v>0.98340531429654399</c:v>
                </c:pt>
                <c:pt idx="2">
                  <c:v>0.96924732481218701</c:v>
                </c:pt>
                <c:pt idx="3">
                  <c:v>0.95592576804359597</c:v>
                </c:pt>
                <c:pt idx="4">
                  <c:v>0.99994681309734901</c:v>
                </c:pt>
                <c:pt idx="5">
                  <c:v>0.762783488690008</c:v>
                </c:pt>
                <c:pt idx="6">
                  <c:v>0.57790598469496401</c:v>
                </c:pt>
                <c:pt idx="7">
                  <c:v>0.57790598469496401</c:v>
                </c:pt>
                <c:pt idx="8">
                  <c:v>0.57790598469496401</c:v>
                </c:pt>
                <c:pt idx="9">
                  <c:v>0.57790598469496401</c:v>
                </c:pt>
              </c:numCache>
            </c:numRef>
          </c:val>
          <c:extLst>
            <c:ext xmlns:c16="http://schemas.microsoft.com/office/drawing/2014/chart" uri="{C3380CC4-5D6E-409C-BE32-E72D297353CC}">
              <c16:uniqueId val="{00000001-E03F-4203-8C57-9B01EE2DAA10}"/>
            </c:ext>
          </c:extLst>
        </c:ser>
        <c:ser>
          <c:idx val="2"/>
          <c:order val="2"/>
          <c:tx>
            <c:strRef>
              <c:f>'Aggregate Results'!$D$490</c:f>
              <c:strCache>
                <c:ptCount val="1"/>
                <c:pt idx="0">
                  <c:v>LCEM/Yajima</c:v>
                </c:pt>
              </c:strCache>
            </c:strRef>
          </c:tx>
          <c:spPr>
            <a:solidFill>
              <a:schemeClr val="accent3"/>
            </a:solidFill>
            <a:ln>
              <a:noFill/>
            </a:ln>
            <a:effectLst/>
          </c:spPr>
          <c:invertIfNegative val="0"/>
          <c:cat>
            <c:strRef>
              <c:f>'Aggregate Results'!$A$500:$A$509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Results'!$D$500:$D$509</c:f>
              <c:numCache>
                <c:formatCode>General</c:formatCode>
                <c:ptCount val="10"/>
                <c:pt idx="0">
                  <c:v>0.99861379992580468</c:v>
                </c:pt>
                <c:pt idx="1">
                  <c:v>0.97947102918945617</c:v>
                </c:pt>
                <c:pt idx="2">
                  <c:v>0.96803575181022894</c:v>
                </c:pt>
                <c:pt idx="3">
                  <c:v>0.93934481821320925</c:v>
                </c:pt>
                <c:pt idx="4">
                  <c:v>0.99210304336133492</c:v>
                </c:pt>
                <c:pt idx="5">
                  <c:v>0.76926365980340239</c:v>
                </c:pt>
                <c:pt idx="6">
                  <c:v>0.57653285667548726</c:v>
                </c:pt>
                <c:pt idx="7">
                  <c:v>0.57653285667548726</c:v>
                </c:pt>
                <c:pt idx="8">
                  <c:v>0.58918487807298536</c:v>
                </c:pt>
                <c:pt idx="9">
                  <c:v>0.57653285667548726</c:v>
                </c:pt>
              </c:numCache>
            </c:numRef>
          </c:val>
          <c:extLst>
            <c:ext xmlns:c16="http://schemas.microsoft.com/office/drawing/2014/chart" uri="{C3380CC4-5D6E-409C-BE32-E72D297353CC}">
              <c16:uniqueId val="{00000002-E03F-4203-8C57-9B01EE2DAA10}"/>
            </c:ext>
          </c:extLst>
        </c:ser>
        <c:ser>
          <c:idx val="3"/>
          <c:order val="3"/>
          <c:tx>
            <c:strRef>
              <c:f>'Aggregate Results'!$E$490</c:f>
              <c:strCache>
                <c:ptCount val="1"/>
                <c:pt idx="0">
                  <c:v>BEST2108dev/nino</c:v>
                </c:pt>
              </c:strCache>
            </c:strRef>
          </c:tx>
          <c:spPr>
            <a:solidFill>
              <a:schemeClr val="accent4"/>
            </a:solidFill>
            <a:ln>
              <a:noFill/>
            </a:ln>
            <a:effectLst/>
          </c:spPr>
          <c:invertIfNegative val="0"/>
          <c:cat>
            <c:strRef>
              <c:f>'Aggregate Results'!$A$500:$A$509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Results'!$E$500:$E$509</c:f>
              <c:numCache>
                <c:formatCode>General</c:formatCode>
                <c:ptCount val="10"/>
                <c:pt idx="0">
                  <c:v>1</c:v>
                </c:pt>
                <c:pt idx="1">
                  <c:v>1</c:v>
                </c:pt>
                <c:pt idx="2">
                  <c:v>1</c:v>
                </c:pt>
                <c:pt idx="3">
                  <c:v>0.997</c:v>
                </c:pt>
                <c:pt idx="4">
                  <c:v>1</c:v>
                </c:pt>
                <c:pt idx="5">
                  <c:v>0.875</c:v>
                </c:pt>
                <c:pt idx="6">
                  <c:v>0.70299999999999996</c:v>
                </c:pt>
                <c:pt idx="7">
                  <c:v>0.70299999999999996</c:v>
                </c:pt>
                <c:pt idx="8">
                  <c:v>0.71399999999999997</c:v>
                </c:pt>
                <c:pt idx="9">
                  <c:v>0.70299999999999996</c:v>
                </c:pt>
              </c:numCache>
            </c:numRef>
          </c:val>
          <c:extLst>
            <c:ext xmlns:c16="http://schemas.microsoft.com/office/drawing/2014/chart" uri="{C3380CC4-5D6E-409C-BE32-E72D297353CC}">
              <c16:uniqueId val="{00000003-E03F-4203-8C57-9B01EE2DAA10}"/>
            </c:ext>
          </c:extLst>
        </c:ser>
        <c:ser>
          <c:idx val="4"/>
          <c:order val="4"/>
          <c:tx>
            <c:strRef>
              <c:f>'Aggregate Results'!$F$490</c:f>
              <c:strCache>
                <c:ptCount val="1"/>
                <c:pt idx="0">
                  <c:v>Popolo_富樫</c:v>
                </c:pt>
              </c:strCache>
            </c:strRef>
          </c:tx>
          <c:spPr>
            <a:solidFill>
              <a:schemeClr val="accent5"/>
            </a:solidFill>
            <a:ln>
              <a:noFill/>
            </a:ln>
            <a:effectLst/>
          </c:spPr>
          <c:invertIfNegative val="0"/>
          <c:cat>
            <c:strRef>
              <c:f>'Aggregate Results'!$A$500:$A$509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Results'!$F$500:$F$509</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E03F-4203-8C57-9B01EE2DAA10}"/>
            </c:ext>
          </c:extLst>
        </c:ser>
        <c:ser>
          <c:idx val="5"/>
          <c:order val="5"/>
          <c:tx>
            <c:strRef>
              <c:f>'Aggregate Results'!$G$490</c:f>
              <c:strCache>
                <c:ptCount val="1"/>
                <c:pt idx="0">
                  <c:v>ACSESCX_吉田</c:v>
                </c:pt>
              </c:strCache>
            </c:strRef>
          </c:tx>
          <c:spPr>
            <a:solidFill>
              <a:schemeClr val="accent6"/>
            </a:solidFill>
            <a:ln>
              <a:noFill/>
            </a:ln>
            <a:effectLst/>
          </c:spPr>
          <c:invertIfNegative val="0"/>
          <c:cat>
            <c:strRef>
              <c:f>'Aggregate Results'!$A$500:$A$509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Results'!$G$500:$G$509</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E03F-4203-8C57-9B01EE2DAA10}"/>
            </c:ext>
          </c:extLst>
        </c:ser>
        <c:ser>
          <c:idx val="6"/>
          <c:order val="6"/>
          <c:tx>
            <c:strRef>
              <c:f>'Aggregate Results'!$H$490</c:f>
              <c:strCache>
                <c:ptCount val="1"/>
                <c:pt idx="0">
                  <c:v>EnergyPlus/小野永吉</c:v>
                </c:pt>
              </c:strCache>
            </c:strRef>
          </c:tx>
          <c:spPr>
            <a:solidFill>
              <a:schemeClr val="accent1">
                <a:lumMod val="60000"/>
              </a:schemeClr>
            </a:solidFill>
            <a:ln>
              <a:noFill/>
            </a:ln>
            <a:effectLst/>
          </c:spPr>
          <c:invertIfNegative val="0"/>
          <c:cat>
            <c:strRef>
              <c:f>'Aggregate Results'!$A$500:$A$509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Results'!$H$500:$H$509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E03F-4203-8C57-9B01EE2DAA10}"/>
            </c:ext>
          </c:extLst>
        </c:ser>
        <c:dLbls>
          <c:showLegendKey val="0"/>
          <c:showVal val="0"/>
          <c:showCatName val="0"/>
          <c:showSerName val="0"/>
          <c:showPercent val="0"/>
          <c:showBubbleSize val="0"/>
        </c:dLbls>
        <c:gapWidth val="219"/>
        <c:overlap val="-27"/>
        <c:axId val="1167041408"/>
        <c:axId val="1167043376"/>
      </c:barChart>
      <c:catAx>
        <c:axId val="1167041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67043376"/>
        <c:crosses val="autoZero"/>
        <c:auto val="1"/>
        <c:lblAlgn val="ctr"/>
        <c:lblOffset val="100"/>
        <c:noMultiLvlLbl val="0"/>
      </c:catAx>
      <c:valAx>
        <c:axId val="116704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6704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Results'!$F$608</c:f>
          <c:strCache>
            <c:ptCount val="1"/>
            <c:pt idx="0">
              <c:v>AR_消費ガス熱量[kW]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Results'!$B$610</c:f>
              <c:strCache>
                <c:ptCount val="1"/>
                <c:pt idx="0">
                  <c:v>QAS/メーカ値</c:v>
                </c:pt>
              </c:strCache>
            </c:strRef>
          </c:tx>
          <c:spPr>
            <a:solidFill>
              <a:schemeClr val="accent1"/>
            </a:solidFill>
            <a:ln>
              <a:noFill/>
            </a:ln>
            <a:effectLst/>
          </c:spPr>
          <c:invertIfNegative val="0"/>
          <c:cat>
            <c:strRef>
              <c:f>'Aggregate Results'!$A$611:$A$619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Results'!$B$611:$B$619</c:f>
              <c:numCache>
                <c:formatCode>General</c:formatCode>
                <c:ptCount val="9"/>
                <c:pt idx="0">
                  <c:v>409.76847018496738</c:v>
                </c:pt>
                <c:pt idx="1">
                  <c:v>388.51985568651207</c:v>
                </c:pt>
                <c:pt idx="2">
                  <c:v>371.59882504546584</c:v>
                </c:pt>
                <c:pt idx="3">
                  <c:v>349.83934173583015</c:v>
                </c:pt>
                <c:pt idx="4">
                  <c:v>406.25107244245305</c:v>
                </c:pt>
                <c:pt idx="5">
                  <c:v>278.95542480095759</c:v>
                </c:pt>
                <c:pt idx="6">
                  <c:v>172.45824795168187</c:v>
                </c:pt>
                <c:pt idx="7">
                  <c:v>118.82650687656466</c:v>
                </c:pt>
                <c:pt idx="8">
                  <c:v>195.84882829279871</c:v>
                </c:pt>
              </c:numCache>
            </c:numRef>
          </c:val>
          <c:extLst>
            <c:ext xmlns:c16="http://schemas.microsoft.com/office/drawing/2014/chart" uri="{C3380CC4-5D6E-409C-BE32-E72D297353CC}">
              <c16:uniqueId val="{00000000-D519-4983-8D34-22A0E653D4BA}"/>
            </c:ext>
          </c:extLst>
        </c:ser>
        <c:ser>
          <c:idx val="1"/>
          <c:order val="1"/>
          <c:tx>
            <c:strRef>
              <c:f>'Aggregate Results'!$C$610</c:f>
              <c:strCache>
                <c:ptCount val="1"/>
                <c:pt idx="0">
                  <c:v>ENe-ST/小野永吉</c:v>
                </c:pt>
              </c:strCache>
            </c:strRef>
          </c:tx>
          <c:spPr>
            <a:solidFill>
              <a:schemeClr val="accent2"/>
            </a:solidFill>
            <a:ln>
              <a:noFill/>
            </a:ln>
            <a:effectLst/>
          </c:spPr>
          <c:invertIfNegative val="0"/>
          <c:cat>
            <c:strRef>
              <c:f>'Aggregate Results'!$A$611:$A$619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Results'!$C$611:$C$619</c:f>
              <c:numCache>
                <c:formatCode>General</c:formatCode>
                <c:ptCount val="9"/>
                <c:pt idx="0">
                  <c:v>404.60998501853879</c:v>
                </c:pt>
                <c:pt idx="1">
                  <c:v>384.89667315672375</c:v>
                </c:pt>
                <c:pt idx="2">
                  <c:v>368.45376050858249</c:v>
                </c:pt>
                <c:pt idx="3">
                  <c:v>350.395129139365</c:v>
                </c:pt>
                <c:pt idx="4">
                  <c:v>403.67546087623379</c:v>
                </c:pt>
                <c:pt idx="5">
                  <c:v>277.63403539991128</c:v>
                </c:pt>
                <c:pt idx="6">
                  <c:v>171.66787064773874</c:v>
                </c:pt>
                <c:pt idx="7">
                  <c:v>119.2854185810815</c:v>
                </c:pt>
                <c:pt idx="8">
                  <c:v>195.14591542574001</c:v>
                </c:pt>
              </c:numCache>
            </c:numRef>
          </c:val>
          <c:extLst>
            <c:ext xmlns:c16="http://schemas.microsoft.com/office/drawing/2014/chart" uri="{C3380CC4-5D6E-409C-BE32-E72D297353CC}">
              <c16:uniqueId val="{00000001-D519-4983-8D34-22A0E653D4BA}"/>
            </c:ext>
          </c:extLst>
        </c:ser>
        <c:ser>
          <c:idx val="2"/>
          <c:order val="2"/>
          <c:tx>
            <c:strRef>
              <c:f>'Aggregate Results'!$D$610</c:f>
              <c:strCache>
                <c:ptCount val="1"/>
                <c:pt idx="0">
                  <c:v>LCEM/Yajima</c:v>
                </c:pt>
              </c:strCache>
            </c:strRef>
          </c:tx>
          <c:spPr>
            <a:solidFill>
              <a:schemeClr val="accent3"/>
            </a:solidFill>
            <a:ln>
              <a:noFill/>
            </a:ln>
            <a:effectLst/>
          </c:spPr>
          <c:invertIfNegative val="0"/>
          <c:cat>
            <c:strRef>
              <c:f>'Aggregate Results'!$A$611:$A$619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Results'!$D$611:$D$619</c:f>
              <c:numCache>
                <c:formatCode>General</c:formatCode>
                <c:ptCount val="9"/>
                <c:pt idx="0">
                  <c:v>404.78004388435983</c:v>
                </c:pt>
                <c:pt idx="1">
                  <c:v>386.42064991887747</c:v>
                </c:pt>
                <c:pt idx="2">
                  <c:v>371.17594938152644</c:v>
                </c:pt>
                <c:pt idx="3">
                  <c:v>349.9526372079668</c:v>
                </c:pt>
                <c:pt idx="4">
                  <c:v>401.35623394077567</c:v>
                </c:pt>
                <c:pt idx="5">
                  <c:v>279.53137786766837</c:v>
                </c:pt>
                <c:pt idx="6">
                  <c:v>174.64885833201913</c:v>
                </c:pt>
                <c:pt idx="7">
                  <c:v>122.20587971405294</c:v>
                </c:pt>
                <c:pt idx="8">
                  <c:v>196.67649987860335</c:v>
                </c:pt>
              </c:numCache>
            </c:numRef>
          </c:val>
          <c:extLst>
            <c:ext xmlns:c16="http://schemas.microsoft.com/office/drawing/2014/chart" uri="{C3380CC4-5D6E-409C-BE32-E72D297353CC}">
              <c16:uniqueId val="{00000002-D519-4983-8D34-22A0E653D4BA}"/>
            </c:ext>
          </c:extLst>
        </c:ser>
        <c:ser>
          <c:idx val="3"/>
          <c:order val="3"/>
          <c:tx>
            <c:strRef>
              <c:f>'Aggregate Results'!$E$610</c:f>
              <c:strCache>
                <c:ptCount val="1"/>
                <c:pt idx="0">
                  <c:v>BEST2108dev/nino</c:v>
                </c:pt>
              </c:strCache>
            </c:strRef>
          </c:tx>
          <c:spPr>
            <a:solidFill>
              <a:schemeClr val="accent4"/>
            </a:solidFill>
            <a:ln>
              <a:noFill/>
            </a:ln>
            <a:effectLst/>
          </c:spPr>
          <c:invertIfNegative val="0"/>
          <c:cat>
            <c:strRef>
              <c:f>'Aggregate Results'!$A$611:$A$619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Results'!$E$611:$E$619</c:f>
              <c:numCache>
                <c:formatCode>General</c:formatCode>
                <c:ptCount val="9"/>
                <c:pt idx="0">
                  <c:v>405</c:v>
                </c:pt>
                <c:pt idx="1">
                  <c:v>392.03467999999998</c:v>
                </c:pt>
                <c:pt idx="2">
                  <c:v>379.59156999999999</c:v>
                </c:pt>
                <c:pt idx="3">
                  <c:v>358.78329000000002</c:v>
                </c:pt>
                <c:pt idx="4">
                  <c:v>403.13454999999993</c:v>
                </c:pt>
                <c:pt idx="5">
                  <c:v>280.44896999999997</c:v>
                </c:pt>
                <c:pt idx="6">
                  <c:v>175.16343000000001</c:v>
                </c:pt>
                <c:pt idx="7">
                  <c:v>122.74094000000001</c:v>
                </c:pt>
                <c:pt idx="8">
                  <c:v>192.34399999999999</c:v>
                </c:pt>
              </c:numCache>
            </c:numRef>
          </c:val>
          <c:extLst>
            <c:ext xmlns:c16="http://schemas.microsoft.com/office/drawing/2014/chart" uri="{C3380CC4-5D6E-409C-BE32-E72D297353CC}">
              <c16:uniqueId val="{00000003-D519-4983-8D34-22A0E653D4BA}"/>
            </c:ext>
          </c:extLst>
        </c:ser>
        <c:ser>
          <c:idx val="4"/>
          <c:order val="4"/>
          <c:tx>
            <c:strRef>
              <c:f>'Aggregate Results'!$F$610</c:f>
              <c:strCache>
                <c:ptCount val="1"/>
                <c:pt idx="0">
                  <c:v>Popolo_富樫</c:v>
                </c:pt>
              </c:strCache>
            </c:strRef>
          </c:tx>
          <c:spPr>
            <a:solidFill>
              <a:schemeClr val="accent5"/>
            </a:solidFill>
            <a:ln>
              <a:noFill/>
            </a:ln>
            <a:effectLst/>
          </c:spPr>
          <c:invertIfNegative val="0"/>
          <c:cat>
            <c:strRef>
              <c:f>'Aggregate Results'!$A$611:$A$619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Results'!$F$611:$F$619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D519-4983-8D34-22A0E653D4BA}"/>
            </c:ext>
          </c:extLst>
        </c:ser>
        <c:ser>
          <c:idx val="5"/>
          <c:order val="5"/>
          <c:tx>
            <c:strRef>
              <c:f>'Aggregate Results'!$G$610</c:f>
              <c:strCache>
                <c:ptCount val="1"/>
                <c:pt idx="0">
                  <c:v>ACSESCX_吉田</c:v>
                </c:pt>
              </c:strCache>
            </c:strRef>
          </c:tx>
          <c:spPr>
            <a:solidFill>
              <a:schemeClr val="accent6"/>
            </a:solidFill>
            <a:ln>
              <a:noFill/>
            </a:ln>
            <a:effectLst/>
          </c:spPr>
          <c:invertIfNegative val="0"/>
          <c:cat>
            <c:strRef>
              <c:f>'Aggregate Results'!$A$611:$A$619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Results'!$G$611:$G$619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D519-4983-8D34-22A0E653D4BA}"/>
            </c:ext>
          </c:extLst>
        </c:ser>
        <c:ser>
          <c:idx val="6"/>
          <c:order val="6"/>
          <c:tx>
            <c:strRef>
              <c:f>'Aggregate Results'!$H$610</c:f>
              <c:strCache>
                <c:ptCount val="1"/>
                <c:pt idx="0">
                  <c:v>EnergyPlus/小野永吉</c:v>
                </c:pt>
              </c:strCache>
            </c:strRef>
          </c:tx>
          <c:spPr>
            <a:solidFill>
              <a:schemeClr val="accent1">
                <a:lumMod val="60000"/>
              </a:schemeClr>
            </a:solidFill>
            <a:ln>
              <a:noFill/>
            </a:ln>
            <a:effectLst/>
          </c:spPr>
          <c:invertIfNegative val="0"/>
          <c:cat>
            <c:strRef>
              <c:f>'Aggregate Results'!$A$611:$A$619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Results'!$H$611:$H$619</c:f>
              <c:numCache>
                <c:formatCode>General</c:formatCode>
                <c:ptCount val="9"/>
                <c:pt idx="0">
                  <c:v>404.53061362408391</c:v>
                </c:pt>
                <c:pt idx="1">
                  <c:v>404.53061362408391</c:v>
                </c:pt>
                <c:pt idx="2">
                  <c:v>404.53061362408391</c:v>
                </c:pt>
                <c:pt idx="3">
                  <c:v>404.53061362408391</c:v>
                </c:pt>
                <c:pt idx="4">
                  <c:v>404.53061362408391</c:v>
                </c:pt>
                <c:pt idx="5">
                  <c:v>298.93677480074001</c:v>
                </c:pt>
                <c:pt idx="6">
                  <c:v>198.28098008738996</c:v>
                </c:pt>
                <c:pt idx="7">
                  <c:v>141.35226605511298</c:v>
                </c:pt>
                <c:pt idx="8">
                  <c:v>198.28098008738996</c:v>
                </c:pt>
              </c:numCache>
            </c:numRef>
          </c:val>
          <c:extLst>
            <c:ext xmlns:c16="http://schemas.microsoft.com/office/drawing/2014/chart" uri="{C3380CC4-5D6E-409C-BE32-E72D297353CC}">
              <c16:uniqueId val="{00000006-D519-4983-8D34-22A0E653D4BA}"/>
            </c:ext>
          </c:extLst>
        </c:ser>
        <c:dLbls>
          <c:showLegendKey val="0"/>
          <c:showVal val="0"/>
          <c:showCatName val="0"/>
          <c:showSerName val="0"/>
          <c:showPercent val="0"/>
          <c:showBubbleSize val="0"/>
        </c:dLbls>
        <c:gapWidth val="219"/>
        <c:overlap val="-27"/>
        <c:axId val="1253971024"/>
        <c:axId val="1253966432"/>
      </c:barChart>
      <c:catAx>
        <c:axId val="1253971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3966432"/>
        <c:crosses val="autoZero"/>
        <c:auto val="1"/>
        <c:lblAlgn val="ctr"/>
        <c:lblOffset val="100"/>
        <c:noMultiLvlLbl val="0"/>
      </c:catAx>
      <c:valAx>
        <c:axId val="125396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397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Results'!$G$608</c:f>
          <c:strCache>
            <c:ptCount val="1"/>
            <c:pt idx="0">
              <c:v>AR_消費ガス熱量[kW]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Results'!$B$610</c:f>
              <c:strCache>
                <c:ptCount val="1"/>
                <c:pt idx="0">
                  <c:v>QAS/メーカ値</c:v>
                </c:pt>
              </c:strCache>
            </c:strRef>
          </c:tx>
          <c:spPr>
            <a:solidFill>
              <a:schemeClr val="accent1"/>
            </a:solidFill>
            <a:ln>
              <a:noFill/>
            </a:ln>
            <a:effectLst/>
          </c:spPr>
          <c:invertIfNegative val="0"/>
          <c:cat>
            <c:strRef>
              <c:f>'Aggregate Results'!$A$620:$A$629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Results'!$B$620:$B$629</c:f>
              <c:numCache>
                <c:formatCode>General</c:formatCode>
                <c:ptCount val="10"/>
                <c:pt idx="0">
                  <c:v>409.76847018496738</c:v>
                </c:pt>
                <c:pt idx="1">
                  <c:v>388.51985568651207</c:v>
                </c:pt>
                <c:pt idx="2">
                  <c:v>371.59881683734818</c:v>
                </c:pt>
                <c:pt idx="3">
                  <c:v>351.67627967322574</c:v>
                </c:pt>
                <c:pt idx="4">
                  <c:v>410.25565246145129</c:v>
                </c:pt>
                <c:pt idx="5">
                  <c:v>277.64576794959441</c:v>
                </c:pt>
                <c:pt idx="6">
                  <c:v>171.31397997342356</c:v>
                </c:pt>
                <c:pt idx="7">
                  <c:v>118.84966017653505</c:v>
                </c:pt>
                <c:pt idx="8">
                  <c:v>195.91492544109326</c:v>
                </c:pt>
                <c:pt idx="9">
                  <c:v>171.33396819598235</c:v>
                </c:pt>
              </c:numCache>
            </c:numRef>
          </c:val>
          <c:extLst>
            <c:ext xmlns:c16="http://schemas.microsoft.com/office/drawing/2014/chart" uri="{C3380CC4-5D6E-409C-BE32-E72D297353CC}">
              <c16:uniqueId val="{00000000-B25A-4278-8014-FF89B8C4E19C}"/>
            </c:ext>
          </c:extLst>
        </c:ser>
        <c:ser>
          <c:idx val="1"/>
          <c:order val="1"/>
          <c:tx>
            <c:strRef>
              <c:f>'Aggregate Results'!$C$610</c:f>
              <c:strCache>
                <c:ptCount val="1"/>
                <c:pt idx="0">
                  <c:v>ENe-ST/小野永吉</c:v>
                </c:pt>
              </c:strCache>
            </c:strRef>
          </c:tx>
          <c:spPr>
            <a:solidFill>
              <a:schemeClr val="accent2"/>
            </a:solidFill>
            <a:ln>
              <a:noFill/>
            </a:ln>
            <a:effectLst/>
          </c:spPr>
          <c:invertIfNegative val="0"/>
          <c:cat>
            <c:strRef>
              <c:f>'Aggregate Results'!$A$620:$A$629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Results'!$C$620:$C$629</c:f>
              <c:numCache>
                <c:formatCode>General</c:formatCode>
                <c:ptCount val="10"/>
                <c:pt idx="0">
                  <c:v>404.61652124146872</c:v>
                </c:pt>
                <c:pt idx="1">
                  <c:v>385.00035675173001</c:v>
                </c:pt>
                <c:pt idx="2">
                  <c:v>368.67718321669253</c:v>
                </c:pt>
                <c:pt idx="3">
                  <c:v>353.3004055798412</c:v>
                </c:pt>
                <c:pt idx="4">
                  <c:v>407.23067483239373</c:v>
                </c:pt>
                <c:pt idx="5">
                  <c:v>279.26358953512624</c:v>
                </c:pt>
                <c:pt idx="6">
                  <c:v>175.32027981473124</c:v>
                </c:pt>
                <c:pt idx="7">
                  <c:v>122.76073470359464</c:v>
                </c:pt>
                <c:pt idx="8">
                  <c:v>200.7668906587175</c:v>
                </c:pt>
                <c:pt idx="9">
                  <c:v>175.32027981473124</c:v>
                </c:pt>
              </c:numCache>
            </c:numRef>
          </c:val>
          <c:extLst>
            <c:ext xmlns:c16="http://schemas.microsoft.com/office/drawing/2014/chart" uri="{C3380CC4-5D6E-409C-BE32-E72D297353CC}">
              <c16:uniqueId val="{00000001-B25A-4278-8014-FF89B8C4E19C}"/>
            </c:ext>
          </c:extLst>
        </c:ser>
        <c:ser>
          <c:idx val="2"/>
          <c:order val="2"/>
          <c:tx>
            <c:strRef>
              <c:f>'Aggregate Results'!$D$610</c:f>
              <c:strCache>
                <c:ptCount val="1"/>
                <c:pt idx="0">
                  <c:v>LCEM/Yajima</c:v>
                </c:pt>
              </c:strCache>
            </c:strRef>
          </c:tx>
          <c:spPr>
            <a:solidFill>
              <a:schemeClr val="accent3"/>
            </a:solidFill>
            <a:ln>
              <a:noFill/>
            </a:ln>
            <a:effectLst/>
          </c:spPr>
          <c:invertIfNegative val="0"/>
          <c:cat>
            <c:strRef>
              <c:f>'Aggregate Results'!$A$620:$A$629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Results'!$D$620:$D$629</c:f>
              <c:numCache>
                <c:formatCode>General</c:formatCode>
                <c:ptCount val="10"/>
                <c:pt idx="0">
                  <c:v>404.79736241704359</c:v>
                </c:pt>
                <c:pt idx="1">
                  <c:v>387.78719346437327</c:v>
                </c:pt>
                <c:pt idx="2">
                  <c:v>372.80530285396702</c:v>
                </c:pt>
                <c:pt idx="3">
                  <c:v>354.25552371950675</c:v>
                </c:pt>
                <c:pt idx="4">
                  <c:v>405.03009489704135</c:v>
                </c:pt>
                <c:pt idx="5">
                  <c:v>291.11159920542417</c:v>
                </c:pt>
                <c:pt idx="6">
                  <c:v>194.62371955502948</c:v>
                </c:pt>
                <c:pt idx="7">
                  <c:v>135.57133564637252</c:v>
                </c:pt>
                <c:pt idx="8">
                  <c:v>216.98605402294336</c:v>
                </c:pt>
                <c:pt idx="9">
                  <c:v>194.62371955502948</c:v>
                </c:pt>
              </c:numCache>
            </c:numRef>
          </c:val>
          <c:extLst>
            <c:ext xmlns:c16="http://schemas.microsoft.com/office/drawing/2014/chart" uri="{C3380CC4-5D6E-409C-BE32-E72D297353CC}">
              <c16:uniqueId val="{00000002-B25A-4278-8014-FF89B8C4E19C}"/>
            </c:ext>
          </c:extLst>
        </c:ser>
        <c:ser>
          <c:idx val="3"/>
          <c:order val="3"/>
          <c:tx>
            <c:strRef>
              <c:f>'Aggregate Results'!$E$610</c:f>
              <c:strCache>
                <c:ptCount val="1"/>
                <c:pt idx="0">
                  <c:v>BEST2108dev/nino</c:v>
                </c:pt>
              </c:strCache>
            </c:strRef>
          </c:tx>
          <c:spPr>
            <a:solidFill>
              <a:schemeClr val="accent4"/>
            </a:solidFill>
            <a:ln>
              <a:noFill/>
            </a:ln>
            <a:effectLst/>
          </c:spPr>
          <c:invertIfNegative val="0"/>
          <c:cat>
            <c:strRef>
              <c:f>'Aggregate Results'!$A$620:$A$629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Results'!$E$620:$E$629</c:f>
              <c:numCache>
                <c:formatCode>General</c:formatCode>
                <c:ptCount val="10"/>
                <c:pt idx="0">
                  <c:v>405</c:v>
                </c:pt>
                <c:pt idx="1">
                  <c:v>392.03551000000004</c:v>
                </c:pt>
                <c:pt idx="2">
                  <c:v>379.59243999999995</c:v>
                </c:pt>
                <c:pt idx="3">
                  <c:v>360.88998000000004</c:v>
                </c:pt>
                <c:pt idx="4">
                  <c:v>405</c:v>
                </c:pt>
                <c:pt idx="5">
                  <c:v>282.91453000000007</c:v>
                </c:pt>
                <c:pt idx="6">
                  <c:v>180.67213000000004</c:v>
                </c:pt>
                <c:pt idx="7">
                  <c:v>127.43524000000001</c:v>
                </c:pt>
                <c:pt idx="8">
                  <c:v>199.34895000000003</c:v>
                </c:pt>
                <c:pt idx="9">
                  <c:v>180.67422999999999</c:v>
                </c:pt>
              </c:numCache>
            </c:numRef>
          </c:val>
          <c:extLst>
            <c:ext xmlns:c16="http://schemas.microsoft.com/office/drawing/2014/chart" uri="{C3380CC4-5D6E-409C-BE32-E72D297353CC}">
              <c16:uniqueId val="{00000003-B25A-4278-8014-FF89B8C4E19C}"/>
            </c:ext>
          </c:extLst>
        </c:ser>
        <c:ser>
          <c:idx val="4"/>
          <c:order val="4"/>
          <c:tx>
            <c:strRef>
              <c:f>'Aggregate Results'!$F$610</c:f>
              <c:strCache>
                <c:ptCount val="1"/>
                <c:pt idx="0">
                  <c:v>Popolo_富樫</c:v>
                </c:pt>
              </c:strCache>
            </c:strRef>
          </c:tx>
          <c:spPr>
            <a:solidFill>
              <a:schemeClr val="accent5"/>
            </a:solidFill>
            <a:ln>
              <a:noFill/>
            </a:ln>
            <a:effectLst/>
          </c:spPr>
          <c:invertIfNegative val="0"/>
          <c:cat>
            <c:strRef>
              <c:f>'Aggregate Results'!$A$620:$A$629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Results'!$F$620:$F$629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B25A-4278-8014-FF89B8C4E19C}"/>
            </c:ext>
          </c:extLst>
        </c:ser>
        <c:ser>
          <c:idx val="5"/>
          <c:order val="5"/>
          <c:tx>
            <c:strRef>
              <c:f>'Aggregate Results'!$G$610</c:f>
              <c:strCache>
                <c:ptCount val="1"/>
                <c:pt idx="0">
                  <c:v>ACSESCX_吉田</c:v>
                </c:pt>
              </c:strCache>
            </c:strRef>
          </c:tx>
          <c:spPr>
            <a:solidFill>
              <a:schemeClr val="accent6"/>
            </a:solidFill>
            <a:ln>
              <a:noFill/>
            </a:ln>
            <a:effectLst/>
          </c:spPr>
          <c:invertIfNegative val="0"/>
          <c:cat>
            <c:strRef>
              <c:f>'Aggregate Results'!$A$620:$A$629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Results'!$G$620:$G$629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B25A-4278-8014-FF89B8C4E19C}"/>
            </c:ext>
          </c:extLst>
        </c:ser>
        <c:ser>
          <c:idx val="6"/>
          <c:order val="6"/>
          <c:tx>
            <c:strRef>
              <c:f>'Aggregate Results'!$H$610</c:f>
              <c:strCache>
                <c:ptCount val="1"/>
                <c:pt idx="0">
                  <c:v>EnergyPlus/小野永吉</c:v>
                </c:pt>
              </c:strCache>
            </c:strRef>
          </c:tx>
          <c:spPr>
            <a:solidFill>
              <a:schemeClr val="accent1">
                <a:lumMod val="60000"/>
              </a:schemeClr>
            </a:solidFill>
            <a:ln>
              <a:noFill/>
            </a:ln>
            <a:effectLst/>
          </c:spPr>
          <c:invertIfNegative val="0"/>
          <c:cat>
            <c:strRef>
              <c:f>'Aggregate Results'!$A$620:$A$629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Results'!$H$620:$H$629</c:f>
              <c:numCache>
                <c:formatCode>General</c:formatCode>
                <c:ptCount val="10"/>
                <c:pt idx="0">
                  <c:v>404.53061362408391</c:v>
                </c:pt>
                <c:pt idx="1">
                  <c:v>404.53061362408391</c:v>
                </c:pt>
                <c:pt idx="2">
                  <c:v>404.53061362408391</c:v>
                </c:pt>
                <c:pt idx="3">
                  <c:v>404.53061362408391</c:v>
                </c:pt>
                <c:pt idx="4">
                  <c:v>404.53061362408391</c:v>
                </c:pt>
                <c:pt idx="5">
                  <c:v>298.93677480074001</c:v>
                </c:pt>
                <c:pt idx="6">
                  <c:v>198.28098008738996</c:v>
                </c:pt>
                <c:pt idx="7">
                  <c:v>141.35226605511298</c:v>
                </c:pt>
                <c:pt idx="8">
                  <c:v>198.28098008738996</c:v>
                </c:pt>
                <c:pt idx="9">
                  <c:v>0</c:v>
                </c:pt>
              </c:numCache>
            </c:numRef>
          </c:val>
          <c:extLst>
            <c:ext xmlns:c16="http://schemas.microsoft.com/office/drawing/2014/chart" uri="{C3380CC4-5D6E-409C-BE32-E72D297353CC}">
              <c16:uniqueId val="{00000006-B25A-4278-8014-FF89B8C4E19C}"/>
            </c:ext>
          </c:extLst>
        </c:ser>
        <c:dLbls>
          <c:showLegendKey val="0"/>
          <c:showVal val="0"/>
          <c:showCatName val="0"/>
          <c:showSerName val="0"/>
          <c:showPercent val="0"/>
          <c:showBubbleSize val="0"/>
        </c:dLbls>
        <c:gapWidth val="219"/>
        <c:overlap val="-27"/>
        <c:axId val="1253971024"/>
        <c:axId val="1253966432"/>
      </c:barChart>
      <c:catAx>
        <c:axId val="1253971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3966432"/>
        <c:crosses val="autoZero"/>
        <c:auto val="1"/>
        <c:lblAlgn val="ctr"/>
        <c:lblOffset val="100"/>
        <c:noMultiLvlLbl val="0"/>
      </c:catAx>
      <c:valAx>
        <c:axId val="125396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397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Results'!$F$632</c:f>
          <c:strCache>
            <c:ptCount val="1"/>
            <c:pt idx="0">
              <c:v>AR_排ガス放熱量[kW]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Results'!$B$634</c:f>
              <c:strCache>
                <c:ptCount val="1"/>
                <c:pt idx="0">
                  <c:v>QAS/メーカ値</c:v>
                </c:pt>
              </c:strCache>
            </c:strRef>
          </c:tx>
          <c:spPr>
            <a:solidFill>
              <a:schemeClr val="accent1"/>
            </a:solidFill>
            <a:ln>
              <a:noFill/>
            </a:ln>
            <a:effectLst/>
          </c:spPr>
          <c:invertIfNegative val="0"/>
          <c:cat>
            <c:strRef>
              <c:f>'Aggregate Results'!$A$635:$A$643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Results'!$B$635:$B$643</c:f>
              <c:numCache>
                <c:formatCode>General</c:formatCode>
                <c:ptCount val="9"/>
                <c:pt idx="0">
                  <c:v>42.442511103512402</c:v>
                </c:pt>
                <c:pt idx="1">
                  <c:v>35.147397721336347</c:v>
                </c:pt>
                <c:pt idx="2">
                  <c:v>28.691492917500568</c:v>
                </c:pt>
                <c:pt idx="3">
                  <c:v>24.373886003215603</c:v>
                </c:pt>
                <c:pt idx="4">
                  <c:v>42.413488640068749</c:v>
                </c:pt>
                <c:pt idx="5">
                  <c:v>25.699347893937215</c:v>
                </c:pt>
                <c:pt idx="6">
                  <c:v>14.085989184212167</c:v>
                </c:pt>
                <c:pt idx="7">
                  <c:v>6.9194131556148477</c:v>
                </c:pt>
                <c:pt idx="8">
                  <c:v>21.778880769513421</c:v>
                </c:pt>
              </c:numCache>
            </c:numRef>
          </c:val>
          <c:extLst>
            <c:ext xmlns:c16="http://schemas.microsoft.com/office/drawing/2014/chart" uri="{C3380CC4-5D6E-409C-BE32-E72D297353CC}">
              <c16:uniqueId val="{00000000-4B9C-4788-BF17-A44B85926080}"/>
            </c:ext>
          </c:extLst>
        </c:ser>
        <c:ser>
          <c:idx val="1"/>
          <c:order val="1"/>
          <c:tx>
            <c:strRef>
              <c:f>'Aggregate Results'!$C$634</c:f>
              <c:strCache>
                <c:ptCount val="1"/>
                <c:pt idx="0">
                  <c:v>ENe-ST/小野永吉</c:v>
                </c:pt>
              </c:strCache>
            </c:strRef>
          </c:tx>
          <c:spPr>
            <a:solidFill>
              <a:schemeClr val="accent2"/>
            </a:solidFill>
            <a:ln>
              <a:noFill/>
            </a:ln>
            <a:effectLst/>
          </c:spPr>
          <c:invertIfNegative val="0"/>
          <c:cat>
            <c:strRef>
              <c:f>'Aggregate Results'!$A$635:$A$643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Results'!$C$635:$C$643</c:f>
              <c:numCache>
                <c:formatCode>General</c:formatCode>
                <c:ptCount val="9"/>
                <c:pt idx="0">
                  <c:v>59.878160156049944</c:v>
                </c:pt>
                <c:pt idx="1">
                  <c:v>56.960790618527085</c:v>
                </c:pt>
                <c:pt idx="2">
                  <c:v>54.527406882490141</c:v>
                </c:pt>
                <c:pt idx="3">
                  <c:v>51.854913218560455</c:v>
                </c:pt>
                <c:pt idx="4">
                  <c:v>59.739860093432753</c:v>
                </c:pt>
                <c:pt idx="5">
                  <c:v>41.08701181874801</c:v>
                </c:pt>
                <c:pt idx="6">
                  <c:v>25.405097829766248</c:v>
                </c:pt>
                <c:pt idx="7">
                  <c:v>17.653028008580577</c:v>
                </c:pt>
                <c:pt idx="8">
                  <c:v>28.879609526014008</c:v>
                </c:pt>
              </c:numCache>
            </c:numRef>
          </c:val>
          <c:extLst>
            <c:ext xmlns:c16="http://schemas.microsoft.com/office/drawing/2014/chart" uri="{C3380CC4-5D6E-409C-BE32-E72D297353CC}">
              <c16:uniqueId val="{00000001-4B9C-4788-BF17-A44B85926080}"/>
            </c:ext>
          </c:extLst>
        </c:ser>
        <c:ser>
          <c:idx val="2"/>
          <c:order val="2"/>
          <c:tx>
            <c:strRef>
              <c:f>'Aggregate Results'!$D$634</c:f>
              <c:strCache>
                <c:ptCount val="1"/>
                <c:pt idx="0">
                  <c:v>LCEM/Yajima</c:v>
                </c:pt>
              </c:strCache>
            </c:strRef>
          </c:tx>
          <c:spPr>
            <a:solidFill>
              <a:schemeClr val="accent3"/>
            </a:solidFill>
            <a:ln>
              <a:noFill/>
            </a:ln>
            <a:effectLst/>
          </c:spPr>
          <c:invertIfNegative val="0"/>
          <c:cat>
            <c:strRef>
              <c:f>'Aggregate Results'!$A$635:$A$643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Results'!$D$635:$D$643</c:f>
              <c:numCache>
                <c:formatCode>General</c:formatCode>
                <c:ptCount val="9"/>
                <c:pt idx="0">
                  <c:v>63.484077570679005</c:v>
                </c:pt>
                <c:pt idx="1">
                  <c:v>72.550118237476681</c:v>
                </c:pt>
                <c:pt idx="2">
                  <c:v>67.090875511135778</c:v>
                </c:pt>
                <c:pt idx="3">
                  <c:v>60.841770693572585</c:v>
                </c:pt>
                <c:pt idx="4">
                  <c:v>59.919742426381276</c:v>
                </c:pt>
                <c:pt idx="5">
                  <c:v>51.763739555091206</c:v>
                </c:pt>
                <c:pt idx="6">
                  <c:v>40.104984571412047</c:v>
                </c:pt>
                <c:pt idx="7">
                  <c:v>13.513768199658898</c:v>
                </c:pt>
                <c:pt idx="8">
                  <c:v>27.565733364209109</c:v>
                </c:pt>
              </c:numCache>
            </c:numRef>
          </c:val>
          <c:extLst>
            <c:ext xmlns:c16="http://schemas.microsoft.com/office/drawing/2014/chart" uri="{C3380CC4-5D6E-409C-BE32-E72D297353CC}">
              <c16:uniqueId val="{00000002-4B9C-4788-BF17-A44B85926080}"/>
            </c:ext>
          </c:extLst>
        </c:ser>
        <c:ser>
          <c:idx val="3"/>
          <c:order val="3"/>
          <c:tx>
            <c:strRef>
              <c:f>'Aggregate Results'!$E$634</c:f>
              <c:strCache>
                <c:ptCount val="1"/>
                <c:pt idx="0">
                  <c:v>BEST2108dev/nino</c:v>
                </c:pt>
              </c:strCache>
            </c:strRef>
          </c:tx>
          <c:spPr>
            <a:solidFill>
              <a:schemeClr val="accent4"/>
            </a:solidFill>
            <a:ln>
              <a:noFill/>
            </a:ln>
            <a:effectLst/>
          </c:spPr>
          <c:invertIfNegative val="0"/>
          <c:cat>
            <c:strRef>
              <c:f>'Aggregate Results'!$A$635:$A$643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Results'!$E$635:$E$643</c:f>
              <c:numCache>
                <c:formatCode>General</c:formatCode>
                <c:ptCount val="9"/>
                <c:pt idx="0">
                  <c:v>39.418228558079136</c:v>
                </c:pt>
                <c:pt idx="1">
                  <c:v>38.662222034824254</c:v>
                </c:pt>
                <c:pt idx="2">
                  <c:v>34.940050232500084</c:v>
                </c:pt>
                <c:pt idx="3">
                  <c:v>33.31783426738491</c:v>
                </c:pt>
                <c:pt idx="4">
                  <c:v>39.29696619761512</c:v>
                </c:pt>
                <c:pt idx="5">
                  <c:v>27.192893092980171</c:v>
                </c:pt>
                <c:pt idx="6">
                  <c:v>16.791171232530303</c:v>
                </c:pt>
                <c:pt idx="7">
                  <c:v>10.833846279049567</c:v>
                </c:pt>
                <c:pt idx="8">
                  <c:v>18.274052476714132</c:v>
                </c:pt>
              </c:numCache>
            </c:numRef>
          </c:val>
          <c:extLst>
            <c:ext xmlns:c16="http://schemas.microsoft.com/office/drawing/2014/chart" uri="{C3380CC4-5D6E-409C-BE32-E72D297353CC}">
              <c16:uniqueId val="{00000003-4B9C-4788-BF17-A44B85926080}"/>
            </c:ext>
          </c:extLst>
        </c:ser>
        <c:ser>
          <c:idx val="4"/>
          <c:order val="4"/>
          <c:tx>
            <c:strRef>
              <c:f>'Aggregate Results'!$F$634</c:f>
              <c:strCache>
                <c:ptCount val="1"/>
                <c:pt idx="0">
                  <c:v>Popolo_富樫</c:v>
                </c:pt>
              </c:strCache>
            </c:strRef>
          </c:tx>
          <c:spPr>
            <a:solidFill>
              <a:schemeClr val="accent5"/>
            </a:solidFill>
            <a:ln>
              <a:noFill/>
            </a:ln>
            <a:effectLst/>
          </c:spPr>
          <c:invertIfNegative val="0"/>
          <c:cat>
            <c:strRef>
              <c:f>'Aggregate Results'!$A$635:$A$643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Results'!$F$635:$F$643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4B9C-4788-BF17-A44B85926080}"/>
            </c:ext>
          </c:extLst>
        </c:ser>
        <c:ser>
          <c:idx val="5"/>
          <c:order val="5"/>
          <c:tx>
            <c:strRef>
              <c:f>'Aggregate Results'!$G$634</c:f>
              <c:strCache>
                <c:ptCount val="1"/>
                <c:pt idx="0">
                  <c:v>ACSESCX_吉田</c:v>
                </c:pt>
              </c:strCache>
            </c:strRef>
          </c:tx>
          <c:spPr>
            <a:solidFill>
              <a:schemeClr val="accent6"/>
            </a:solidFill>
            <a:ln>
              <a:noFill/>
            </a:ln>
            <a:effectLst/>
          </c:spPr>
          <c:invertIfNegative val="0"/>
          <c:cat>
            <c:strRef>
              <c:f>'Aggregate Results'!$A$635:$A$643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Results'!$G$635:$G$643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4B9C-4788-BF17-A44B85926080}"/>
            </c:ext>
          </c:extLst>
        </c:ser>
        <c:ser>
          <c:idx val="6"/>
          <c:order val="6"/>
          <c:tx>
            <c:strRef>
              <c:f>'Aggregate Results'!$H$634</c:f>
              <c:strCache>
                <c:ptCount val="1"/>
                <c:pt idx="0">
                  <c:v>EnergyPlus/小野永吉</c:v>
                </c:pt>
              </c:strCache>
            </c:strRef>
          </c:tx>
          <c:spPr>
            <a:solidFill>
              <a:schemeClr val="accent1">
                <a:lumMod val="60000"/>
              </a:schemeClr>
            </a:solidFill>
            <a:ln>
              <a:noFill/>
            </a:ln>
            <a:effectLst/>
          </c:spPr>
          <c:invertIfNegative val="0"/>
          <c:cat>
            <c:strRef>
              <c:f>'Aggregate Results'!$A$635:$A$643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Results'!$H$635:$H$643</c:f>
              <c:numCache>
                <c:formatCode>General</c:formatCode>
                <c:ptCount val="9"/>
                <c:pt idx="0">
                  <c:v>-6.7630332562403055</c:v>
                </c:pt>
                <c:pt idx="1">
                  <c:v>-6.8903525629374371</c:v>
                </c:pt>
                <c:pt idx="2">
                  <c:v>-6.9152379672735833</c:v>
                </c:pt>
                <c:pt idx="3">
                  <c:v>-6.718171492758529</c:v>
                </c:pt>
                <c:pt idx="4">
                  <c:v>-6.7630332562397371</c:v>
                </c:pt>
                <c:pt idx="5">
                  <c:v>-5.3341969763419002</c:v>
                </c:pt>
                <c:pt idx="6">
                  <c:v>-3.5531470806488414</c:v>
                </c:pt>
                <c:pt idx="7">
                  <c:v>-2.5392432630244457</c:v>
                </c:pt>
                <c:pt idx="8">
                  <c:v>-3.5754083109231942</c:v>
                </c:pt>
              </c:numCache>
            </c:numRef>
          </c:val>
          <c:extLst>
            <c:ext xmlns:c16="http://schemas.microsoft.com/office/drawing/2014/chart" uri="{C3380CC4-5D6E-409C-BE32-E72D297353CC}">
              <c16:uniqueId val="{00000006-4B9C-4788-BF17-A44B85926080}"/>
            </c:ext>
          </c:extLst>
        </c:ser>
        <c:dLbls>
          <c:showLegendKey val="0"/>
          <c:showVal val="0"/>
          <c:showCatName val="0"/>
          <c:showSerName val="0"/>
          <c:showPercent val="0"/>
          <c:showBubbleSize val="0"/>
        </c:dLbls>
        <c:gapWidth val="219"/>
        <c:overlap val="-27"/>
        <c:axId val="1289848304"/>
        <c:axId val="1289852568"/>
      </c:barChart>
      <c:catAx>
        <c:axId val="12898483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89852568"/>
        <c:crosses val="autoZero"/>
        <c:auto val="1"/>
        <c:lblAlgn val="ctr"/>
        <c:lblOffset val="100"/>
        <c:noMultiLvlLbl val="0"/>
      </c:catAx>
      <c:valAx>
        <c:axId val="1289852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8984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Results'!$G$128</c:f>
          <c:strCache>
            <c:ptCount val="1"/>
            <c:pt idx="0">
              <c:v>AR_冷水流量[L/min]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Results'!$B$130</c:f>
              <c:strCache>
                <c:ptCount val="1"/>
                <c:pt idx="0">
                  <c:v>QAS/メーカ値</c:v>
                </c:pt>
              </c:strCache>
            </c:strRef>
          </c:tx>
          <c:spPr>
            <a:solidFill>
              <a:schemeClr val="accent1"/>
            </a:solidFill>
            <a:ln>
              <a:noFill/>
            </a:ln>
            <a:effectLst/>
          </c:spPr>
          <c:invertIfNegative val="0"/>
          <c:cat>
            <c:strRef>
              <c:f>'Aggregate Results'!$A$140:$A$149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Results'!$B$140:$B$149</c:f>
              <c:numCache>
                <c:formatCode>General</c:formatCode>
                <c:ptCount val="10"/>
                <c:pt idx="0">
                  <c:v>1512</c:v>
                </c:pt>
                <c:pt idx="1">
                  <c:v>1512</c:v>
                </c:pt>
                <c:pt idx="2">
                  <c:v>1512</c:v>
                </c:pt>
                <c:pt idx="3">
                  <c:v>1512</c:v>
                </c:pt>
                <c:pt idx="4">
                  <c:v>1512</c:v>
                </c:pt>
                <c:pt idx="5">
                  <c:v>1512</c:v>
                </c:pt>
                <c:pt idx="6">
                  <c:v>1512</c:v>
                </c:pt>
                <c:pt idx="7">
                  <c:v>1512</c:v>
                </c:pt>
                <c:pt idx="8">
                  <c:v>1512</c:v>
                </c:pt>
                <c:pt idx="9">
                  <c:v>1512</c:v>
                </c:pt>
              </c:numCache>
            </c:numRef>
          </c:val>
          <c:extLst>
            <c:ext xmlns:c16="http://schemas.microsoft.com/office/drawing/2014/chart" uri="{C3380CC4-5D6E-409C-BE32-E72D297353CC}">
              <c16:uniqueId val="{00000000-34E3-4281-B349-D8B680A29357}"/>
            </c:ext>
          </c:extLst>
        </c:ser>
        <c:ser>
          <c:idx val="1"/>
          <c:order val="1"/>
          <c:tx>
            <c:strRef>
              <c:f>'Aggregate Results'!$C$130</c:f>
              <c:strCache>
                <c:ptCount val="1"/>
                <c:pt idx="0">
                  <c:v>ENe-ST/小野永吉</c:v>
                </c:pt>
              </c:strCache>
            </c:strRef>
          </c:tx>
          <c:spPr>
            <a:solidFill>
              <a:schemeClr val="accent2"/>
            </a:solidFill>
            <a:ln>
              <a:noFill/>
            </a:ln>
            <a:effectLst/>
          </c:spPr>
          <c:invertIfNegative val="0"/>
          <c:cat>
            <c:strRef>
              <c:f>'Aggregate Results'!$A$140:$A$149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Results'!$C$140:$C$149</c:f>
              <c:numCache>
                <c:formatCode>General</c:formatCode>
                <c:ptCount val="10"/>
                <c:pt idx="0">
                  <c:v>1512</c:v>
                </c:pt>
                <c:pt idx="1">
                  <c:v>1512</c:v>
                </c:pt>
                <c:pt idx="2">
                  <c:v>1512</c:v>
                </c:pt>
                <c:pt idx="3">
                  <c:v>1512</c:v>
                </c:pt>
                <c:pt idx="4">
                  <c:v>1512</c:v>
                </c:pt>
                <c:pt idx="5">
                  <c:v>1512</c:v>
                </c:pt>
                <c:pt idx="6">
                  <c:v>1512</c:v>
                </c:pt>
                <c:pt idx="7">
                  <c:v>1512</c:v>
                </c:pt>
                <c:pt idx="8">
                  <c:v>1512</c:v>
                </c:pt>
                <c:pt idx="9">
                  <c:v>1512</c:v>
                </c:pt>
              </c:numCache>
            </c:numRef>
          </c:val>
          <c:extLst>
            <c:ext xmlns:c16="http://schemas.microsoft.com/office/drawing/2014/chart" uri="{C3380CC4-5D6E-409C-BE32-E72D297353CC}">
              <c16:uniqueId val="{00000001-34E3-4281-B349-D8B680A29357}"/>
            </c:ext>
          </c:extLst>
        </c:ser>
        <c:ser>
          <c:idx val="2"/>
          <c:order val="2"/>
          <c:tx>
            <c:strRef>
              <c:f>'Aggregate Results'!$D$130</c:f>
              <c:strCache>
                <c:ptCount val="1"/>
                <c:pt idx="0">
                  <c:v>LCEM/Yajima</c:v>
                </c:pt>
              </c:strCache>
            </c:strRef>
          </c:tx>
          <c:spPr>
            <a:solidFill>
              <a:schemeClr val="accent3"/>
            </a:solidFill>
            <a:ln>
              <a:noFill/>
            </a:ln>
            <a:effectLst/>
          </c:spPr>
          <c:invertIfNegative val="0"/>
          <c:cat>
            <c:strRef>
              <c:f>'Aggregate Results'!$A$140:$A$149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Results'!$D$140:$D$149</c:f>
              <c:numCache>
                <c:formatCode>General</c:formatCode>
                <c:ptCount val="10"/>
                <c:pt idx="0">
                  <c:v>1512</c:v>
                </c:pt>
                <c:pt idx="1">
                  <c:v>1512</c:v>
                </c:pt>
                <c:pt idx="2">
                  <c:v>1512</c:v>
                </c:pt>
                <c:pt idx="3">
                  <c:v>1512</c:v>
                </c:pt>
                <c:pt idx="4">
                  <c:v>1512</c:v>
                </c:pt>
                <c:pt idx="5">
                  <c:v>1512</c:v>
                </c:pt>
                <c:pt idx="6">
                  <c:v>1512</c:v>
                </c:pt>
                <c:pt idx="7">
                  <c:v>1512</c:v>
                </c:pt>
                <c:pt idx="8">
                  <c:v>1512</c:v>
                </c:pt>
                <c:pt idx="9">
                  <c:v>1512</c:v>
                </c:pt>
              </c:numCache>
            </c:numRef>
          </c:val>
          <c:extLst>
            <c:ext xmlns:c16="http://schemas.microsoft.com/office/drawing/2014/chart" uri="{C3380CC4-5D6E-409C-BE32-E72D297353CC}">
              <c16:uniqueId val="{00000002-34E3-4281-B349-D8B680A29357}"/>
            </c:ext>
          </c:extLst>
        </c:ser>
        <c:ser>
          <c:idx val="3"/>
          <c:order val="3"/>
          <c:tx>
            <c:strRef>
              <c:f>'Aggregate Results'!$E$130</c:f>
              <c:strCache>
                <c:ptCount val="1"/>
                <c:pt idx="0">
                  <c:v>BEST2108dev/nino</c:v>
                </c:pt>
              </c:strCache>
            </c:strRef>
          </c:tx>
          <c:spPr>
            <a:solidFill>
              <a:schemeClr val="accent4"/>
            </a:solidFill>
            <a:ln>
              <a:noFill/>
            </a:ln>
            <a:effectLst/>
          </c:spPr>
          <c:invertIfNegative val="0"/>
          <c:cat>
            <c:strRef>
              <c:f>'Aggregate Results'!$A$140:$A$149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Results'!$E$140:$E$149</c:f>
              <c:numCache>
                <c:formatCode>General</c:formatCode>
                <c:ptCount val="10"/>
                <c:pt idx="0">
                  <c:v>1512</c:v>
                </c:pt>
                <c:pt idx="1">
                  <c:v>1512</c:v>
                </c:pt>
                <c:pt idx="2">
                  <c:v>1512</c:v>
                </c:pt>
                <c:pt idx="3">
                  <c:v>1512</c:v>
                </c:pt>
                <c:pt idx="4">
                  <c:v>1512</c:v>
                </c:pt>
                <c:pt idx="5">
                  <c:v>1512</c:v>
                </c:pt>
                <c:pt idx="6">
                  <c:v>1512</c:v>
                </c:pt>
                <c:pt idx="7">
                  <c:v>1512</c:v>
                </c:pt>
                <c:pt idx="8">
                  <c:v>1512</c:v>
                </c:pt>
                <c:pt idx="9">
                  <c:v>1512</c:v>
                </c:pt>
              </c:numCache>
            </c:numRef>
          </c:val>
          <c:extLst>
            <c:ext xmlns:c16="http://schemas.microsoft.com/office/drawing/2014/chart" uri="{C3380CC4-5D6E-409C-BE32-E72D297353CC}">
              <c16:uniqueId val="{00000003-34E3-4281-B349-D8B680A29357}"/>
            </c:ext>
          </c:extLst>
        </c:ser>
        <c:ser>
          <c:idx val="4"/>
          <c:order val="4"/>
          <c:tx>
            <c:strRef>
              <c:f>'Aggregate Results'!$F$130</c:f>
              <c:strCache>
                <c:ptCount val="1"/>
                <c:pt idx="0">
                  <c:v>Popolo_富樫</c:v>
                </c:pt>
              </c:strCache>
            </c:strRef>
          </c:tx>
          <c:spPr>
            <a:solidFill>
              <a:schemeClr val="accent5"/>
            </a:solidFill>
            <a:ln>
              <a:noFill/>
            </a:ln>
            <a:effectLst/>
          </c:spPr>
          <c:invertIfNegative val="0"/>
          <c:cat>
            <c:strRef>
              <c:f>'Aggregate Results'!$A$140:$A$149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Results'!$F$140:$F$149</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34E3-4281-B349-D8B680A29357}"/>
            </c:ext>
          </c:extLst>
        </c:ser>
        <c:ser>
          <c:idx val="5"/>
          <c:order val="5"/>
          <c:tx>
            <c:strRef>
              <c:f>'Aggregate Results'!$G$130</c:f>
              <c:strCache>
                <c:ptCount val="1"/>
                <c:pt idx="0">
                  <c:v>ACSESCX_吉田</c:v>
                </c:pt>
              </c:strCache>
            </c:strRef>
          </c:tx>
          <c:spPr>
            <a:solidFill>
              <a:schemeClr val="accent6"/>
            </a:solidFill>
            <a:ln>
              <a:noFill/>
            </a:ln>
            <a:effectLst/>
          </c:spPr>
          <c:invertIfNegative val="0"/>
          <c:cat>
            <c:strRef>
              <c:f>'Aggregate Results'!$A$140:$A$149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Results'!$G$140:$G$149</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34E3-4281-B349-D8B680A29357}"/>
            </c:ext>
          </c:extLst>
        </c:ser>
        <c:ser>
          <c:idx val="6"/>
          <c:order val="6"/>
          <c:tx>
            <c:strRef>
              <c:f>'Aggregate Results'!$H$130</c:f>
              <c:strCache>
                <c:ptCount val="1"/>
                <c:pt idx="0">
                  <c:v>EnergyPlus/小野永吉</c:v>
                </c:pt>
              </c:strCache>
            </c:strRef>
          </c:tx>
          <c:spPr>
            <a:solidFill>
              <a:schemeClr val="accent1">
                <a:lumMod val="60000"/>
              </a:schemeClr>
            </a:solidFill>
            <a:ln>
              <a:noFill/>
            </a:ln>
            <a:effectLst/>
          </c:spPr>
          <c:invertIfNegative val="0"/>
          <c:cat>
            <c:strRef>
              <c:f>'Aggregate Results'!$A$140:$A$149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Results'!$H$140:$H$149</c:f>
              <c:numCache>
                <c:formatCode>General</c:formatCode>
                <c:ptCount val="10"/>
                <c:pt idx="0">
                  <c:v>1511.8281013269059</c:v>
                </c:pt>
                <c:pt idx="1">
                  <c:v>1511.8281013269059</c:v>
                </c:pt>
                <c:pt idx="2">
                  <c:v>1511.8281013269059</c:v>
                </c:pt>
                <c:pt idx="3">
                  <c:v>1511.8281013269059</c:v>
                </c:pt>
                <c:pt idx="4">
                  <c:v>1511.8281013269059</c:v>
                </c:pt>
                <c:pt idx="5">
                  <c:v>1511.8281013269059</c:v>
                </c:pt>
                <c:pt idx="6">
                  <c:v>1511.8281013269059</c:v>
                </c:pt>
                <c:pt idx="7">
                  <c:v>1511.8281013269059</c:v>
                </c:pt>
                <c:pt idx="8">
                  <c:v>1511.8281013269059</c:v>
                </c:pt>
                <c:pt idx="9">
                  <c:v>0</c:v>
                </c:pt>
              </c:numCache>
            </c:numRef>
          </c:val>
          <c:extLst>
            <c:ext xmlns:c16="http://schemas.microsoft.com/office/drawing/2014/chart" uri="{C3380CC4-5D6E-409C-BE32-E72D297353CC}">
              <c16:uniqueId val="{00000006-34E3-4281-B349-D8B680A29357}"/>
            </c:ext>
          </c:extLst>
        </c:ser>
        <c:dLbls>
          <c:showLegendKey val="0"/>
          <c:showVal val="0"/>
          <c:showCatName val="0"/>
          <c:showSerName val="0"/>
          <c:showPercent val="0"/>
          <c:showBubbleSize val="0"/>
        </c:dLbls>
        <c:gapWidth val="219"/>
        <c:overlap val="-27"/>
        <c:axId val="864494648"/>
        <c:axId val="864495632"/>
      </c:barChart>
      <c:catAx>
        <c:axId val="864494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4495632"/>
        <c:crosses val="autoZero"/>
        <c:auto val="1"/>
        <c:lblAlgn val="ctr"/>
        <c:lblOffset val="100"/>
        <c:noMultiLvlLbl val="0"/>
      </c:catAx>
      <c:valAx>
        <c:axId val="86449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64494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Results'!$G$632</c:f>
          <c:strCache>
            <c:ptCount val="1"/>
            <c:pt idx="0">
              <c:v>AR_排ガス放熱量[kW]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Results'!$B$634</c:f>
              <c:strCache>
                <c:ptCount val="1"/>
                <c:pt idx="0">
                  <c:v>QAS/メーカ値</c:v>
                </c:pt>
              </c:strCache>
            </c:strRef>
          </c:tx>
          <c:spPr>
            <a:solidFill>
              <a:schemeClr val="accent1"/>
            </a:solidFill>
            <a:ln>
              <a:noFill/>
            </a:ln>
            <a:effectLst/>
          </c:spPr>
          <c:invertIfNegative val="0"/>
          <c:cat>
            <c:strRef>
              <c:f>'Aggregate Results'!$A$644:$A$653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Results'!$B$644:$B$653</c:f>
              <c:numCache>
                <c:formatCode>General</c:formatCode>
                <c:ptCount val="10"/>
                <c:pt idx="0">
                  <c:v>42.442511103512402</c:v>
                </c:pt>
                <c:pt idx="1">
                  <c:v>35.147397721336347</c:v>
                </c:pt>
                <c:pt idx="2">
                  <c:v>28.708822072667886</c:v>
                </c:pt>
                <c:pt idx="3">
                  <c:v>24.901050756110862</c:v>
                </c:pt>
                <c:pt idx="4">
                  <c:v>44.673881019530427</c:v>
                </c:pt>
                <c:pt idx="5">
                  <c:v>22.829755324024859</c:v>
                </c:pt>
                <c:pt idx="6">
                  <c:v>7.3673317234237174</c:v>
                </c:pt>
                <c:pt idx="7">
                  <c:v>3.2142149765352883</c:v>
                </c:pt>
                <c:pt idx="8">
                  <c:v>15.592780289043446</c:v>
                </c:pt>
                <c:pt idx="9">
                  <c:v>7.38731994598254</c:v>
                </c:pt>
              </c:numCache>
            </c:numRef>
          </c:val>
          <c:extLst>
            <c:ext xmlns:c16="http://schemas.microsoft.com/office/drawing/2014/chart" uri="{C3380CC4-5D6E-409C-BE32-E72D297353CC}">
              <c16:uniqueId val="{00000000-97C8-44F5-B2CF-D981E6B95F97}"/>
            </c:ext>
          </c:extLst>
        </c:ser>
        <c:ser>
          <c:idx val="1"/>
          <c:order val="1"/>
          <c:tx>
            <c:strRef>
              <c:f>'Aggregate Results'!$C$634</c:f>
              <c:strCache>
                <c:ptCount val="1"/>
                <c:pt idx="0">
                  <c:v>ENe-ST/小野永吉</c:v>
                </c:pt>
              </c:strCache>
            </c:strRef>
          </c:tx>
          <c:spPr>
            <a:solidFill>
              <a:schemeClr val="accent2"/>
            </a:solidFill>
            <a:ln>
              <a:noFill/>
            </a:ln>
            <a:effectLst/>
          </c:spPr>
          <c:invertIfNegative val="0"/>
          <c:cat>
            <c:strRef>
              <c:f>'Aggregate Results'!$A$644:$A$653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Results'!$C$644:$C$653</c:f>
              <c:numCache>
                <c:formatCode>General</c:formatCode>
                <c:ptCount val="10"/>
                <c:pt idx="0">
                  <c:v>59.879127450529722</c:v>
                </c:pt>
                <c:pt idx="1">
                  <c:v>56.976134735425262</c:v>
                </c:pt>
                <c:pt idx="2">
                  <c:v>54.560471169584957</c:v>
                </c:pt>
                <c:pt idx="3">
                  <c:v>52.284864565408952</c:v>
                </c:pt>
                <c:pt idx="4">
                  <c:v>60.265995578317188</c:v>
                </c:pt>
                <c:pt idx="5">
                  <c:v>41.328169247158712</c:v>
                </c:pt>
                <c:pt idx="6">
                  <c:v>25.945617216710957</c:v>
                </c:pt>
                <c:pt idx="7">
                  <c:v>18.167339427170475</c:v>
                </c:pt>
                <c:pt idx="8">
                  <c:v>29.711456657065696</c:v>
                </c:pt>
                <c:pt idx="9">
                  <c:v>25.945617216710957</c:v>
                </c:pt>
              </c:numCache>
            </c:numRef>
          </c:val>
          <c:extLst>
            <c:ext xmlns:c16="http://schemas.microsoft.com/office/drawing/2014/chart" uri="{C3380CC4-5D6E-409C-BE32-E72D297353CC}">
              <c16:uniqueId val="{00000001-97C8-44F5-B2CF-D981E6B95F97}"/>
            </c:ext>
          </c:extLst>
        </c:ser>
        <c:ser>
          <c:idx val="2"/>
          <c:order val="2"/>
          <c:tx>
            <c:strRef>
              <c:f>'Aggregate Results'!$D$634</c:f>
              <c:strCache>
                <c:ptCount val="1"/>
                <c:pt idx="0">
                  <c:v>LCEM/Yajima</c:v>
                </c:pt>
              </c:strCache>
            </c:strRef>
          </c:tx>
          <c:spPr>
            <a:solidFill>
              <a:schemeClr val="accent3"/>
            </a:solidFill>
            <a:ln>
              <a:noFill/>
            </a:ln>
            <a:effectLst/>
          </c:spPr>
          <c:invertIfNegative val="0"/>
          <c:cat>
            <c:strRef>
              <c:f>'Aggregate Results'!$A$644:$A$653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Results'!$D$644:$D$653</c:f>
              <c:numCache>
                <c:formatCode>General</c:formatCode>
                <c:ptCount val="10"/>
                <c:pt idx="0">
                  <c:v>63.888020713067363</c:v>
                </c:pt>
                <c:pt idx="1">
                  <c:v>56.914405656004874</c:v>
                </c:pt>
                <c:pt idx="2">
                  <c:v>58.786349064412889</c:v>
                </c:pt>
                <c:pt idx="3">
                  <c:v>70.967310644219424</c:v>
                </c:pt>
                <c:pt idx="4">
                  <c:v>69.490905185767588</c:v>
                </c:pt>
                <c:pt idx="5">
                  <c:v>44.568736153839836</c:v>
                </c:pt>
                <c:pt idx="6">
                  <c:v>30.557813037727101</c:v>
                </c:pt>
                <c:pt idx="7">
                  <c:v>24.209926119158297</c:v>
                </c:pt>
                <c:pt idx="8">
                  <c:v>30.995737325184621</c:v>
                </c:pt>
                <c:pt idx="9">
                  <c:v>30.557813037727101</c:v>
                </c:pt>
              </c:numCache>
            </c:numRef>
          </c:val>
          <c:extLst>
            <c:ext xmlns:c16="http://schemas.microsoft.com/office/drawing/2014/chart" uri="{C3380CC4-5D6E-409C-BE32-E72D297353CC}">
              <c16:uniqueId val="{00000002-97C8-44F5-B2CF-D981E6B95F97}"/>
            </c:ext>
          </c:extLst>
        </c:ser>
        <c:ser>
          <c:idx val="3"/>
          <c:order val="3"/>
          <c:tx>
            <c:strRef>
              <c:f>'Aggregate Results'!$E$634</c:f>
              <c:strCache>
                <c:ptCount val="1"/>
                <c:pt idx="0">
                  <c:v>BEST2108dev/nino</c:v>
                </c:pt>
              </c:strCache>
            </c:strRef>
          </c:tx>
          <c:spPr>
            <a:solidFill>
              <a:schemeClr val="accent4"/>
            </a:solidFill>
            <a:ln>
              <a:noFill/>
            </a:ln>
            <a:effectLst/>
          </c:spPr>
          <c:invertIfNegative val="0"/>
          <c:cat>
            <c:strRef>
              <c:f>'Aggregate Results'!$A$644:$A$653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Results'!$E$644:$E$653</c:f>
              <c:numCache>
                <c:formatCode>General</c:formatCode>
                <c:ptCount val="10"/>
                <c:pt idx="0">
                  <c:v>39.418228558079136</c:v>
                </c:pt>
                <c:pt idx="1">
                  <c:v>38.663052034824318</c:v>
                </c:pt>
                <c:pt idx="2">
                  <c:v>34.940920232499934</c:v>
                </c:pt>
                <c:pt idx="3">
                  <c:v>34.044530512739698</c:v>
                </c:pt>
                <c:pt idx="4">
                  <c:v>39.418228558079136</c:v>
                </c:pt>
                <c:pt idx="5">
                  <c:v>27.012033957400149</c:v>
                </c:pt>
                <c:pt idx="6">
                  <c:v>16.725481750000199</c:v>
                </c:pt>
                <c:pt idx="7">
                  <c:v>11.799794800000257</c:v>
                </c:pt>
                <c:pt idx="8">
                  <c:v>18.693011313975092</c:v>
                </c:pt>
                <c:pt idx="9">
                  <c:v>16.727581750000127</c:v>
                </c:pt>
              </c:numCache>
            </c:numRef>
          </c:val>
          <c:extLst>
            <c:ext xmlns:c16="http://schemas.microsoft.com/office/drawing/2014/chart" uri="{C3380CC4-5D6E-409C-BE32-E72D297353CC}">
              <c16:uniqueId val="{00000003-97C8-44F5-B2CF-D981E6B95F97}"/>
            </c:ext>
          </c:extLst>
        </c:ser>
        <c:ser>
          <c:idx val="4"/>
          <c:order val="4"/>
          <c:tx>
            <c:strRef>
              <c:f>'Aggregate Results'!$F$634</c:f>
              <c:strCache>
                <c:ptCount val="1"/>
                <c:pt idx="0">
                  <c:v>Popolo_富樫</c:v>
                </c:pt>
              </c:strCache>
            </c:strRef>
          </c:tx>
          <c:spPr>
            <a:solidFill>
              <a:schemeClr val="accent5"/>
            </a:solidFill>
            <a:ln>
              <a:noFill/>
            </a:ln>
            <a:effectLst/>
          </c:spPr>
          <c:invertIfNegative val="0"/>
          <c:cat>
            <c:strRef>
              <c:f>'Aggregate Results'!$A$644:$A$653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Results'!$F$644:$F$653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97C8-44F5-B2CF-D981E6B95F97}"/>
            </c:ext>
          </c:extLst>
        </c:ser>
        <c:ser>
          <c:idx val="5"/>
          <c:order val="5"/>
          <c:tx>
            <c:strRef>
              <c:f>'Aggregate Results'!$G$634</c:f>
              <c:strCache>
                <c:ptCount val="1"/>
                <c:pt idx="0">
                  <c:v>ACSESCX_吉田</c:v>
                </c:pt>
              </c:strCache>
            </c:strRef>
          </c:tx>
          <c:spPr>
            <a:solidFill>
              <a:schemeClr val="accent6"/>
            </a:solidFill>
            <a:ln>
              <a:noFill/>
            </a:ln>
            <a:effectLst/>
          </c:spPr>
          <c:invertIfNegative val="0"/>
          <c:cat>
            <c:strRef>
              <c:f>'Aggregate Results'!$A$644:$A$653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Results'!$G$644:$G$653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97C8-44F5-B2CF-D981E6B95F97}"/>
            </c:ext>
          </c:extLst>
        </c:ser>
        <c:ser>
          <c:idx val="6"/>
          <c:order val="6"/>
          <c:tx>
            <c:strRef>
              <c:f>'Aggregate Results'!$H$634</c:f>
              <c:strCache>
                <c:ptCount val="1"/>
                <c:pt idx="0">
                  <c:v>EnergyPlus/小野永吉</c:v>
                </c:pt>
              </c:strCache>
            </c:strRef>
          </c:tx>
          <c:spPr>
            <a:solidFill>
              <a:schemeClr val="accent1">
                <a:lumMod val="60000"/>
              </a:schemeClr>
            </a:solidFill>
            <a:ln>
              <a:noFill/>
            </a:ln>
            <a:effectLst/>
          </c:spPr>
          <c:invertIfNegative val="0"/>
          <c:cat>
            <c:strRef>
              <c:f>'Aggregate Results'!$A$644:$A$653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Results'!$H$644:$H$653</c:f>
              <c:numCache>
                <c:formatCode>General</c:formatCode>
                <c:ptCount val="10"/>
                <c:pt idx="0">
                  <c:v>-6.763033256256449</c:v>
                </c:pt>
                <c:pt idx="1">
                  <c:v>-6.810438765625122</c:v>
                </c:pt>
                <c:pt idx="2">
                  <c:v>-6.9392259162534629</c:v>
                </c:pt>
                <c:pt idx="3">
                  <c:v>-6.7181714927411349</c:v>
                </c:pt>
                <c:pt idx="4">
                  <c:v>-6.7630332562397371</c:v>
                </c:pt>
                <c:pt idx="5">
                  <c:v>-5.2858659279955873</c:v>
                </c:pt>
                <c:pt idx="6">
                  <c:v>-3.6024096280858089</c:v>
                </c:pt>
                <c:pt idx="7">
                  <c:v>-2.5392432630244457</c:v>
                </c:pt>
                <c:pt idx="8">
                  <c:v>-3.5754083109231942</c:v>
                </c:pt>
                <c:pt idx="9">
                  <c:v>0</c:v>
                </c:pt>
              </c:numCache>
            </c:numRef>
          </c:val>
          <c:extLst>
            <c:ext xmlns:c16="http://schemas.microsoft.com/office/drawing/2014/chart" uri="{C3380CC4-5D6E-409C-BE32-E72D297353CC}">
              <c16:uniqueId val="{00000006-97C8-44F5-B2CF-D981E6B95F97}"/>
            </c:ext>
          </c:extLst>
        </c:ser>
        <c:dLbls>
          <c:showLegendKey val="0"/>
          <c:showVal val="0"/>
          <c:showCatName val="0"/>
          <c:showSerName val="0"/>
          <c:showPercent val="0"/>
          <c:showBubbleSize val="0"/>
        </c:dLbls>
        <c:gapWidth val="219"/>
        <c:overlap val="-27"/>
        <c:axId val="1289848304"/>
        <c:axId val="1289852568"/>
      </c:barChart>
      <c:catAx>
        <c:axId val="12898483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89852568"/>
        <c:crosses val="autoZero"/>
        <c:auto val="1"/>
        <c:lblAlgn val="ctr"/>
        <c:lblOffset val="100"/>
        <c:noMultiLvlLbl val="0"/>
      </c:catAx>
      <c:valAx>
        <c:axId val="1289852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8984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Results'!$F$752</c:f>
          <c:strCache>
            <c:ptCount val="1"/>
            <c:pt idx="0">
              <c:v>PCD_冷却水出入口温度差[kW]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Results'!$B$754</c:f>
              <c:strCache>
                <c:ptCount val="1"/>
                <c:pt idx="0">
                  <c:v>QAS/メーカ値</c:v>
                </c:pt>
              </c:strCache>
            </c:strRef>
          </c:tx>
          <c:spPr>
            <a:solidFill>
              <a:schemeClr val="accent1"/>
            </a:solidFill>
            <a:ln>
              <a:noFill/>
            </a:ln>
            <a:effectLst/>
          </c:spPr>
          <c:invertIfNegative val="0"/>
          <c:cat>
            <c:strRef>
              <c:f>'Aggregate Results'!$A$755:$A$763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Results'!$B$755:$B$763</c:f>
              <c:numCache>
                <c:formatCode>General</c:formatCode>
                <c:ptCount val="9"/>
                <c:pt idx="0">
                  <c:v>9.9999999999980105E-3</c:v>
                </c:pt>
                <c:pt idx="1">
                  <c:v>9.9999999999980105E-3</c:v>
                </c:pt>
                <c:pt idx="2">
                  <c:v>9.9999999999980105E-3</c:v>
                </c:pt>
                <c:pt idx="3">
                  <c:v>1.0000000000001563E-2</c:v>
                </c:pt>
                <c:pt idx="4">
                  <c:v>1.0000000000001563E-2</c:v>
                </c:pt>
                <c:pt idx="5">
                  <c:v>9.9999999999980105E-3</c:v>
                </c:pt>
                <c:pt idx="6">
                  <c:v>1.0000000000001563E-2</c:v>
                </c:pt>
                <c:pt idx="7">
                  <c:v>1.0000000000001563E-2</c:v>
                </c:pt>
                <c:pt idx="8">
                  <c:v>1.0000000000001563E-2</c:v>
                </c:pt>
              </c:numCache>
            </c:numRef>
          </c:val>
          <c:extLst>
            <c:ext xmlns:c16="http://schemas.microsoft.com/office/drawing/2014/chart" uri="{C3380CC4-5D6E-409C-BE32-E72D297353CC}">
              <c16:uniqueId val="{00000000-C98D-43AF-B4CA-54388989997B}"/>
            </c:ext>
          </c:extLst>
        </c:ser>
        <c:ser>
          <c:idx val="1"/>
          <c:order val="1"/>
          <c:tx>
            <c:strRef>
              <c:f>'Aggregate Results'!$C$754</c:f>
              <c:strCache>
                <c:ptCount val="1"/>
                <c:pt idx="0">
                  <c:v>ENe-ST/小野永吉</c:v>
                </c:pt>
              </c:strCache>
            </c:strRef>
          </c:tx>
          <c:spPr>
            <a:solidFill>
              <a:schemeClr val="accent2"/>
            </a:solidFill>
            <a:ln>
              <a:noFill/>
            </a:ln>
            <a:effectLst/>
          </c:spPr>
          <c:invertIfNegative val="0"/>
          <c:cat>
            <c:strRef>
              <c:f>'Aggregate Results'!$A$755:$A$763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Results'!$C$755:$C$763</c:f>
              <c:numCache>
                <c:formatCode>General</c:formatCode>
                <c:ptCount val="9"/>
                <c:pt idx="0">
                  <c:v>8.8515873246802101E-2</c:v>
                </c:pt>
                <c:pt idx="1">
                  <c:v>8.8515873246802101E-2</c:v>
                </c:pt>
                <c:pt idx="2">
                  <c:v>8.8515873246699073E-2</c:v>
                </c:pt>
                <c:pt idx="3">
                  <c:v>8.8515873246702625E-2</c:v>
                </c:pt>
                <c:pt idx="4">
                  <c:v>8.8515873246699073E-2</c:v>
                </c:pt>
                <c:pt idx="5">
                  <c:v>8.8515873246702625E-2</c:v>
                </c:pt>
                <c:pt idx="6">
                  <c:v>8.8515873246802101E-2</c:v>
                </c:pt>
                <c:pt idx="7">
                  <c:v>8.8515873246798549E-2</c:v>
                </c:pt>
                <c:pt idx="8">
                  <c:v>8.8515873246802101E-2</c:v>
                </c:pt>
              </c:numCache>
            </c:numRef>
          </c:val>
          <c:extLst>
            <c:ext xmlns:c16="http://schemas.microsoft.com/office/drawing/2014/chart" uri="{C3380CC4-5D6E-409C-BE32-E72D297353CC}">
              <c16:uniqueId val="{00000001-C98D-43AF-B4CA-54388989997B}"/>
            </c:ext>
          </c:extLst>
        </c:ser>
        <c:ser>
          <c:idx val="2"/>
          <c:order val="2"/>
          <c:tx>
            <c:strRef>
              <c:f>'Aggregate Results'!$D$754</c:f>
              <c:strCache>
                <c:ptCount val="1"/>
                <c:pt idx="0">
                  <c:v>LCEM/Yajima</c:v>
                </c:pt>
              </c:strCache>
            </c:strRef>
          </c:tx>
          <c:spPr>
            <a:solidFill>
              <a:schemeClr val="accent3"/>
            </a:solidFill>
            <a:ln>
              <a:noFill/>
            </a:ln>
            <a:effectLst/>
          </c:spPr>
          <c:invertIfNegative val="0"/>
          <c:cat>
            <c:strRef>
              <c:f>'Aggregate Results'!$A$755:$A$763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Results'!$D$755:$D$763</c:f>
              <c:numCache>
                <c:formatCode>General</c:formatCode>
                <c:ptCount val="9"/>
                <c:pt idx="0">
                  <c:v>1.843241329046208E-2</c:v>
                </c:pt>
                <c:pt idx="1">
                  <c:v>1.843241329046208E-2</c:v>
                </c:pt>
                <c:pt idx="2">
                  <c:v>1.843241329046208E-2</c:v>
                </c:pt>
                <c:pt idx="3">
                  <c:v>1.843241329046208E-2</c:v>
                </c:pt>
                <c:pt idx="4">
                  <c:v>1.843241329046208E-2</c:v>
                </c:pt>
                <c:pt idx="5">
                  <c:v>1.843241329046208E-2</c:v>
                </c:pt>
                <c:pt idx="6">
                  <c:v>1.843241329046208E-2</c:v>
                </c:pt>
                <c:pt idx="7">
                  <c:v>1.843241329046208E-2</c:v>
                </c:pt>
                <c:pt idx="8">
                  <c:v>1.843241329046208E-2</c:v>
                </c:pt>
              </c:numCache>
            </c:numRef>
          </c:val>
          <c:extLst>
            <c:ext xmlns:c16="http://schemas.microsoft.com/office/drawing/2014/chart" uri="{C3380CC4-5D6E-409C-BE32-E72D297353CC}">
              <c16:uniqueId val="{00000002-C98D-43AF-B4CA-54388989997B}"/>
            </c:ext>
          </c:extLst>
        </c:ser>
        <c:ser>
          <c:idx val="3"/>
          <c:order val="3"/>
          <c:tx>
            <c:strRef>
              <c:f>'Aggregate Results'!$E$754</c:f>
              <c:strCache>
                <c:ptCount val="1"/>
                <c:pt idx="0">
                  <c:v>BEST2108dev/nino</c:v>
                </c:pt>
              </c:strCache>
            </c:strRef>
          </c:tx>
          <c:spPr>
            <a:solidFill>
              <a:schemeClr val="accent4"/>
            </a:solidFill>
            <a:ln>
              <a:noFill/>
            </a:ln>
            <a:effectLst/>
          </c:spPr>
          <c:invertIfNegative val="0"/>
          <c:cat>
            <c:strRef>
              <c:f>'Aggregate Results'!$A$755:$A$763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Results'!$E$755:$E$763</c:f>
              <c:numCache>
                <c:formatCode>General</c:formatCode>
                <c:ptCount val="9"/>
                <c:pt idx="0">
                  <c:v>7.9999999999998295E-2</c:v>
                </c:pt>
                <c:pt idx="1">
                  <c:v>8.9999999999999858E-2</c:v>
                </c:pt>
                <c:pt idx="2">
                  <c:v>8.0000000000001847E-2</c:v>
                </c:pt>
                <c:pt idx="3">
                  <c:v>7.9999999999998295E-2</c:v>
                </c:pt>
                <c:pt idx="4">
                  <c:v>7.9999999999998295E-2</c:v>
                </c:pt>
                <c:pt idx="5">
                  <c:v>8.0000000000001847E-2</c:v>
                </c:pt>
                <c:pt idx="6">
                  <c:v>8.9999999999999858E-2</c:v>
                </c:pt>
                <c:pt idx="7">
                  <c:v>7.9999999999998295E-2</c:v>
                </c:pt>
                <c:pt idx="8">
                  <c:v>7.9999999999998295E-2</c:v>
                </c:pt>
              </c:numCache>
            </c:numRef>
          </c:val>
          <c:extLst>
            <c:ext xmlns:c16="http://schemas.microsoft.com/office/drawing/2014/chart" uri="{C3380CC4-5D6E-409C-BE32-E72D297353CC}">
              <c16:uniqueId val="{00000003-C98D-43AF-B4CA-54388989997B}"/>
            </c:ext>
          </c:extLst>
        </c:ser>
        <c:ser>
          <c:idx val="4"/>
          <c:order val="4"/>
          <c:tx>
            <c:strRef>
              <c:f>'Aggregate Results'!$F$754</c:f>
              <c:strCache>
                <c:ptCount val="1"/>
                <c:pt idx="0">
                  <c:v>Popolo_富樫</c:v>
                </c:pt>
              </c:strCache>
            </c:strRef>
          </c:tx>
          <c:spPr>
            <a:solidFill>
              <a:schemeClr val="accent5"/>
            </a:solidFill>
            <a:ln>
              <a:noFill/>
            </a:ln>
            <a:effectLst/>
          </c:spPr>
          <c:invertIfNegative val="0"/>
          <c:cat>
            <c:strRef>
              <c:f>'Aggregate Results'!$A$755:$A$763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Results'!$F$755:$F$763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C98D-43AF-B4CA-54388989997B}"/>
            </c:ext>
          </c:extLst>
        </c:ser>
        <c:ser>
          <c:idx val="5"/>
          <c:order val="5"/>
          <c:tx>
            <c:strRef>
              <c:f>'Aggregate Results'!$G$754</c:f>
              <c:strCache>
                <c:ptCount val="1"/>
                <c:pt idx="0">
                  <c:v>ACSESCX_吉田</c:v>
                </c:pt>
              </c:strCache>
            </c:strRef>
          </c:tx>
          <c:spPr>
            <a:solidFill>
              <a:schemeClr val="accent6"/>
            </a:solidFill>
            <a:ln>
              <a:noFill/>
            </a:ln>
            <a:effectLst/>
          </c:spPr>
          <c:invertIfNegative val="0"/>
          <c:cat>
            <c:strRef>
              <c:f>'Aggregate Results'!$A$755:$A$763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Results'!$G$755:$G$763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C98D-43AF-B4CA-54388989997B}"/>
            </c:ext>
          </c:extLst>
        </c:ser>
        <c:ser>
          <c:idx val="6"/>
          <c:order val="6"/>
          <c:tx>
            <c:strRef>
              <c:f>'Aggregate Results'!$H$754</c:f>
              <c:strCache>
                <c:ptCount val="1"/>
                <c:pt idx="0">
                  <c:v>EnergyPlus/小野永吉</c:v>
                </c:pt>
              </c:strCache>
            </c:strRef>
          </c:tx>
          <c:spPr>
            <a:solidFill>
              <a:schemeClr val="accent1">
                <a:lumMod val="60000"/>
              </a:schemeClr>
            </a:solidFill>
            <a:ln>
              <a:noFill/>
            </a:ln>
            <a:effectLst/>
          </c:spPr>
          <c:invertIfNegative val="0"/>
          <c:cat>
            <c:strRef>
              <c:f>'Aggregate Results'!$A$755:$A$763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Results'!$H$755:$H$763</c:f>
              <c:numCache>
                <c:formatCode>General</c:formatCode>
                <c:ptCount val="9"/>
                <c:pt idx="0">
                  <c:v>0.10696056668099629</c:v>
                </c:pt>
                <c:pt idx="1">
                  <c:v>0.10909695350570559</c:v>
                </c:pt>
                <c:pt idx="2">
                  <c:v>0.11076538475730047</c:v>
                </c:pt>
                <c:pt idx="3">
                  <c:v>8.5953444100400844E-2</c:v>
                </c:pt>
                <c:pt idx="4">
                  <c:v>8.5943006942400757E-2</c:v>
                </c:pt>
                <c:pt idx="5">
                  <c:v>0.10963303720519946</c:v>
                </c:pt>
                <c:pt idx="6">
                  <c:v>8.5961546100598696E-2</c:v>
                </c:pt>
                <c:pt idx="7">
                  <c:v>8.5955091604702716E-2</c:v>
                </c:pt>
                <c:pt idx="8">
                  <c:v>8.5943006942500233E-2</c:v>
                </c:pt>
              </c:numCache>
            </c:numRef>
          </c:val>
          <c:extLst>
            <c:ext xmlns:c16="http://schemas.microsoft.com/office/drawing/2014/chart" uri="{C3380CC4-5D6E-409C-BE32-E72D297353CC}">
              <c16:uniqueId val="{00000006-C98D-43AF-B4CA-54388989997B}"/>
            </c:ext>
          </c:extLst>
        </c:ser>
        <c:dLbls>
          <c:showLegendKey val="0"/>
          <c:showVal val="0"/>
          <c:showCatName val="0"/>
          <c:showSerName val="0"/>
          <c:showPercent val="0"/>
          <c:showBubbleSize val="0"/>
        </c:dLbls>
        <c:gapWidth val="219"/>
        <c:overlap val="-27"/>
        <c:axId val="1240635952"/>
        <c:axId val="1240641200"/>
      </c:barChart>
      <c:catAx>
        <c:axId val="124063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0641200"/>
        <c:crosses val="autoZero"/>
        <c:auto val="1"/>
        <c:lblAlgn val="ctr"/>
        <c:lblOffset val="100"/>
        <c:noMultiLvlLbl val="0"/>
      </c:catAx>
      <c:valAx>
        <c:axId val="124064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0635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Results'!$G$752</c:f>
          <c:strCache>
            <c:ptCount val="1"/>
            <c:pt idx="0">
              <c:v>PCD_冷却水出入口温度差[kW]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Results'!$B$754</c:f>
              <c:strCache>
                <c:ptCount val="1"/>
                <c:pt idx="0">
                  <c:v>QAS/メーカ値</c:v>
                </c:pt>
              </c:strCache>
            </c:strRef>
          </c:tx>
          <c:spPr>
            <a:solidFill>
              <a:schemeClr val="accent1"/>
            </a:solidFill>
            <a:ln>
              <a:noFill/>
            </a:ln>
            <a:effectLst/>
          </c:spPr>
          <c:invertIfNegative val="0"/>
          <c:cat>
            <c:strRef>
              <c:f>'Aggregate Results'!$A$764:$A$773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Results'!$B$764:$B$773</c:f>
              <c:numCache>
                <c:formatCode>General</c:formatCode>
                <c:ptCount val="10"/>
                <c:pt idx="0">
                  <c:v>9.9999999999980105E-3</c:v>
                </c:pt>
                <c:pt idx="1">
                  <c:v>9.9999999999980105E-3</c:v>
                </c:pt>
                <c:pt idx="2">
                  <c:v>9.9999999999980105E-3</c:v>
                </c:pt>
                <c:pt idx="3">
                  <c:v>1.0000000000001563E-2</c:v>
                </c:pt>
                <c:pt idx="4">
                  <c:v>9.9999999999980105E-3</c:v>
                </c:pt>
                <c:pt idx="5">
                  <c:v>1.9999999999999574E-2</c:v>
                </c:pt>
                <c:pt idx="6">
                  <c:v>9.9999999999980105E-3</c:v>
                </c:pt>
                <c:pt idx="7">
                  <c:v>1.0000000000001563E-2</c:v>
                </c:pt>
                <c:pt idx="8">
                  <c:v>1.0000000000001563E-2</c:v>
                </c:pt>
                <c:pt idx="9">
                  <c:v>0</c:v>
                </c:pt>
              </c:numCache>
            </c:numRef>
          </c:val>
          <c:extLst>
            <c:ext xmlns:c16="http://schemas.microsoft.com/office/drawing/2014/chart" uri="{C3380CC4-5D6E-409C-BE32-E72D297353CC}">
              <c16:uniqueId val="{00000000-A789-43D9-B169-A85AC2C1D08F}"/>
            </c:ext>
          </c:extLst>
        </c:ser>
        <c:ser>
          <c:idx val="1"/>
          <c:order val="1"/>
          <c:tx>
            <c:strRef>
              <c:f>'Aggregate Results'!$C$754</c:f>
              <c:strCache>
                <c:ptCount val="1"/>
                <c:pt idx="0">
                  <c:v>ENe-ST/小野永吉</c:v>
                </c:pt>
              </c:strCache>
            </c:strRef>
          </c:tx>
          <c:spPr>
            <a:solidFill>
              <a:schemeClr val="accent2"/>
            </a:solidFill>
            <a:ln>
              <a:noFill/>
            </a:ln>
            <a:effectLst/>
          </c:spPr>
          <c:invertIfNegative val="0"/>
          <c:cat>
            <c:strRef>
              <c:f>'Aggregate Results'!$A$764:$A$773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Results'!$C$764:$C$773</c:f>
              <c:numCache>
                <c:formatCode>General</c:formatCode>
                <c:ptCount val="10"/>
                <c:pt idx="0">
                  <c:v>8.8486158661101655E-2</c:v>
                </c:pt>
                <c:pt idx="1">
                  <c:v>8.5765250557400918E-2</c:v>
                </c:pt>
                <c:pt idx="2">
                  <c:v>8.3412140054200279E-2</c:v>
                </c:pt>
                <c:pt idx="3">
                  <c:v>8.1229494348900033E-2</c:v>
                </c:pt>
                <c:pt idx="4">
                  <c:v>8.8515873246699073E-2</c:v>
                </c:pt>
                <c:pt idx="5">
                  <c:v>5.3065722452398489E-2</c:v>
                </c:pt>
                <c:pt idx="6">
                  <c:v>3.2406335021899935E-2</c:v>
                </c:pt>
                <c:pt idx="7">
                  <c:v>3.2406335021800459E-2</c:v>
                </c:pt>
                <c:pt idx="8">
                  <c:v>3.2406335021796906E-2</c:v>
                </c:pt>
                <c:pt idx="9">
                  <c:v>3.2406335021899935E-2</c:v>
                </c:pt>
              </c:numCache>
            </c:numRef>
          </c:val>
          <c:extLst>
            <c:ext xmlns:c16="http://schemas.microsoft.com/office/drawing/2014/chart" uri="{C3380CC4-5D6E-409C-BE32-E72D297353CC}">
              <c16:uniqueId val="{00000001-A789-43D9-B169-A85AC2C1D08F}"/>
            </c:ext>
          </c:extLst>
        </c:ser>
        <c:ser>
          <c:idx val="2"/>
          <c:order val="2"/>
          <c:tx>
            <c:strRef>
              <c:f>'Aggregate Results'!$D$754</c:f>
              <c:strCache>
                <c:ptCount val="1"/>
                <c:pt idx="0">
                  <c:v>LCEM/Yajima</c:v>
                </c:pt>
              </c:strCache>
            </c:strRef>
          </c:tx>
          <c:spPr>
            <a:solidFill>
              <a:schemeClr val="accent3"/>
            </a:solidFill>
            <a:ln>
              <a:noFill/>
            </a:ln>
            <a:effectLst/>
          </c:spPr>
          <c:invertIfNegative val="0"/>
          <c:cat>
            <c:strRef>
              <c:f>'Aggregate Results'!$A$764:$A$773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Results'!$D$764:$D$773</c:f>
              <c:numCache>
                <c:formatCode>General</c:formatCode>
                <c:ptCount val="10"/>
                <c:pt idx="0">
                  <c:v>1.8475626277552948E-2</c:v>
                </c:pt>
                <c:pt idx="1">
                  <c:v>1.7791254707223203E-2</c:v>
                </c:pt>
                <c:pt idx="2">
                  <c:v>1.7389040160264102E-2</c:v>
                </c:pt>
                <c:pt idx="3">
                  <c:v>1.6039753920242816E-2</c:v>
                </c:pt>
                <c:pt idx="4">
                  <c:v>1.7852469575693419E-2</c:v>
                </c:pt>
                <c:pt idx="5">
                  <c:v>1.107678902613074E-2</c:v>
                </c:pt>
                <c:pt idx="6">
                  <c:v>6.3310353836207867E-3</c:v>
                </c:pt>
                <c:pt idx="7">
                  <c:v>6.2569015405244954E-3</c:v>
                </c:pt>
                <c:pt idx="8">
                  <c:v>6.5258848688110049E-3</c:v>
                </c:pt>
                <c:pt idx="9">
                  <c:v>6.3310353836207867E-3</c:v>
                </c:pt>
              </c:numCache>
            </c:numRef>
          </c:val>
          <c:extLst>
            <c:ext xmlns:c16="http://schemas.microsoft.com/office/drawing/2014/chart" uri="{C3380CC4-5D6E-409C-BE32-E72D297353CC}">
              <c16:uniqueId val="{00000002-A789-43D9-B169-A85AC2C1D08F}"/>
            </c:ext>
          </c:extLst>
        </c:ser>
        <c:ser>
          <c:idx val="3"/>
          <c:order val="3"/>
          <c:tx>
            <c:strRef>
              <c:f>'Aggregate Results'!$E$754</c:f>
              <c:strCache>
                <c:ptCount val="1"/>
                <c:pt idx="0">
                  <c:v>BEST2108dev/nino</c:v>
                </c:pt>
              </c:strCache>
            </c:strRef>
          </c:tx>
          <c:spPr>
            <a:solidFill>
              <a:schemeClr val="accent4"/>
            </a:solidFill>
            <a:ln>
              <a:noFill/>
            </a:ln>
            <a:effectLst/>
          </c:spPr>
          <c:invertIfNegative val="0"/>
          <c:cat>
            <c:strRef>
              <c:f>'Aggregate Results'!$A$764:$A$773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Results'!$E$764:$E$773</c:f>
              <c:numCache>
                <c:formatCode>General</c:formatCode>
                <c:ptCount val="10"/>
                <c:pt idx="0">
                  <c:v>7.9999999999998295E-2</c:v>
                </c:pt>
                <c:pt idx="1">
                  <c:v>8.9999999999999858E-2</c:v>
                </c:pt>
                <c:pt idx="2">
                  <c:v>8.0000000000001847E-2</c:v>
                </c:pt>
                <c:pt idx="3">
                  <c:v>7.9999999999998295E-2</c:v>
                </c:pt>
                <c:pt idx="4">
                  <c:v>7.9999999999998295E-2</c:v>
                </c:pt>
                <c:pt idx="5">
                  <c:v>7.0000000000000284E-2</c:v>
                </c:pt>
                <c:pt idx="6">
                  <c:v>5.0000000000000711E-2</c:v>
                </c:pt>
                <c:pt idx="7">
                  <c:v>5.0000000000000711E-2</c:v>
                </c:pt>
                <c:pt idx="8">
                  <c:v>5.0000000000000711E-2</c:v>
                </c:pt>
                <c:pt idx="9">
                  <c:v>5.0000000000000711E-2</c:v>
                </c:pt>
              </c:numCache>
            </c:numRef>
          </c:val>
          <c:extLst>
            <c:ext xmlns:c16="http://schemas.microsoft.com/office/drawing/2014/chart" uri="{C3380CC4-5D6E-409C-BE32-E72D297353CC}">
              <c16:uniqueId val="{00000003-A789-43D9-B169-A85AC2C1D08F}"/>
            </c:ext>
          </c:extLst>
        </c:ser>
        <c:ser>
          <c:idx val="4"/>
          <c:order val="4"/>
          <c:tx>
            <c:strRef>
              <c:f>'Aggregate Results'!$F$754</c:f>
              <c:strCache>
                <c:ptCount val="1"/>
                <c:pt idx="0">
                  <c:v>Popolo_富樫</c:v>
                </c:pt>
              </c:strCache>
            </c:strRef>
          </c:tx>
          <c:spPr>
            <a:solidFill>
              <a:schemeClr val="accent5"/>
            </a:solidFill>
            <a:ln>
              <a:noFill/>
            </a:ln>
            <a:effectLst/>
          </c:spPr>
          <c:invertIfNegative val="0"/>
          <c:cat>
            <c:strRef>
              <c:f>'Aggregate Results'!$A$764:$A$773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Results'!$F$764:$F$773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A789-43D9-B169-A85AC2C1D08F}"/>
            </c:ext>
          </c:extLst>
        </c:ser>
        <c:ser>
          <c:idx val="5"/>
          <c:order val="5"/>
          <c:tx>
            <c:strRef>
              <c:f>'Aggregate Results'!$G$754</c:f>
              <c:strCache>
                <c:ptCount val="1"/>
                <c:pt idx="0">
                  <c:v>ACSESCX_吉田</c:v>
                </c:pt>
              </c:strCache>
            </c:strRef>
          </c:tx>
          <c:spPr>
            <a:solidFill>
              <a:schemeClr val="accent6"/>
            </a:solidFill>
            <a:ln>
              <a:noFill/>
            </a:ln>
            <a:effectLst/>
          </c:spPr>
          <c:invertIfNegative val="0"/>
          <c:cat>
            <c:strRef>
              <c:f>'Aggregate Results'!$A$764:$A$773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Results'!$G$764:$G$773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A789-43D9-B169-A85AC2C1D08F}"/>
            </c:ext>
          </c:extLst>
        </c:ser>
        <c:ser>
          <c:idx val="6"/>
          <c:order val="6"/>
          <c:tx>
            <c:strRef>
              <c:f>'Aggregate Results'!$H$754</c:f>
              <c:strCache>
                <c:ptCount val="1"/>
                <c:pt idx="0">
                  <c:v>EnergyPlus/小野永吉</c:v>
                </c:pt>
              </c:strCache>
            </c:strRef>
          </c:tx>
          <c:spPr>
            <a:solidFill>
              <a:schemeClr val="accent1">
                <a:lumMod val="60000"/>
              </a:schemeClr>
            </a:solidFill>
            <a:ln>
              <a:noFill/>
            </a:ln>
            <a:effectLst/>
          </c:spPr>
          <c:invertIfNegative val="0"/>
          <c:cat>
            <c:strRef>
              <c:f>'Aggregate Results'!$A$764:$A$773</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Results'!$H$764:$H$773</c:f>
              <c:numCache>
                <c:formatCode>General</c:formatCode>
                <c:ptCount val="10"/>
                <c:pt idx="0">
                  <c:v>0.11010910353510184</c:v>
                </c:pt>
                <c:pt idx="1">
                  <c:v>0.11159292114899699</c:v>
                </c:pt>
                <c:pt idx="2">
                  <c:v>0.11256084371870045</c:v>
                </c:pt>
                <c:pt idx="3">
                  <c:v>8.595344410050032E-2</c:v>
                </c:pt>
                <c:pt idx="4">
                  <c:v>8.5943006942400757E-2</c:v>
                </c:pt>
                <c:pt idx="5">
                  <c:v>0.11153312827330097</c:v>
                </c:pt>
                <c:pt idx="6">
                  <c:v>0.11198117262640039</c:v>
                </c:pt>
                <c:pt idx="7">
                  <c:v>8.5955091605200096E-2</c:v>
                </c:pt>
                <c:pt idx="8">
                  <c:v>8.5943006942500233E-2</c:v>
                </c:pt>
                <c:pt idx="9">
                  <c:v>0</c:v>
                </c:pt>
              </c:numCache>
            </c:numRef>
          </c:val>
          <c:extLst>
            <c:ext xmlns:c16="http://schemas.microsoft.com/office/drawing/2014/chart" uri="{C3380CC4-5D6E-409C-BE32-E72D297353CC}">
              <c16:uniqueId val="{00000006-A789-43D9-B169-A85AC2C1D08F}"/>
            </c:ext>
          </c:extLst>
        </c:ser>
        <c:dLbls>
          <c:showLegendKey val="0"/>
          <c:showVal val="0"/>
          <c:showCatName val="0"/>
          <c:showSerName val="0"/>
          <c:showPercent val="0"/>
          <c:showBubbleSize val="0"/>
        </c:dLbls>
        <c:gapWidth val="219"/>
        <c:overlap val="-27"/>
        <c:axId val="1240635952"/>
        <c:axId val="1240641200"/>
      </c:barChart>
      <c:catAx>
        <c:axId val="124063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0641200"/>
        <c:crosses val="autoZero"/>
        <c:auto val="1"/>
        <c:lblAlgn val="ctr"/>
        <c:lblOffset val="100"/>
        <c:noMultiLvlLbl val="0"/>
      </c:catAx>
      <c:valAx>
        <c:axId val="124064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40635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Results'!$F$776</c:f>
          <c:strCache>
            <c:ptCount val="1"/>
            <c:pt idx="0">
              <c:v>PCD_冷却水増加熱量[kW]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Results'!$B$778</c:f>
              <c:strCache>
                <c:ptCount val="1"/>
                <c:pt idx="0">
                  <c:v>QAS/メーカ値</c:v>
                </c:pt>
              </c:strCache>
            </c:strRef>
          </c:tx>
          <c:spPr>
            <a:solidFill>
              <a:schemeClr val="accent1"/>
            </a:solidFill>
            <a:ln>
              <a:noFill/>
            </a:ln>
            <a:effectLst/>
          </c:spPr>
          <c:invertIfNegative val="0"/>
          <c:cat>
            <c:strRef>
              <c:f>'Aggregate Results'!$A$779:$A$787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Results'!$B$779:$B$787</c:f>
              <c:numCache>
                <c:formatCode>General</c:formatCode>
                <c:ptCount val="9"/>
                <c:pt idx="0">
                  <c:v>1.7441876395346527</c:v>
                </c:pt>
                <c:pt idx="1">
                  <c:v>1.7441876395346527</c:v>
                </c:pt>
                <c:pt idx="2">
                  <c:v>1.7441876395346527</c:v>
                </c:pt>
                <c:pt idx="3">
                  <c:v>1.7441876395352724</c:v>
                </c:pt>
                <c:pt idx="4">
                  <c:v>1.7441876395352724</c:v>
                </c:pt>
                <c:pt idx="5">
                  <c:v>1.7441876395346527</c:v>
                </c:pt>
                <c:pt idx="6">
                  <c:v>1.7441876395352724</c:v>
                </c:pt>
                <c:pt idx="7">
                  <c:v>1.7441876395352724</c:v>
                </c:pt>
                <c:pt idx="8">
                  <c:v>1.7441876395352724</c:v>
                </c:pt>
              </c:numCache>
            </c:numRef>
          </c:val>
          <c:extLst>
            <c:ext xmlns:c16="http://schemas.microsoft.com/office/drawing/2014/chart" uri="{C3380CC4-5D6E-409C-BE32-E72D297353CC}">
              <c16:uniqueId val="{00000000-79FB-4AF0-9D06-1321FF04ACDF}"/>
            </c:ext>
          </c:extLst>
        </c:ser>
        <c:ser>
          <c:idx val="1"/>
          <c:order val="1"/>
          <c:tx>
            <c:strRef>
              <c:f>'Aggregate Results'!$C$778</c:f>
              <c:strCache>
                <c:ptCount val="1"/>
                <c:pt idx="0">
                  <c:v>ENe-ST/小野永吉</c:v>
                </c:pt>
              </c:strCache>
            </c:strRef>
          </c:tx>
          <c:spPr>
            <a:solidFill>
              <a:schemeClr val="accent2"/>
            </a:solidFill>
            <a:ln>
              <a:noFill/>
            </a:ln>
            <a:effectLst/>
          </c:spPr>
          <c:invertIfNegative val="0"/>
          <c:cat>
            <c:strRef>
              <c:f>'Aggregate Results'!$A$779:$A$787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Results'!$C$779:$C$787</c:f>
              <c:numCache>
                <c:formatCode>General</c:formatCode>
                <c:ptCount val="9"/>
                <c:pt idx="0">
                  <c:v>15.438827966865665</c:v>
                </c:pt>
                <c:pt idx="1">
                  <c:v>15.438827966865665</c:v>
                </c:pt>
                <c:pt idx="2">
                  <c:v>15.438827966847693</c:v>
                </c:pt>
                <c:pt idx="3">
                  <c:v>15.438827966848315</c:v>
                </c:pt>
                <c:pt idx="4">
                  <c:v>15.438827966847693</c:v>
                </c:pt>
                <c:pt idx="5">
                  <c:v>15.438827966848315</c:v>
                </c:pt>
                <c:pt idx="6">
                  <c:v>15.438827966865665</c:v>
                </c:pt>
                <c:pt idx="7">
                  <c:v>15.438827966865043</c:v>
                </c:pt>
                <c:pt idx="8">
                  <c:v>15.438827966865665</c:v>
                </c:pt>
              </c:numCache>
            </c:numRef>
          </c:val>
          <c:extLst>
            <c:ext xmlns:c16="http://schemas.microsoft.com/office/drawing/2014/chart" uri="{C3380CC4-5D6E-409C-BE32-E72D297353CC}">
              <c16:uniqueId val="{00000001-79FB-4AF0-9D06-1321FF04ACDF}"/>
            </c:ext>
          </c:extLst>
        </c:ser>
        <c:ser>
          <c:idx val="2"/>
          <c:order val="2"/>
          <c:tx>
            <c:strRef>
              <c:f>'Aggregate Results'!$D$778</c:f>
              <c:strCache>
                <c:ptCount val="1"/>
                <c:pt idx="0">
                  <c:v>LCEM/Yajima</c:v>
                </c:pt>
              </c:strCache>
            </c:strRef>
          </c:tx>
          <c:spPr>
            <a:solidFill>
              <a:schemeClr val="accent3"/>
            </a:solidFill>
            <a:ln>
              <a:noFill/>
            </a:ln>
            <a:effectLst/>
          </c:spPr>
          <c:invertIfNegative val="0"/>
          <c:cat>
            <c:strRef>
              <c:f>'Aggregate Results'!$A$779:$A$787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Results'!$D$779:$D$787</c:f>
              <c:numCache>
                <c:formatCode>General</c:formatCode>
                <c:ptCount val="9"/>
                <c:pt idx="0">
                  <c:v>3.2149584856057829</c:v>
                </c:pt>
                <c:pt idx="1">
                  <c:v>3.2149584856057829</c:v>
                </c:pt>
                <c:pt idx="2">
                  <c:v>3.2149584856057829</c:v>
                </c:pt>
                <c:pt idx="3">
                  <c:v>3.2149584856057829</c:v>
                </c:pt>
                <c:pt idx="4">
                  <c:v>3.2149584856057829</c:v>
                </c:pt>
                <c:pt idx="5">
                  <c:v>3.2149584856057829</c:v>
                </c:pt>
                <c:pt idx="6">
                  <c:v>3.2149584856057829</c:v>
                </c:pt>
                <c:pt idx="7">
                  <c:v>3.2149584856057829</c:v>
                </c:pt>
                <c:pt idx="8">
                  <c:v>3.2149584856057829</c:v>
                </c:pt>
              </c:numCache>
            </c:numRef>
          </c:val>
          <c:extLst>
            <c:ext xmlns:c16="http://schemas.microsoft.com/office/drawing/2014/chart" uri="{C3380CC4-5D6E-409C-BE32-E72D297353CC}">
              <c16:uniqueId val="{00000002-79FB-4AF0-9D06-1321FF04ACDF}"/>
            </c:ext>
          </c:extLst>
        </c:ser>
        <c:ser>
          <c:idx val="3"/>
          <c:order val="3"/>
          <c:tx>
            <c:strRef>
              <c:f>'Aggregate Results'!$E$778</c:f>
              <c:strCache>
                <c:ptCount val="1"/>
                <c:pt idx="0">
                  <c:v>BEST2108dev/nino</c:v>
                </c:pt>
              </c:strCache>
            </c:strRef>
          </c:tx>
          <c:spPr>
            <a:solidFill>
              <a:schemeClr val="accent4"/>
            </a:solidFill>
            <a:ln>
              <a:noFill/>
            </a:ln>
            <a:effectLst/>
          </c:spPr>
          <c:invertIfNegative val="0"/>
          <c:cat>
            <c:strRef>
              <c:f>'Aggregate Results'!$A$779:$A$787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Results'!$E$779:$E$787</c:f>
              <c:numCache>
                <c:formatCode>General</c:formatCode>
                <c:ptCount val="9"/>
                <c:pt idx="0">
                  <c:v>13.953501116279702</c:v>
                </c:pt>
                <c:pt idx="1">
                  <c:v>15.697688755814974</c:v>
                </c:pt>
                <c:pt idx="2">
                  <c:v>13.953501116280322</c:v>
                </c:pt>
                <c:pt idx="3">
                  <c:v>13.953501116279702</c:v>
                </c:pt>
                <c:pt idx="4">
                  <c:v>13.953501116279702</c:v>
                </c:pt>
                <c:pt idx="5">
                  <c:v>13.953501116280322</c:v>
                </c:pt>
                <c:pt idx="6">
                  <c:v>15.697688755814974</c:v>
                </c:pt>
                <c:pt idx="7">
                  <c:v>13.953501116279702</c:v>
                </c:pt>
                <c:pt idx="8">
                  <c:v>13.953501116279702</c:v>
                </c:pt>
              </c:numCache>
            </c:numRef>
          </c:val>
          <c:extLst>
            <c:ext xmlns:c16="http://schemas.microsoft.com/office/drawing/2014/chart" uri="{C3380CC4-5D6E-409C-BE32-E72D297353CC}">
              <c16:uniqueId val="{00000003-79FB-4AF0-9D06-1321FF04ACDF}"/>
            </c:ext>
          </c:extLst>
        </c:ser>
        <c:ser>
          <c:idx val="4"/>
          <c:order val="4"/>
          <c:tx>
            <c:strRef>
              <c:f>'Aggregate Results'!$F$778</c:f>
              <c:strCache>
                <c:ptCount val="1"/>
                <c:pt idx="0">
                  <c:v>Popolo_富樫</c:v>
                </c:pt>
              </c:strCache>
            </c:strRef>
          </c:tx>
          <c:spPr>
            <a:solidFill>
              <a:schemeClr val="accent5"/>
            </a:solidFill>
            <a:ln>
              <a:noFill/>
            </a:ln>
            <a:effectLst/>
          </c:spPr>
          <c:invertIfNegative val="0"/>
          <c:cat>
            <c:strRef>
              <c:f>'Aggregate Results'!$A$779:$A$787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Results'!$F$779:$F$787</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79FB-4AF0-9D06-1321FF04ACDF}"/>
            </c:ext>
          </c:extLst>
        </c:ser>
        <c:ser>
          <c:idx val="5"/>
          <c:order val="5"/>
          <c:tx>
            <c:strRef>
              <c:f>'Aggregate Results'!$G$778</c:f>
              <c:strCache>
                <c:ptCount val="1"/>
                <c:pt idx="0">
                  <c:v>ACSESCX_吉田</c:v>
                </c:pt>
              </c:strCache>
            </c:strRef>
          </c:tx>
          <c:spPr>
            <a:solidFill>
              <a:schemeClr val="accent6"/>
            </a:solidFill>
            <a:ln>
              <a:noFill/>
            </a:ln>
            <a:effectLst/>
          </c:spPr>
          <c:invertIfNegative val="0"/>
          <c:cat>
            <c:strRef>
              <c:f>'Aggregate Results'!$A$779:$A$787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Results'!$G$779:$G$787</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79FB-4AF0-9D06-1321FF04ACDF}"/>
            </c:ext>
          </c:extLst>
        </c:ser>
        <c:ser>
          <c:idx val="6"/>
          <c:order val="6"/>
          <c:tx>
            <c:strRef>
              <c:f>'Aggregate Results'!$H$778</c:f>
              <c:strCache>
                <c:ptCount val="1"/>
                <c:pt idx="0">
                  <c:v>EnergyPlus/小野永吉</c:v>
                </c:pt>
              </c:strCache>
            </c:strRef>
          </c:tx>
          <c:spPr>
            <a:solidFill>
              <a:schemeClr val="accent1">
                <a:lumMod val="60000"/>
              </a:schemeClr>
            </a:solidFill>
            <a:ln>
              <a:noFill/>
            </a:ln>
            <a:effectLst/>
          </c:spPr>
          <c:invertIfNegative val="0"/>
          <c:cat>
            <c:strRef>
              <c:f>'Aggregate Results'!$A$779:$A$787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Results'!$H$779:$H$787</c:f>
              <c:numCache>
                <c:formatCode>General</c:formatCode>
                <c:ptCount val="9"/>
                <c:pt idx="0">
                  <c:v>18.654174667303845</c:v>
                </c:pt>
                <c:pt idx="1">
                  <c:v>19.026765559645614</c:v>
                </c:pt>
                <c:pt idx="2">
                  <c:v>19.31774389823709</c:v>
                </c:pt>
                <c:pt idx="3">
                  <c:v>14.990483028079256</c:v>
                </c:pt>
                <c:pt idx="4">
                  <c:v>14.988662763149803</c:v>
                </c:pt>
                <c:pt idx="5">
                  <c:v>19.120259819043827</c:v>
                </c:pt>
                <c:pt idx="6">
                  <c:v>14.99189603598988</c:v>
                </c:pt>
                <c:pt idx="7">
                  <c:v>14.990770356708543</c:v>
                </c:pt>
                <c:pt idx="8">
                  <c:v>14.988662763167152</c:v>
                </c:pt>
              </c:numCache>
            </c:numRef>
          </c:val>
          <c:extLst>
            <c:ext xmlns:c16="http://schemas.microsoft.com/office/drawing/2014/chart" uri="{C3380CC4-5D6E-409C-BE32-E72D297353CC}">
              <c16:uniqueId val="{00000006-79FB-4AF0-9D06-1321FF04ACDF}"/>
            </c:ext>
          </c:extLst>
        </c:ser>
        <c:dLbls>
          <c:showLegendKey val="0"/>
          <c:showVal val="0"/>
          <c:showCatName val="0"/>
          <c:showSerName val="0"/>
          <c:showPercent val="0"/>
          <c:showBubbleSize val="0"/>
        </c:dLbls>
        <c:gapWidth val="219"/>
        <c:overlap val="-27"/>
        <c:axId val="570190152"/>
        <c:axId val="570187528"/>
      </c:barChart>
      <c:catAx>
        <c:axId val="570190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570187528"/>
        <c:crosses val="autoZero"/>
        <c:auto val="1"/>
        <c:lblAlgn val="ctr"/>
        <c:lblOffset val="100"/>
        <c:noMultiLvlLbl val="0"/>
      </c:catAx>
      <c:valAx>
        <c:axId val="57018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570190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Results'!$G$776</c:f>
          <c:strCache>
            <c:ptCount val="1"/>
            <c:pt idx="0">
              <c:v>PCD_冷却水増加熱量[kW]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Results'!$B$778</c:f>
              <c:strCache>
                <c:ptCount val="1"/>
                <c:pt idx="0">
                  <c:v>QAS/メーカ値</c:v>
                </c:pt>
              </c:strCache>
            </c:strRef>
          </c:tx>
          <c:spPr>
            <a:solidFill>
              <a:schemeClr val="accent1"/>
            </a:solidFill>
            <a:ln>
              <a:noFill/>
            </a:ln>
            <a:effectLst/>
          </c:spPr>
          <c:invertIfNegative val="0"/>
          <c:cat>
            <c:strRef>
              <c:f>'Aggregate Results'!$A$788:$A$797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Results'!$B$788:$B$797</c:f>
              <c:numCache>
                <c:formatCode>General</c:formatCode>
                <c:ptCount val="10"/>
                <c:pt idx="0">
                  <c:v>1.7441876395346527</c:v>
                </c:pt>
                <c:pt idx="1">
                  <c:v>1.7441876395346527</c:v>
                </c:pt>
                <c:pt idx="2">
                  <c:v>1.7441528953196528</c:v>
                </c:pt>
                <c:pt idx="3">
                  <c:v>1.7118587753852677</c:v>
                </c:pt>
                <c:pt idx="4">
                  <c:v>1.7441876395346527</c:v>
                </c:pt>
                <c:pt idx="5">
                  <c:v>2.6120391069299442</c:v>
                </c:pt>
                <c:pt idx="6">
                  <c:v>0.87279142499982632</c:v>
                </c:pt>
                <c:pt idx="7">
                  <c:v>0.8727914250001364</c:v>
                </c:pt>
                <c:pt idx="8">
                  <c:v>0.88986632295013901</c:v>
                </c:pt>
                <c:pt idx="9">
                  <c:v>0</c:v>
                </c:pt>
              </c:numCache>
            </c:numRef>
          </c:val>
          <c:extLst>
            <c:ext xmlns:c16="http://schemas.microsoft.com/office/drawing/2014/chart" uri="{C3380CC4-5D6E-409C-BE32-E72D297353CC}">
              <c16:uniqueId val="{00000000-E705-48DD-8046-CE78335067F1}"/>
            </c:ext>
          </c:extLst>
        </c:ser>
        <c:ser>
          <c:idx val="1"/>
          <c:order val="1"/>
          <c:tx>
            <c:strRef>
              <c:f>'Aggregate Results'!$C$778</c:f>
              <c:strCache>
                <c:ptCount val="1"/>
                <c:pt idx="0">
                  <c:v>ENe-ST/小野永吉</c:v>
                </c:pt>
              </c:strCache>
            </c:strRef>
          </c:tx>
          <c:spPr>
            <a:solidFill>
              <a:schemeClr val="accent2"/>
            </a:solidFill>
            <a:ln>
              <a:noFill/>
            </a:ln>
            <a:effectLst/>
          </c:spPr>
          <c:invertIfNegative val="0"/>
          <c:cat>
            <c:strRef>
              <c:f>'Aggregate Results'!$A$788:$A$797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Results'!$C$788:$C$797</c:f>
              <c:numCache>
                <c:formatCode>General</c:formatCode>
                <c:ptCount val="10"/>
                <c:pt idx="0">
                  <c:v>15.413990575186526</c:v>
                </c:pt>
                <c:pt idx="1">
                  <c:v>14.668697789934344</c:v>
                </c:pt>
                <c:pt idx="2">
                  <c:v>14.033810382779233</c:v>
                </c:pt>
                <c:pt idx="3">
                  <c:v>13.453277644008459</c:v>
                </c:pt>
                <c:pt idx="4">
                  <c:v>15.438827966847693</c:v>
                </c:pt>
                <c:pt idx="5">
                  <c:v>6.729114967340351</c:v>
                </c:pt>
                <c:pt idx="6">
                  <c:v>2.8261362233005043</c:v>
                </c:pt>
                <c:pt idx="7">
                  <c:v>2.8261362232918295</c:v>
                </c:pt>
                <c:pt idx="8">
                  <c:v>2.8261362232915195</c:v>
                </c:pt>
                <c:pt idx="9">
                  <c:v>2.8261362233005043</c:v>
                </c:pt>
              </c:numCache>
            </c:numRef>
          </c:val>
          <c:extLst>
            <c:ext xmlns:c16="http://schemas.microsoft.com/office/drawing/2014/chart" uri="{C3380CC4-5D6E-409C-BE32-E72D297353CC}">
              <c16:uniqueId val="{00000001-E705-48DD-8046-CE78335067F1}"/>
            </c:ext>
          </c:extLst>
        </c:ser>
        <c:ser>
          <c:idx val="2"/>
          <c:order val="2"/>
          <c:tx>
            <c:strRef>
              <c:f>'Aggregate Results'!$D$778</c:f>
              <c:strCache>
                <c:ptCount val="1"/>
                <c:pt idx="0">
                  <c:v>LCEM/Yajima</c:v>
                </c:pt>
              </c:strCache>
            </c:strRef>
          </c:tx>
          <c:spPr>
            <a:solidFill>
              <a:schemeClr val="accent3"/>
            </a:solidFill>
            <a:ln>
              <a:noFill/>
            </a:ln>
            <a:effectLst/>
          </c:spPr>
          <c:invertIfNegative val="0"/>
          <c:cat>
            <c:strRef>
              <c:f>'Aggregate Results'!$A$788:$A$797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Results'!$D$788:$D$797</c:f>
              <c:numCache>
                <c:formatCode>General</c:formatCode>
                <c:ptCount val="10"/>
                <c:pt idx="0">
                  <c:v>3.2201653161848038</c:v>
                </c:pt>
                <c:pt idx="1">
                  <c:v>3.033969916315272</c:v>
                </c:pt>
                <c:pt idx="2">
                  <c:v>2.9262320436749691</c:v>
                </c:pt>
                <c:pt idx="3">
                  <c:v>2.6083181721436288</c:v>
                </c:pt>
                <c:pt idx="4">
                  <c:v>3.0887352175257341</c:v>
                </c:pt>
                <c:pt idx="5">
                  <c:v>1.4224288265224008</c:v>
                </c:pt>
                <c:pt idx="6">
                  <c:v>0.55212563890845401</c:v>
                </c:pt>
                <c:pt idx="7">
                  <c:v>0.54566047278567831</c:v>
                </c:pt>
                <c:pt idx="8">
                  <c:v>0.58772012995137057</c:v>
                </c:pt>
                <c:pt idx="9">
                  <c:v>0.55212563890845401</c:v>
                </c:pt>
              </c:numCache>
            </c:numRef>
          </c:val>
          <c:extLst>
            <c:ext xmlns:c16="http://schemas.microsoft.com/office/drawing/2014/chart" uri="{C3380CC4-5D6E-409C-BE32-E72D297353CC}">
              <c16:uniqueId val="{00000002-E705-48DD-8046-CE78335067F1}"/>
            </c:ext>
          </c:extLst>
        </c:ser>
        <c:ser>
          <c:idx val="3"/>
          <c:order val="3"/>
          <c:tx>
            <c:strRef>
              <c:f>'Aggregate Results'!$E$778</c:f>
              <c:strCache>
                <c:ptCount val="1"/>
                <c:pt idx="0">
                  <c:v>BEST2108dev/nino</c:v>
                </c:pt>
              </c:strCache>
            </c:strRef>
          </c:tx>
          <c:spPr>
            <a:solidFill>
              <a:schemeClr val="accent4"/>
            </a:solidFill>
            <a:ln>
              <a:noFill/>
            </a:ln>
            <a:effectLst/>
          </c:spPr>
          <c:invertIfNegative val="0"/>
          <c:cat>
            <c:strRef>
              <c:f>'Aggregate Results'!$A$788:$A$797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Results'!$E$788:$E$797</c:f>
              <c:numCache>
                <c:formatCode>General</c:formatCode>
                <c:ptCount val="10"/>
                <c:pt idx="0">
                  <c:v>13.953501116279702</c:v>
                </c:pt>
                <c:pt idx="1">
                  <c:v>15.697688755814974</c:v>
                </c:pt>
                <c:pt idx="2">
                  <c:v>13.953501116280322</c:v>
                </c:pt>
                <c:pt idx="3">
                  <c:v>13.890857715239704</c:v>
                </c:pt>
                <c:pt idx="4">
                  <c:v>13.953501116279702</c:v>
                </c:pt>
                <c:pt idx="5">
                  <c:v>9.2502830574000363</c:v>
                </c:pt>
                <c:pt idx="6">
                  <c:v>4.3639571250000619</c:v>
                </c:pt>
                <c:pt idx="7">
                  <c:v>4.3639571250000619</c:v>
                </c:pt>
                <c:pt idx="8">
                  <c:v>4.4886574614750634</c:v>
                </c:pt>
                <c:pt idx="9">
                  <c:v>4.3639571250000619</c:v>
                </c:pt>
              </c:numCache>
            </c:numRef>
          </c:val>
          <c:extLst>
            <c:ext xmlns:c16="http://schemas.microsoft.com/office/drawing/2014/chart" uri="{C3380CC4-5D6E-409C-BE32-E72D297353CC}">
              <c16:uniqueId val="{00000003-E705-48DD-8046-CE78335067F1}"/>
            </c:ext>
          </c:extLst>
        </c:ser>
        <c:ser>
          <c:idx val="4"/>
          <c:order val="4"/>
          <c:tx>
            <c:strRef>
              <c:f>'Aggregate Results'!$F$778</c:f>
              <c:strCache>
                <c:ptCount val="1"/>
                <c:pt idx="0">
                  <c:v>Popolo_富樫</c:v>
                </c:pt>
              </c:strCache>
            </c:strRef>
          </c:tx>
          <c:spPr>
            <a:solidFill>
              <a:schemeClr val="accent5"/>
            </a:solidFill>
            <a:ln>
              <a:noFill/>
            </a:ln>
            <a:effectLst/>
          </c:spPr>
          <c:invertIfNegative val="0"/>
          <c:cat>
            <c:strRef>
              <c:f>'Aggregate Results'!$A$788:$A$797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Results'!$F$788:$F$797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E705-48DD-8046-CE78335067F1}"/>
            </c:ext>
          </c:extLst>
        </c:ser>
        <c:ser>
          <c:idx val="5"/>
          <c:order val="5"/>
          <c:tx>
            <c:strRef>
              <c:f>'Aggregate Results'!$G$778</c:f>
              <c:strCache>
                <c:ptCount val="1"/>
                <c:pt idx="0">
                  <c:v>ACSESCX_吉田</c:v>
                </c:pt>
              </c:strCache>
            </c:strRef>
          </c:tx>
          <c:spPr>
            <a:solidFill>
              <a:schemeClr val="accent6"/>
            </a:solidFill>
            <a:ln>
              <a:noFill/>
            </a:ln>
            <a:effectLst/>
          </c:spPr>
          <c:invertIfNegative val="0"/>
          <c:cat>
            <c:strRef>
              <c:f>'Aggregate Results'!$A$788:$A$797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Results'!$G$788:$G$797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E705-48DD-8046-CE78335067F1}"/>
            </c:ext>
          </c:extLst>
        </c:ser>
        <c:ser>
          <c:idx val="6"/>
          <c:order val="6"/>
          <c:tx>
            <c:strRef>
              <c:f>'Aggregate Results'!$H$778</c:f>
              <c:strCache>
                <c:ptCount val="1"/>
                <c:pt idx="0">
                  <c:v>EnergyPlus/小野永吉</c:v>
                </c:pt>
              </c:strCache>
            </c:strRef>
          </c:tx>
          <c:spPr>
            <a:solidFill>
              <a:schemeClr val="accent1">
                <a:lumMod val="60000"/>
              </a:schemeClr>
            </a:solidFill>
            <a:ln>
              <a:noFill/>
            </a:ln>
            <a:effectLst/>
          </c:spPr>
          <c:invertIfNegative val="0"/>
          <c:cat>
            <c:strRef>
              <c:f>'Aggregate Results'!$A$788:$A$797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Results'!$H$788:$H$797</c:f>
              <c:numCache>
                <c:formatCode>General</c:formatCode>
                <c:ptCount val="10"/>
                <c:pt idx="0">
                  <c:v>19.203286907874681</c:v>
                </c:pt>
                <c:pt idx="1">
                  <c:v>19.462068193379405</c:v>
                </c:pt>
                <c:pt idx="2">
                  <c:v>19.630876168504706</c:v>
                </c:pt>
                <c:pt idx="3">
                  <c:v>14.990483028096603</c:v>
                </c:pt>
                <c:pt idx="4">
                  <c:v>14.988662763149803</c:v>
                </c:pt>
                <c:pt idx="5">
                  <c:v>19.451640175075983</c:v>
                </c:pt>
                <c:pt idx="6">
                  <c:v>19.529780165174788</c:v>
                </c:pt>
                <c:pt idx="7">
                  <c:v>14.990770356795288</c:v>
                </c:pt>
                <c:pt idx="8">
                  <c:v>14.988662763167152</c:v>
                </c:pt>
                <c:pt idx="9">
                  <c:v>0</c:v>
                </c:pt>
              </c:numCache>
            </c:numRef>
          </c:val>
          <c:extLst>
            <c:ext xmlns:c16="http://schemas.microsoft.com/office/drawing/2014/chart" uri="{C3380CC4-5D6E-409C-BE32-E72D297353CC}">
              <c16:uniqueId val="{00000006-E705-48DD-8046-CE78335067F1}"/>
            </c:ext>
          </c:extLst>
        </c:ser>
        <c:dLbls>
          <c:showLegendKey val="0"/>
          <c:showVal val="0"/>
          <c:showCatName val="0"/>
          <c:showSerName val="0"/>
          <c:showPercent val="0"/>
          <c:showBubbleSize val="0"/>
        </c:dLbls>
        <c:gapWidth val="219"/>
        <c:overlap val="-27"/>
        <c:axId val="570190152"/>
        <c:axId val="570187528"/>
      </c:barChart>
      <c:catAx>
        <c:axId val="570190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570187528"/>
        <c:crosses val="autoZero"/>
        <c:auto val="1"/>
        <c:lblAlgn val="ctr"/>
        <c:lblOffset val="100"/>
        <c:noMultiLvlLbl val="0"/>
      </c:catAx>
      <c:valAx>
        <c:axId val="57018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570190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Results'!$F$800</c:f>
          <c:strCache>
            <c:ptCount val="1"/>
            <c:pt idx="0">
              <c:v>冷却水回路の熱収支[kW]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Results'!$B$802</c:f>
              <c:strCache>
                <c:ptCount val="1"/>
                <c:pt idx="0">
                  <c:v>QAS/メーカ値</c:v>
                </c:pt>
              </c:strCache>
            </c:strRef>
          </c:tx>
          <c:spPr>
            <a:solidFill>
              <a:schemeClr val="accent1"/>
            </a:solidFill>
            <a:ln>
              <a:noFill/>
            </a:ln>
            <a:effectLst/>
          </c:spPr>
          <c:invertIfNegative val="0"/>
          <c:cat>
            <c:strRef>
              <c:f>'Aggregate Results'!$A$803:$A$811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Results'!$B$803:$B$811</c:f>
              <c:numCache>
                <c:formatCode>General</c:formatCode>
                <c:ptCount val="9"/>
                <c:pt idx="0">
                  <c:v>2.5024426975051028E-13</c:v>
                </c:pt>
                <c:pt idx="1">
                  <c:v>-9.0816243414337805E-14</c:v>
                </c:pt>
                <c:pt idx="2">
                  <c:v>2.2870594307278225E-14</c:v>
                </c:pt>
                <c:pt idx="3">
                  <c:v>-7.5413365169918922E-2</c:v>
                </c:pt>
                <c:pt idx="4">
                  <c:v>-0.32320743213021474</c:v>
                </c:pt>
                <c:pt idx="5">
                  <c:v>-9.0816243414337805E-14</c:v>
                </c:pt>
                <c:pt idx="6">
                  <c:v>1.7319479184152442E-14</c:v>
                </c:pt>
                <c:pt idx="7">
                  <c:v>0.29066968408507732</c:v>
                </c:pt>
                <c:pt idx="8">
                  <c:v>-5.6369349299455696E-2</c:v>
                </c:pt>
              </c:numCache>
            </c:numRef>
          </c:val>
          <c:extLst>
            <c:ext xmlns:c16="http://schemas.microsoft.com/office/drawing/2014/chart" uri="{C3380CC4-5D6E-409C-BE32-E72D297353CC}">
              <c16:uniqueId val="{00000000-BE81-4EFF-8600-269E660F4A4A}"/>
            </c:ext>
          </c:extLst>
        </c:ser>
        <c:ser>
          <c:idx val="1"/>
          <c:order val="1"/>
          <c:tx>
            <c:strRef>
              <c:f>'Aggregate Results'!$C$802</c:f>
              <c:strCache>
                <c:ptCount val="1"/>
                <c:pt idx="0">
                  <c:v>ENe-ST/小野永吉</c:v>
                </c:pt>
              </c:strCache>
            </c:strRef>
          </c:tx>
          <c:spPr>
            <a:solidFill>
              <a:schemeClr val="accent2"/>
            </a:solidFill>
            <a:ln>
              <a:noFill/>
            </a:ln>
            <a:effectLst/>
          </c:spPr>
          <c:invertIfNegative val="0"/>
          <c:cat>
            <c:strRef>
              <c:f>'Aggregate Results'!$A$803:$A$811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Results'!$C$803:$C$811</c:f>
              <c:numCache>
                <c:formatCode>General</c:formatCode>
                <c:ptCount val="9"/>
                <c:pt idx="0">
                  <c:v>9.0594198809412774E-14</c:v>
                </c:pt>
                <c:pt idx="1">
                  <c:v>-1.3677947663381929E-13</c:v>
                </c:pt>
                <c:pt idx="2">
                  <c:v>-3.1974423109204508E-14</c:v>
                </c:pt>
                <c:pt idx="3">
                  <c:v>-8.7683033287113687E-2</c:v>
                </c:pt>
                <c:pt idx="4">
                  <c:v>-9.1243189603037678E-2</c:v>
                </c:pt>
                <c:pt idx="5">
                  <c:v>2.1316282072803006E-14</c:v>
                </c:pt>
                <c:pt idx="6">
                  <c:v>-2.3092638912203256E-14</c:v>
                </c:pt>
                <c:pt idx="7">
                  <c:v>0.19167708630576819</c:v>
                </c:pt>
                <c:pt idx="8">
                  <c:v>-8.2160555800976809E-2</c:v>
                </c:pt>
              </c:numCache>
            </c:numRef>
          </c:val>
          <c:extLst>
            <c:ext xmlns:c16="http://schemas.microsoft.com/office/drawing/2014/chart" uri="{C3380CC4-5D6E-409C-BE32-E72D297353CC}">
              <c16:uniqueId val="{00000001-BE81-4EFF-8600-269E660F4A4A}"/>
            </c:ext>
          </c:extLst>
        </c:ser>
        <c:ser>
          <c:idx val="2"/>
          <c:order val="2"/>
          <c:tx>
            <c:strRef>
              <c:f>'Aggregate Results'!$D$802</c:f>
              <c:strCache>
                <c:ptCount val="1"/>
                <c:pt idx="0">
                  <c:v>LCEM/Yajima</c:v>
                </c:pt>
              </c:strCache>
            </c:strRef>
          </c:tx>
          <c:spPr>
            <a:solidFill>
              <a:schemeClr val="accent3"/>
            </a:solidFill>
            <a:ln>
              <a:noFill/>
            </a:ln>
            <a:effectLst/>
          </c:spPr>
          <c:invertIfNegative val="0"/>
          <c:cat>
            <c:strRef>
              <c:f>'Aggregate Results'!$A$803:$A$811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Results'!$D$803:$D$811</c:f>
              <c:numCache>
                <c:formatCode>General</c:formatCode>
                <c:ptCount val="9"/>
                <c:pt idx="0">
                  <c:v>4.8405723873656825E-14</c:v>
                </c:pt>
                <c:pt idx="1">
                  <c:v>-6.5281113847959205E-14</c:v>
                </c:pt>
                <c:pt idx="2">
                  <c:v>-6.5281113847959205E-14</c:v>
                </c:pt>
                <c:pt idx="3">
                  <c:v>4.8990905022976428E-3</c:v>
                </c:pt>
                <c:pt idx="4">
                  <c:v>6.6864709513567711E-3</c:v>
                </c:pt>
                <c:pt idx="5">
                  <c:v>4.8405723873656825E-14</c:v>
                </c:pt>
                <c:pt idx="6">
                  <c:v>-8.4376949871511897E-15</c:v>
                </c:pt>
                <c:pt idx="7">
                  <c:v>-5.280502028321532E-3</c:v>
                </c:pt>
                <c:pt idx="8">
                  <c:v>6.3108123781518977E-3</c:v>
                </c:pt>
              </c:numCache>
            </c:numRef>
          </c:val>
          <c:extLst>
            <c:ext xmlns:c16="http://schemas.microsoft.com/office/drawing/2014/chart" uri="{C3380CC4-5D6E-409C-BE32-E72D297353CC}">
              <c16:uniqueId val="{00000002-BE81-4EFF-8600-269E660F4A4A}"/>
            </c:ext>
          </c:extLst>
        </c:ser>
        <c:ser>
          <c:idx val="3"/>
          <c:order val="3"/>
          <c:tx>
            <c:strRef>
              <c:f>'Aggregate Results'!$E$802</c:f>
              <c:strCache>
                <c:ptCount val="1"/>
                <c:pt idx="0">
                  <c:v>BEST2108dev/nino</c:v>
                </c:pt>
              </c:strCache>
            </c:strRef>
          </c:tx>
          <c:spPr>
            <a:solidFill>
              <a:schemeClr val="accent4"/>
            </a:solidFill>
            <a:ln>
              <a:noFill/>
            </a:ln>
            <a:effectLst/>
          </c:spPr>
          <c:invertIfNegative val="0"/>
          <c:cat>
            <c:strRef>
              <c:f>'Aggregate Results'!$A$803:$A$811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Results'!$E$803:$E$811</c:f>
              <c:numCache>
                <c:formatCode>General</c:formatCode>
                <c:ptCount val="9"/>
                <c:pt idx="0">
                  <c:v>4.7961634663806763E-14</c:v>
                </c:pt>
                <c:pt idx="1">
                  <c:v>0</c:v>
                </c:pt>
                <c:pt idx="2">
                  <c:v>-1.4210854715202004E-14</c:v>
                </c:pt>
                <c:pt idx="3">
                  <c:v>0.26918268943489032</c:v>
                </c:pt>
                <c:pt idx="4">
                  <c:v>-0.82669589821518663</c:v>
                </c:pt>
                <c:pt idx="5">
                  <c:v>9.9475983006414026E-14</c:v>
                </c:pt>
                <c:pt idx="6">
                  <c:v>0</c:v>
                </c:pt>
                <c:pt idx="7">
                  <c:v>0.22868433010517286</c:v>
                </c:pt>
                <c:pt idx="8">
                  <c:v>-0.41489615969948979</c:v>
                </c:pt>
              </c:numCache>
            </c:numRef>
          </c:val>
          <c:extLst>
            <c:ext xmlns:c16="http://schemas.microsoft.com/office/drawing/2014/chart" uri="{C3380CC4-5D6E-409C-BE32-E72D297353CC}">
              <c16:uniqueId val="{00000003-BE81-4EFF-8600-269E660F4A4A}"/>
            </c:ext>
          </c:extLst>
        </c:ser>
        <c:ser>
          <c:idx val="4"/>
          <c:order val="4"/>
          <c:tx>
            <c:strRef>
              <c:f>'Aggregate Results'!$F$802</c:f>
              <c:strCache>
                <c:ptCount val="1"/>
                <c:pt idx="0">
                  <c:v>Popolo_富樫</c:v>
                </c:pt>
              </c:strCache>
            </c:strRef>
          </c:tx>
          <c:spPr>
            <a:solidFill>
              <a:schemeClr val="accent5"/>
            </a:solidFill>
            <a:ln>
              <a:noFill/>
            </a:ln>
            <a:effectLst/>
          </c:spPr>
          <c:invertIfNegative val="0"/>
          <c:cat>
            <c:strRef>
              <c:f>'Aggregate Results'!$A$803:$A$811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Results'!$F$803:$F$811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BE81-4EFF-8600-269E660F4A4A}"/>
            </c:ext>
          </c:extLst>
        </c:ser>
        <c:ser>
          <c:idx val="5"/>
          <c:order val="5"/>
          <c:tx>
            <c:strRef>
              <c:f>'Aggregate Results'!$G$802</c:f>
              <c:strCache>
                <c:ptCount val="1"/>
                <c:pt idx="0">
                  <c:v>ACSESCX_吉田</c:v>
                </c:pt>
              </c:strCache>
            </c:strRef>
          </c:tx>
          <c:spPr>
            <a:solidFill>
              <a:schemeClr val="accent6"/>
            </a:solidFill>
            <a:ln>
              <a:noFill/>
            </a:ln>
            <a:effectLst/>
          </c:spPr>
          <c:invertIfNegative val="0"/>
          <c:cat>
            <c:strRef>
              <c:f>'Aggregate Results'!$A$803:$A$811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Results'!$G$803:$G$811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BE81-4EFF-8600-269E660F4A4A}"/>
            </c:ext>
          </c:extLst>
        </c:ser>
        <c:ser>
          <c:idx val="6"/>
          <c:order val="6"/>
          <c:tx>
            <c:strRef>
              <c:f>'Aggregate Results'!$H$802</c:f>
              <c:strCache>
                <c:ptCount val="1"/>
                <c:pt idx="0">
                  <c:v>EnergyPlus/小野永吉</c:v>
                </c:pt>
              </c:strCache>
            </c:strRef>
          </c:tx>
          <c:spPr>
            <a:solidFill>
              <a:schemeClr val="accent1">
                <a:lumMod val="60000"/>
              </a:schemeClr>
            </a:solidFill>
            <a:ln>
              <a:noFill/>
            </a:ln>
            <a:effectLst/>
          </c:spPr>
          <c:invertIfNegative val="0"/>
          <c:cat>
            <c:strRef>
              <c:f>'Aggregate Results'!$A$803:$A$811</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Results'!$H$803:$H$811</c:f>
              <c:numCache>
                <c:formatCode>General</c:formatCode>
                <c:ptCount val="9"/>
                <c:pt idx="0">
                  <c:v>2.2281356730147195E-4</c:v>
                </c:pt>
                <c:pt idx="1">
                  <c:v>2.2726395483019246E-4</c:v>
                </c:pt>
                <c:pt idx="2">
                  <c:v>2.3073952643670737E-4</c:v>
                </c:pt>
                <c:pt idx="3">
                  <c:v>1.7905284237151875E-4</c:v>
                </c:pt>
                <c:pt idx="4">
                  <c:v>1.7903110061290306E-4</c:v>
                </c:pt>
                <c:pt idx="5">
                  <c:v>2.2838069087427471E-4</c:v>
                </c:pt>
                <c:pt idx="6">
                  <c:v>1.7906972071379812E-4</c:v>
                </c:pt>
                <c:pt idx="7">
                  <c:v>1.7905627453806972E-4</c:v>
                </c:pt>
                <c:pt idx="8">
                  <c:v>1.7903110017059021E-4</c:v>
                </c:pt>
              </c:numCache>
            </c:numRef>
          </c:val>
          <c:extLst>
            <c:ext xmlns:c16="http://schemas.microsoft.com/office/drawing/2014/chart" uri="{C3380CC4-5D6E-409C-BE32-E72D297353CC}">
              <c16:uniqueId val="{00000006-BE81-4EFF-8600-269E660F4A4A}"/>
            </c:ext>
          </c:extLst>
        </c:ser>
        <c:dLbls>
          <c:showLegendKey val="0"/>
          <c:showVal val="0"/>
          <c:showCatName val="0"/>
          <c:showSerName val="0"/>
          <c:showPercent val="0"/>
          <c:showBubbleSize val="0"/>
        </c:dLbls>
        <c:gapWidth val="219"/>
        <c:overlap val="-27"/>
        <c:axId val="1256194816"/>
        <c:axId val="1256184648"/>
      </c:barChart>
      <c:catAx>
        <c:axId val="1256194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6184648"/>
        <c:crosses val="autoZero"/>
        <c:auto val="1"/>
        <c:lblAlgn val="ctr"/>
        <c:lblOffset val="100"/>
        <c:noMultiLvlLbl val="0"/>
      </c:catAx>
      <c:valAx>
        <c:axId val="1256184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61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Results'!$G$800</c:f>
          <c:strCache>
            <c:ptCount val="1"/>
            <c:pt idx="0">
              <c:v>冷却水回路の熱収支[kW]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Results'!$B$802</c:f>
              <c:strCache>
                <c:ptCount val="1"/>
                <c:pt idx="0">
                  <c:v>QAS/メーカ値</c:v>
                </c:pt>
              </c:strCache>
            </c:strRef>
          </c:tx>
          <c:spPr>
            <a:solidFill>
              <a:schemeClr val="accent1"/>
            </a:solidFill>
            <a:ln>
              <a:noFill/>
            </a:ln>
            <a:effectLst/>
          </c:spPr>
          <c:invertIfNegative val="0"/>
          <c:cat>
            <c:strRef>
              <c:f>'Aggregate Results'!$A$812:$A$821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Results'!$B$812:$B$821</c:f>
              <c:numCache>
                <c:formatCode>General</c:formatCode>
                <c:ptCount val="10"/>
                <c:pt idx="0">
                  <c:v>2.5024426975051028E-13</c:v>
                </c:pt>
                <c:pt idx="1">
                  <c:v>-9.0816243414337805E-14</c:v>
                </c:pt>
                <c:pt idx="2">
                  <c:v>8.8817841970012523E-15</c:v>
                </c:pt>
                <c:pt idx="3">
                  <c:v>-1.3100631690576847E-14</c:v>
                </c:pt>
                <c:pt idx="4">
                  <c:v>1.3655743202889425E-13</c:v>
                </c:pt>
                <c:pt idx="5">
                  <c:v>-1.1546319456101628E-14</c:v>
                </c:pt>
                <c:pt idx="6">
                  <c:v>-5.773159728050814E-15</c:v>
                </c:pt>
                <c:pt idx="7">
                  <c:v>0.16047306395991845</c:v>
                </c:pt>
                <c:pt idx="8">
                  <c:v>-9.6531150210170336E-2</c:v>
                </c:pt>
                <c:pt idx="9">
                  <c:v>0</c:v>
                </c:pt>
              </c:numCache>
            </c:numRef>
          </c:val>
          <c:extLst>
            <c:ext xmlns:c16="http://schemas.microsoft.com/office/drawing/2014/chart" uri="{C3380CC4-5D6E-409C-BE32-E72D297353CC}">
              <c16:uniqueId val="{00000000-9219-49A2-8D70-9C37A64E2F4C}"/>
            </c:ext>
          </c:extLst>
        </c:ser>
        <c:ser>
          <c:idx val="1"/>
          <c:order val="1"/>
          <c:tx>
            <c:strRef>
              <c:f>'Aggregate Results'!$C$802</c:f>
              <c:strCache>
                <c:ptCount val="1"/>
                <c:pt idx="0">
                  <c:v>ENe-ST/小野永吉</c:v>
                </c:pt>
              </c:strCache>
            </c:strRef>
          </c:tx>
          <c:spPr>
            <a:solidFill>
              <a:schemeClr val="accent2"/>
            </a:solidFill>
            <a:ln>
              <a:noFill/>
            </a:ln>
            <a:effectLst/>
          </c:spPr>
          <c:invertIfNegative val="0"/>
          <c:cat>
            <c:strRef>
              <c:f>'Aggregate Results'!$A$812:$A$821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Results'!$C$812:$C$821</c:f>
              <c:numCache>
                <c:formatCode>General</c:formatCode>
                <c:ptCount val="10"/>
                <c:pt idx="0">
                  <c:v>1.7347662077108694E-2</c:v>
                </c:pt>
                <c:pt idx="1">
                  <c:v>-3.2177458898114963E-3</c:v>
                </c:pt>
                <c:pt idx="2">
                  <c:v>-2.7771996298504575E-3</c:v>
                </c:pt>
                <c:pt idx="3">
                  <c:v>-0.60352522617862547</c:v>
                </c:pt>
                <c:pt idx="4">
                  <c:v>3.2336142652411581E-8</c:v>
                </c:pt>
                <c:pt idx="5">
                  <c:v>-1.4444699508445069E-2</c:v>
                </c:pt>
                <c:pt idx="6">
                  <c:v>3.8191672047105385E-14</c:v>
                </c:pt>
                <c:pt idx="7">
                  <c:v>0.28687651832314387</c:v>
                </c:pt>
                <c:pt idx="8">
                  <c:v>-5.7065463465733046E-12</c:v>
                </c:pt>
                <c:pt idx="9">
                  <c:v>3.8191672047105385E-14</c:v>
                </c:pt>
              </c:numCache>
            </c:numRef>
          </c:val>
          <c:extLst>
            <c:ext xmlns:c16="http://schemas.microsoft.com/office/drawing/2014/chart" uri="{C3380CC4-5D6E-409C-BE32-E72D297353CC}">
              <c16:uniqueId val="{00000001-9219-49A2-8D70-9C37A64E2F4C}"/>
            </c:ext>
          </c:extLst>
        </c:ser>
        <c:ser>
          <c:idx val="2"/>
          <c:order val="2"/>
          <c:tx>
            <c:strRef>
              <c:f>'Aggregate Results'!$D$802</c:f>
              <c:strCache>
                <c:ptCount val="1"/>
                <c:pt idx="0">
                  <c:v>LCEM/Yajima</c:v>
                </c:pt>
              </c:strCache>
            </c:strRef>
          </c:tx>
          <c:spPr>
            <a:solidFill>
              <a:schemeClr val="accent3"/>
            </a:solidFill>
            <a:ln>
              <a:noFill/>
            </a:ln>
            <a:effectLst/>
          </c:spPr>
          <c:invertIfNegative val="0"/>
          <c:cat>
            <c:strRef>
              <c:f>'Aggregate Results'!$A$812:$A$821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Results'!$D$812:$D$821</c:f>
              <c:numCache>
                <c:formatCode>General</c:formatCode>
                <c:ptCount val="10"/>
                <c:pt idx="0">
                  <c:v>-7.1498362785860081E-14</c:v>
                </c:pt>
                <c:pt idx="1">
                  <c:v>-2.7977620220553945E-14</c:v>
                </c:pt>
                <c:pt idx="2">
                  <c:v>-1.6875389974302379E-14</c:v>
                </c:pt>
                <c:pt idx="3">
                  <c:v>-1.1546319456101628E-14</c:v>
                </c:pt>
                <c:pt idx="4">
                  <c:v>-8.8817841970012523E-14</c:v>
                </c:pt>
                <c:pt idx="5">
                  <c:v>-9.0594198809412774E-14</c:v>
                </c:pt>
                <c:pt idx="6">
                  <c:v>8.9372953482325102E-14</c:v>
                </c:pt>
                <c:pt idx="7">
                  <c:v>4.1527861936655475E-3</c:v>
                </c:pt>
                <c:pt idx="8">
                  <c:v>5.5309983953781838E-3</c:v>
                </c:pt>
                <c:pt idx="9">
                  <c:v>8.9372953482325102E-14</c:v>
                </c:pt>
              </c:numCache>
            </c:numRef>
          </c:val>
          <c:extLst>
            <c:ext xmlns:c16="http://schemas.microsoft.com/office/drawing/2014/chart" uri="{C3380CC4-5D6E-409C-BE32-E72D297353CC}">
              <c16:uniqueId val="{00000002-9219-49A2-8D70-9C37A64E2F4C}"/>
            </c:ext>
          </c:extLst>
        </c:ser>
        <c:ser>
          <c:idx val="3"/>
          <c:order val="3"/>
          <c:tx>
            <c:strRef>
              <c:f>'Aggregate Results'!$E$802</c:f>
              <c:strCache>
                <c:ptCount val="1"/>
                <c:pt idx="0">
                  <c:v>BEST2108dev/nino</c:v>
                </c:pt>
              </c:strCache>
            </c:strRef>
          </c:tx>
          <c:spPr>
            <a:solidFill>
              <a:schemeClr val="accent4"/>
            </a:solidFill>
            <a:ln>
              <a:noFill/>
            </a:ln>
            <a:effectLst/>
          </c:spPr>
          <c:invertIfNegative val="0"/>
          <c:cat>
            <c:strRef>
              <c:f>'Aggregate Results'!$A$812:$A$821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Results'!$E$812:$E$821</c:f>
              <c:numCache>
                <c:formatCode>General</c:formatCode>
                <c:ptCount val="10"/>
                <c:pt idx="0">
                  <c:v>4.7961634663806763E-14</c:v>
                </c:pt>
                <c:pt idx="1">
                  <c:v>0</c:v>
                </c:pt>
                <c:pt idx="2">
                  <c:v>-1.4210854715202004E-14</c:v>
                </c:pt>
                <c:pt idx="3">
                  <c:v>-2.1316282072803006E-13</c:v>
                </c:pt>
                <c:pt idx="4">
                  <c:v>4.7961634663806763E-14</c:v>
                </c:pt>
                <c:pt idx="5">
                  <c:v>-7.460698725481052E-14</c:v>
                </c:pt>
                <c:pt idx="6">
                  <c:v>-6.4837024638109142E-14</c:v>
                </c:pt>
                <c:pt idx="7">
                  <c:v>0.13198615649991208</c:v>
                </c:pt>
                <c:pt idx="8">
                  <c:v>6.8382056985021755E-2</c:v>
                </c:pt>
                <c:pt idx="9">
                  <c:v>-6.4837024638109142E-14</c:v>
                </c:pt>
              </c:numCache>
            </c:numRef>
          </c:val>
          <c:extLst>
            <c:ext xmlns:c16="http://schemas.microsoft.com/office/drawing/2014/chart" uri="{C3380CC4-5D6E-409C-BE32-E72D297353CC}">
              <c16:uniqueId val="{00000003-9219-49A2-8D70-9C37A64E2F4C}"/>
            </c:ext>
          </c:extLst>
        </c:ser>
        <c:ser>
          <c:idx val="4"/>
          <c:order val="4"/>
          <c:tx>
            <c:strRef>
              <c:f>'Aggregate Results'!$F$802</c:f>
              <c:strCache>
                <c:ptCount val="1"/>
                <c:pt idx="0">
                  <c:v>Popolo_富樫</c:v>
                </c:pt>
              </c:strCache>
            </c:strRef>
          </c:tx>
          <c:spPr>
            <a:solidFill>
              <a:schemeClr val="accent5"/>
            </a:solidFill>
            <a:ln>
              <a:noFill/>
            </a:ln>
            <a:effectLst/>
          </c:spPr>
          <c:invertIfNegative val="0"/>
          <c:cat>
            <c:strRef>
              <c:f>'Aggregate Results'!$A$812:$A$821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Results'!$F$812:$F$821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9219-49A2-8D70-9C37A64E2F4C}"/>
            </c:ext>
          </c:extLst>
        </c:ser>
        <c:ser>
          <c:idx val="5"/>
          <c:order val="5"/>
          <c:tx>
            <c:strRef>
              <c:f>'Aggregate Results'!$G$802</c:f>
              <c:strCache>
                <c:ptCount val="1"/>
                <c:pt idx="0">
                  <c:v>ACSESCX_吉田</c:v>
                </c:pt>
              </c:strCache>
            </c:strRef>
          </c:tx>
          <c:spPr>
            <a:solidFill>
              <a:schemeClr val="accent6"/>
            </a:solidFill>
            <a:ln>
              <a:noFill/>
            </a:ln>
            <a:effectLst/>
          </c:spPr>
          <c:invertIfNegative val="0"/>
          <c:cat>
            <c:strRef>
              <c:f>'Aggregate Results'!$A$812:$A$821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Results'!$G$812:$G$821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9219-49A2-8D70-9C37A64E2F4C}"/>
            </c:ext>
          </c:extLst>
        </c:ser>
        <c:ser>
          <c:idx val="6"/>
          <c:order val="6"/>
          <c:tx>
            <c:strRef>
              <c:f>'Aggregate Results'!$H$802</c:f>
              <c:strCache>
                <c:ptCount val="1"/>
                <c:pt idx="0">
                  <c:v>EnergyPlus/小野永吉</c:v>
                </c:pt>
              </c:strCache>
            </c:strRef>
          </c:tx>
          <c:spPr>
            <a:solidFill>
              <a:schemeClr val="accent1">
                <a:lumMod val="60000"/>
              </a:schemeClr>
            </a:solidFill>
            <a:ln>
              <a:noFill/>
            </a:ln>
            <a:effectLst/>
          </c:spPr>
          <c:invertIfNegative val="0"/>
          <c:cat>
            <c:strRef>
              <c:f>'Aggregate Results'!$A$812:$A$821</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Results'!$H$812:$H$821</c:f>
              <c:numCache>
                <c:formatCode>General</c:formatCode>
                <c:ptCount val="10"/>
                <c:pt idx="0">
                  <c:v>5.7131666787550692</c:v>
                </c:pt>
                <c:pt idx="1">
                  <c:v>6.2774164782619941</c:v>
                </c:pt>
                <c:pt idx="2">
                  <c:v>6.6950736271018698</c:v>
                </c:pt>
                <c:pt idx="3">
                  <c:v>1.7905284243902031E-4</c:v>
                </c:pt>
                <c:pt idx="4">
                  <c:v>1.7903110061290306E-4</c:v>
                </c:pt>
                <c:pt idx="5">
                  <c:v>6.3190815616970504</c:v>
                </c:pt>
                <c:pt idx="6">
                  <c:v>6.6631948204333931</c:v>
                </c:pt>
                <c:pt idx="7">
                  <c:v>1.7905627442615923E-4</c:v>
                </c:pt>
                <c:pt idx="8">
                  <c:v>1.7903110039796388E-4</c:v>
                </c:pt>
                <c:pt idx="9">
                  <c:v>0</c:v>
                </c:pt>
              </c:numCache>
            </c:numRef>
          </c:val>
          <c:extLst>
            <c:ext xmlns:c16="http://schemas.microsoft.com/office/drawing/2014/chart" uri="{C3380CC4-5D6E-409C-BE32-E72D297353CC}">
              <c16:uniqueId val="{00000006-9219-49A2-8D70-9C37A64E2F4C}"/>
            </c:ext>
          </c:extLst>
        </c:ser>
        <c:dLbls>
          <c:showLegendKey val="0"/>
          <c:showVal val="0"/>
          <c:showCatName val="0"/>
          <c:showSerName val="0"/>
          <c:showPercent val="0"/>
          <c:showBubbleSize val="0"/>
        </c:dLbls>
        <c:gapWidth val="219"/>
        <c:overlap val="-27"/>
        <c:axId val="1256194816"/>
        <c:axId val="1256184648"/>
      </c:barChart>
      <c:catAx>
        <c:axId val="1256194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6184648"/>
        <c:crosses val="autoZero"/>
        <c:auto val="1"/>
        <c:lblAlgn val="ctr"/>
        <c:lblOffset val="100"/>
        <c:noMultiLvlLbl val="0"/>
      </c:catAx>
      <c:valAx>
        <c:axId val="1256184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2561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Results'!$F$536</c:f>
          <c:strCache>
            <c:ptCount val="1"/>
            <c:pt idx="0">
              <c:v>システム_COP[-]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Results'!$B$538</c:f>
              <c:strCache>
                <c:ptCount val="1"/>
                <c:pt idx="0">
                  <c:v>QAS/メーカ値</c:v>
                </c:pt>
              </c:strCache>
            </c:strRef>
          </c:tx>
          <c:spPr>
            <a:solidFill>
              <a:schemeClr val="accent1"/>
            </a:solidFill>
            <a:ln>
              <a:noFill/>
            </a:ln>
            <a:effectLst/>
          </c:spPr>
          <c:invertIfNegative val="0"/>
          <c:cat>
            <c:strRef>
              <c:f>'Aggregate Results'!$A$539:$A$547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Results'!$B$539:$B$547</c:f>
              <c:numCache>
                <c:formatCode>General</c:formatCode>
                <c:ptCount val="9"/>
                <c:pt idx="0">
                  <c:v>1.0775068855765391</c:v>
                </c:pt>
                <c:pt idx="1">
                  <c:v>1.1287515217226465</c:v>
                </c:pt>
                <c:pt idx="2">
                  <c:v>1.1731303165541076</c:v>
                </c:pt>
                <c:pt idx="3">
                  <c:v>1.2355250543829852</c:v>
                </c:pt>
                <c:pt idx="4">
                  <c:v>1.0856702420074156</c:v>
                </c:pt>
                <c:pt idx="5">
                  <c:v>1.1201910340567429</c:v>
                </c:pt>
                <c:pt idx="6">
                  <c:v>1.0856736965189913</c:v>
                </c:pt>
                <c:pt idx="7">
                  <c:v>0.98367764169201999</c:v>
                </c:pt>
                <c:pt idx="8">
                  <c:v>0.9875001885699991</c:v>
                </c:pt>
              </c:numCache>
            </c:numRef>
          </c:val>
          <c:extLst>
            <c:ext xmlns:c16="http://schemas.microsoft.com/office/drawing/2014/chart" uri="{C3380CC4-5D6E-409C-BE32-E72D297353CC}">
              <c16:uniqueId val="{00000000-2D52-4FB0-824B-D7BB43618465}"/>
            </c:ext>
          </c:extLst>
        </c:ser>
        <c:ser>
          <c:idx val="1"/>
          <c:order val="1"/>
          <c:tx>
            <c:strRef>
              <c:f>'Aggregate Results'!$C$538</c:f>
              <c:strCache>
                <c:ptCount val="1"/>
                <c:pt idx="0">
                  <c:v>ENe-ST/小野永吉</c:v>
                </c:pt>
              </c:strCache>
            </c:strRef>
          </c:tx>
          <c:spPr>
            <a:solidFill>
              <a:schemeClr val="accent2"/>
            </a:solidFill>
            <a:ln>
              <a:noFill/>
            </a:ln>
            <a:effectLst/>
          </c:spPr>
          <c:invertIfNegative val="0"/>
          <c:cat>
            <c:strRef>
              <c:f>'Aggregate Results'!$A$539:$A$547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Results'!$C$539:$C$547</c:f>
              <c:numCache>
                <c:formatCode>General</c:formatCode>
                <c:ptCount val="9"/>
                <c:pt idx="0">
                  <c:v>1.0825963824117828</c:v>
                </c:pt>
                <c:pt idx="1">
                  <c:v>1.1282873198689847</c:v>
                </c:pt>
                <c:pt idx="2">
                  <c:v>1.1694559604115398</c:v>
                </c:pt>
                <c:pt idx="3">
                  <c:v>1.2182760542612803</c:v>
                </c:pt>
                <c:pt idx="4">
                  <c:v>1.084678678088205</c:v>
                </c:pt>
                <c:pt idx="5">
                  <c:v>1.109938071779734</c:v>
                </c:pt>
                <c:pt idx="6">
                  <c:v>1.0676988530317479</c:v>
                </c:pt>
                <c:pt idx="7">
                  <c:v>0.95870382944864907</c:v>
                </c:pt>
                <c:pt idx="8">
                  <c:v>0.97502026977760881</c:v>
                </c:pt>
              </c:numCache>
            </c:numRef>
          </c:val>
          <c:extLst>
            <c:ext xmlns:c16="http://schemas.microsoft.com/office/drawing/2014/chart" uri="{C3380CC4-5D6E-409C-BE32-E72D297353CC}">
              <c16:uniqueId val="{00000001-2D52-4FB0-824B-D7BB43618465}"/>
            </c:ext>
          </c:extLst>
        </c:ser>
        <c:ser>
          <c:idx val="2"/>
          <c:order val="2"/>
          <c:tx>
            <c:strRef>
              <c:f>'Aggregate Results'!$D$538</c:f>
              <c:strCache>
                <c:ptCount val="1"/>
                <c:pt idx="0">
                  <c:v>LCEM/Yajima</c:v>
                </c:pt>
              </c:strCache>
            </c:strRef>
          </c:tx>
          <c:spPr>
            <a:solidFill>
              <a:schemeClr val="accent3"/>
            </a:solidFill>
            <a:ln>
              <a:noFill/>
            </a:ln>
            <a:effectLst/>
          </c:spPr>
          <c:invertIfNegative val="0"/>
          <c:cat>
            <c:strRef>
              <c:f>'Aggregate Results'!$A$539:$A$547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Results'!$D$539:$D$547</c:f>
              <c:numCache>
                <c:formatCode>General</c:formatCode>
                <c:ptCount val="9"/>
                <c:pt idx="0">
                  <c:v>1.0855844406933712</c:v>
                </c:pt>
                <c:pt idx="1">
                  <c:v>1.1282168193554774</c:v>
                </c:pt>
                <c:pt idx="2">
                  <c:v>1.1662468789033744</c:v>
                </c:pt>
                <c:pt idx="3">
                  <c:v>1.2236708627917297</c:v>
                </c:pt>
                <c:pt idx="4">
                  <c:v>1.0932887405575373</c:v>
                </c:pt>
                <c:pt idx="5">
                  <c:v>1.0980264953963901</c:v>
                </c:pt>
                <c:pt idx="6">
                  <c:v>1.0340459868611691</c:v>
                </c:pt>
                <c:pt idx="7">
                  <c:v>0.91213372906138024</c:v>
                </c:pt>
                <c:pt idx="8">
                  <c:v>0.95183592317279819</c:v>
                </c:pt>
              </c:numCache>
            </c:numRef>
          </c:val>
          <c:extLst>
            <c:ext xmlns:c16="http://schemas.microsoft.com/office/drawing/2014/chart" uri="{C3380CC4-5D6E-409C-BE32-E72D297353CC}">
              <c16:uniqueId val="{00000002-2D52-4FB0-824B-D7BB43618465}"/>
            </c:ext>
          </c:extLst>
        </c:ser>
        <c:ser>
          <c:idx val="3"/>
          <c:order val="3"/>
          <c:tx>
            <c:strRef>
              <c:f>'Aggregate Results'!$E$538</c:f>
              <c:strCache>
                <c:ptCount val="1"/>
                <c:pt idx="0">
                  <c:v>BEST2108dev/nino</c:v>
                </c:pt>
              </c:strCache>
            </c:strRef>
          </c:tx>
          <c:spPr>
            <a:solidFill>
              <a:schemeClr val="accent4"/>
            </a:solidFill>
            <a:ln>
              <a:noFill/>
            </a:ln>
            <a:effectLst/>
          </c:spPr>
          <c:invertIfNegative val="0"/>
          <c:cat>
            <c:strRef>
              <c:f>'Aggregate Results'!$A$539:$A$547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Results'!$E$539:$E$547</c:f>
              <c:numCache>
                <c:formatCode>General</c:formatCode>
                <c:ptCount val="9"/>
                <c:pt idx="0">
                  <c:v>1.0880928703945651</c:v>
                </c:pt>
                <c:pt idx="1">
                  <c:v>1.1179958482359424</c:v>
                </c:pt>
                <c:pt idx="2">
                  <c:v>1.1482819024034934</c:v>
                </c:pt>
                <c:pt idx="3">
                  <c:v>1.2027687763655455</c:v>
                </c:pt>
                <c:pt idx="4">
                  <c:v>1.0922964098422689</c:v>
                </c:pt>
                <c:pt idx="5">
                  <c:v>1.1062167113289829</c:v>
                </c:pt>
                <c:pt idx="6">
                  <c:v>1.0517205673854313</c:v>
                </c:pt>
                <c:pt idx="7">
                  <c:v>0.9328565004286884</c:v>
                </c:pt>
                <c:pt idx="8">
                  <c:v>0.9842813922974053</c:v>
                </c:pt>
              </c:numCache>
            </c:numRef>
          </c:val>
          <c:extLst>
            <c:ext xmlns:c16="http://schemas.microsoft.com/office/drawing/2014/chart" uri="{C3380CC4-5D6E-409C-BE32-E72D297353CC}">
              <c16:uniqueId val="{00000003-2D52-4FB0-824B-D7BB43618465}"/>
            </c:ext>
          </c:extLst>
        </c:ser>
        <c:ser>
          <c:idx val="4"/>
          <c:order val="4"/>
          <c:tx>
            <c:strRef>
              <c:f>'Aggregate Results'!$F$538</c:f>
              <c:strCache>
                <c:ptCount val="1"/>
                <c:pt idx="0">
                  <c:v>Popolo_富樫</c:v>
                </c:pt>
              </c:strCache>
            </c:strRef>
          </c:tx>
          <c:spPr>
            <a:solidFill>
              <a:schemeClr val="accent5"/>
            </a:solidFill>
            <a:ln>
              <a:noFill/>
            </a:ln>
            <a:effectLst/>
          </c:spPr>
          <c:invertIfNegative val="0"/>
          <c:cat>
            <c:strRef>
              <c:f>'Aggregate Results'!$A$539:$A$547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Results'!$F$539:$F$547</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2D52-4FB0-824B-D7BB43618465}"/>
            </c:ext>
          </c:extLst>
        </c:ser>
        <c:ser>
          <c:idx val="5"/>
          <c:order val="5"/>
          <c:tx>
            <c:strRef>
              <c:f>'Aggregate Results'!$G$538</c:f>
              <c:strCache>
                <c:ptCount val="1"/>
                <c:pt idx="0">
                  <c:v>ACSESCX_吉田</c:v>
                </c:pt>
              </c:strCache>
            </c:strRef>
          </c:tx>
          <c:spPr>
            <a:solidFill>
              <a:schemeClr val="accent6"/>
            </a:solidFill>
            <a:ln>
              <a:noFill/>
            </a:ln>
            <a:effectLst/>
          </c:spPr>
          <c:invertIfNegative val="0"/>
          <c:cat>
            <c:strRef>
              <c:f>'Aggregate Results'!$A$539:$A$547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Results'!$G$539:$G$547</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2D52-4FB0-824B-D7BB43618465}"/>
            </c:ext>
          </c:extLst>
        </c:ser>
        <c:ser>
          <c:idx val="6"/>
          <c:order val="6"/>
          <c:tx>
            <c:strRef>
              <c:f>'Aggregate Results'!$H$538</c:f>
              <c:strCache>
                <c:ptCount val="1"/>
                <c:pt idx="0">
                  <c:v>EnergyPlus/小野永吉</c:v>
                </c:pt>
              </c:strCache>
            </c:strRef>
          </c:tx>
          <c:spPr>
            <a:solidFill>
              <a:schemeClr val="accent1">
                <a:lumMod val="60000"/>
              </a:schemeClr>
            </a:solidFill>
            <a:ln>
              <a:noFill/>
            </a:ln>
            <a:effectLst/>
          </c:spPr>
          <c:invertIfNegative val="0"/>
          <c:cat>
            <c:strRef>
              <c:f>'Aggregate Results'!$A$539:$A$547</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Results'!$H$539:$H$547</c:f>
              <c:numCache>
                <c:formatCode>General</c:formatCode>
                <c:ptCount val="9"/>
                <c:pt idx="0">
                  <c:v>1.0841577446544475</c:v>
                </c:pt>
                <c:pt idx="1">
                  <c:v>1.0841577446544475</c:v>
                </c:pt>
                <c:pt idx="2">
                  <c:v>1.0841577446544475</c:v>
                </c:pt>
                <c:pt idx="3">
                  <c:v>1.0841577446544475</c:v>
                </c:pt>
                <c:pt idx="4">
                  <c:v>1.0841577446544475</c:v>
                </c:pt>
                <c:pt idx="5">
                  <c:v>1.0489615137946577</c:v>
                </c:pt>
                <c:pt idx="6">
                  <c:v>0.9672108024092112</c:v>
                </c:pt>
                <c:pt idx="7">
                  <c:v>0.86496087376363928</c:v>
                </c:pt>
                <c:pt idx="8">
                  <c:v>0.9672108024092112</c:v>
                </c:pt>
              </c:numCache>
            </c:numRef>
          </c:val>
          <c:extLst>
            <c:ext xmlns:c16="http://schemas.microsoft.com/office/drawing/2014/chart" uri="{C3380CC4-5D6E-409C-BE32-E72D297353CC}">
              <c16:uniqueId val="{00000006-2D52-4FB0-824B-D7BB43618465}"/>
            </c:ext>
          </c:extLst>
        </c:ser>
        <c:dLbls>
          <c:showLegendKey val="0"/>
          <c:showVal val="0"/>
          <c:showCatName val="0"/>
          <c:showSerName val="0"/>
          <c:showPercent val="0"/>
          <c:showBubbleSize val="0"/>
        </c:dLbls>
        <c:gapWidth val="219"/>
        <c:overlap val="-27"/>
        <c:axId val="1100329704"/>
        <c:axId val="1100330032"/>
      </c:barChart>
      <c:catAx>
        <c:axId val="1100329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0330032"/>
        <c:crosses val="autoZero"/>
        <c:auto val="1"/>
        <c:lblAlgn val="ctr"/>
        <c:lblOffset val="100"/>
        <c:noMultiLvlLbl val="0"/>
      </c:catAx>
      <c:valAx>
        <c:axId val="110033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0329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Results'!$G$536</c:f>
          <c:strCache>
            <c:ptCount val="1"/>
            <c:pt idx="0">
              <c:v>システム_COP[-]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Results'!$B$538</c:f>
              <c:strCache>
                <c:ptCount val="1"/>
                <c:pt idx="0">
                  <c:v>QAS/メーカ値</c:v>
                </c:pt>
              </c:strCache>
            </c:strRef>
          </c:tx>
          <c:spPr>
            <a:solidFill>
              <a:schemeClr val="accent1"/>
            </a:solidFill>
            <a:ln>
              <a:noFill/>
            </a:ln>
            <a:effectLst/>
          </c:spPr>
          <c:invertIfNegative val="0"/>
          <c:cat>
            <c:strRef>
              <c:f>'Aggregate Results'!$A$548:$A$557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Results'!$B$548:$B$557</c:f>
              <c:numCache>
                <c:formatCode>General</c:formatCode>
                <c:ptCount val="10"/>
                <c:pt idx="0">
                  <c:v>1.0760226584076142</c:v>
                </c:pt>
                <c:pt idx="1">
                  <c:v>1.1271228688982438</c:v>
                </c:pt>
                <c:pt idx="2">
                  <c:v>1.1713750102282092</c:v>
                </c:pt>
                <c:pt idx="3">
                  <c:v>1.272768134233123</c:v>
                </c:pt>
                <c:pt idx="4">
                  <c:v>1.1182149612843799</c:v>
                </c:pt>
                <c:pt idx="5">
                  <c:v>1.1792567372108897</c:v>
                </c:pt>
                <c:pt idx="6">
                  <c:v>1.2400521648180769</c:v>
                </c:pt>
                <c:pt idx="7">
                  <c:v>1.3379535368422799</c:v>
                </c:pt>
                <c:pt idx="8">
                  <c:v>1.2106216803268999</c:v>
                </c:pt>
                <c:pt idx="9">
                  <c:v>1.2400226687930485</c:v>
                </c:pt>
              </c:numCache>
            </c:numRef>
          </c:val>
          <c:extLst>
            <c:ext xmlns:c16="http://schemas.microsoft.com/office/drawing/2014/chart" uri="{C3380CC4-5D6E-409C-BE32-E72D297353CC}">
              <c16:uniqueId val="{00000000-AF67-415F-80F6-92A4AE3B3AEF}"/>
            </c:ext>
          </c:extLst>
        </c:ser>
        <c:ser>
          <c:idx val="1"/>
          <c:order val="1"/>
          <c:tx>
            <c:strRef>
              <c:f>'Aggregate Results'!$C$538</c:f>
              <c:strCache>
                <c:ptCount val="1"/>
                <c:pt idx="0">
                  <c:v>ENe-ST/小野永吉</c:v>
                </c:pt>
              </c:strCache>
            </c:strRef>
          </c:tx>
          <c:spPr>
            <a:solidFill>
              <a:schemeClr val="accent2"/>
            </a:solidFill>
            <a:ln>
              <a:noFill/>
            </a:ln>
            <a:effectLst/>
          </c:spPr>
          <c:invertIfNegative val="0"/>
          <c:cat>
            <c:strRef>
              <c:f>'Aggregate Results'!$A$548:$A$557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Results'!$C$548:$C$557</c:f>
              <c:numCache>
                <c:formatCode>General</c:formatCode>
                <c:ptCount val="10"/>
                <c:pt idx="0">
                  <c:v>1.0827505532315187</c:v>
                </c:pt>
                <c:pt idx="1">
                  <c:v>1.1334368607605221</c:v>
                </c:pt>
                <c:pt idx="2">
                  <c:v>1.1793029402393005</c:v>
                </c:pt>
                <c:pt idx="3">
                  <c:v>1.2740004886532135</c:v>
                </c:pt>
                <c:pt idx="4">
                  <c:v>1.1207587075230137</c:v>
                </c:pt>
                <c:pt idx="5">
                  <c:v>1.1864898673533213</c:v>
                </c:pt>
                <c:pt idx="6">
                  <c:v>1.258111336871764</c:v>
                </c:pt>
                <c:pt idx="7">
                  <c:v>1.3243258998012581</c:v>
                </c:pt>
                <c:pt idx="8">
                  <c:v>1.2016716338096516</c:v>
                </c:pt>
                <c:pt idx="9">
                  <c:v>1.258111336871764</c:v>
                </c:pt>
              </c:numCache>
            </c:numRef>
          </c:val>
          <c:extLst>
            <c:ext xmlns:c16="http://schemas.microsoft.com/office/drawing/2014/chart" uri="{C3380CC4-5D6E-409C-BE32-E72D297353CC}">
              <c16:uniqueId val="{00000001-AF67-415F-80F6-92A4AE3B3AEF}"/>
            </c:ext>
          </c:extLst>
        </c:ser>
        <c:ser>
          <c:idx val="2"/>
          <c:order val="2"/>
          <c:tx>
            <c:strRef>
              <c:f>'Aggregate Results'!$D$538</c:f>
              <c:strCache>
                <c:ptCount val="1"/>
                <c:pt idx="0">
                  <c:v>LCEM/Yajima</c:v>
                </c:pt>
              </c:strCache>
            </c:strRef>
          </c:tx>
          <c:spPr>
            <a:solidFill>
              <a:schemeClr val="accent3"/>
            </a:solidFill>
            <a:ln>
              <a:noFill/>
            </a:ln>
            <a:effectLst/>
          </c:spPr>
          <c:invertIfNegative val="0"/>
          <c:cat>
            <c:strRef>
              <c:f>'Aggregate Results'!$A$548:$A$557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Results'!$D$548:$D$557</c:f>
              <c:numCache>
                <c:formatCode>General</c:formatCode>
                <c:ptCount val="10"/>
                <c:pt idx="0">
                  <c:v>1.08591710600686</c:v>
                </c:pt>
                <c:pt idx="1">
                  <c:v>1.131673222973397</c:v>
                </c:pt>
                <c:pt idx="2">
                  <c:v>1.1732302436362103</c:v>
                </c:pt>
                <c:pt idx="3">
                  <c:v>1.2748370797762092</c:v>
                </c:pt>
                <c:pt idx="4">
                  <c:v>1.1339529326428071</c:v>
                </c:pt>
                <c:pt idx="5">
                  <c:v>1.1416574581012571</c:v>
                </c:pt>
                <c:pt idx="6">
                  <c:v>1.1105075963331144</c:v>
                </c:pt>
                <c:pt idx="7">
                  <c:v>1.1715207534538936</c:v>
                </c:pt>
                <c:pt idx="8">
                  <c:v>1.0998014941948875</c:v>
                </c:pt>
                <c:pt idx="9">
                  <c:v>1.1105075963331144</c:v>
                </c:pt>
              </c:numCache>
            </c:numRef>
          </c:val>
          <c:extLst>
            <c:ext xmlns:c16="http://schemas.microsoft.com/office/drawing/2014/chart" uri="{C3380CC4-5D6E-409C-BE32-E72D297353CC}">
              <c16:uniqueId val="{00000002-AF67-415F-80F6-92A4AE3B3AEF}"/>
            </c:ext>
          </c:extLst>
        </c:ser>
        <c:ser>
          <c:idx val="3"/>
          <c:order val="3"/>
          <c:tx>
            <c:strRef>
              <c:f>'Aggregate Results'!$E$538</c:f>
              <c:strCache>
                <c:ptCount val="1"/>
                <c:pt idx="0">
                  <c:v>BEST2108dev/nino</c:v>
                </c:pt>
              </c:strCache>
            </c:strRef>
          </c:tx>
          <c:spPr>
            <a:solidFill>
              <a:schemeClr val="accent4"/>
            </a:solidFill>
            <a:ln>
              <a:noFill/>
            </a:ln>
            <a:effectLst/>
          </c:spPr>
          <c:invertIfNegative val="0"/>
          <c:cat>
            <c:strRef>
              <c:f>'Aggregate Results'!$A$548:$A$557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Results'!$E$548:$E$557</c:f>
              <c:numCache>
                <c:formatCode>General</c:formatCode>
                <c:ptCount val="10"/>
                <c:pt idx="0">
                  <c:v>1.0865793568182167</c:v>
                </c:pt>
                <c:pt idx="1">
                  <c:v>1.1163961025693969</c:v>
                </c:pt>
                <c:pt idx="2">
                  <c:v>1.1465942755578253</c:v>
                </c:pt>
                <c:pt idx="3">
                  <c:v>1.2333441290572384</c:v>
                </c:pt>
                <c:pt idx="4">
                  <c:v>1.1305833304778465</c:v>
                </c:pt>
                <c:pt idx="5">
                  <c:v>1.1490653318223469</c:v>
                </c:pt>
                <c:pt idx="6">
                  <c:v>1.1607415793558287</c:v>
                </c:pt>
                <c:pt idx="7">
                  <c:v>1.2075937076175731</c:v>
                </c:pt>
                <c:pt idx="8">
                  <c:v>1.1676898670877593</c:v>
                </c:pt>
                <c:pt idx="9">
                  <c:v>1.1610604477255329</c:v>
                </c:pt>
              </c:numCache>
            </c:numRef>
          </c:val>
          <c:extLst>
            <c:ext xmlns:c16="http://schemas.microsoft.com/office/drawing/2014/chart" uri="{C3380CC4-5D6E-409C-BE32-E72D297353CC}">
              <c16:uniqueId val="{00000003-AF67-415F-80F6-92A4AE3B3AEF}"/>
            </c:ext>
          </c:extLst>
        </c:ser>
        <c:ser>
          <c:idx val="4"/>
          <c:order val="4"/>
          <c:tx>
            <c:strRef>
              <c:f>'Aggregate Results'!$F$538</c:f>
              <c:strCache>
                <c:ptCount val="1"/>
                <c:pt idx="0">
                  <c:v>Popolo_富樫</c:v>
                </c:pt>
              </c:strCache>
            </c:strRef>
          </c:tx>
          <c:spPr>
            <a:solidFill>
              <a:schemeClr val="accent5"/>
            </a:solidFill>
            <a:ln>
              <a:noFill/>
            </a:ln>
            <a:effectLst/>
          </c:spPr>
          <c:invertIfNegative val="0"/>
          <c:cat>
            <c:strRef>
              <c:f>'Aggregate Results'!$A$548:$A$557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Results'!$F$548:$F$557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4-AF67-415F-80F6-92A4AE3B3AEF}"/>
            </c:ext>
          </c:extLst>
        </c:ser>
        <c:ser>
          <c:idx val="5"/>
          <c:order val="5"/>
          <c:tx>
            <c:strRef>
              <c:f>'Aggregate Results'!$G$538</c:f>
              <c:strCache>
                <c:ptCount val="1"/>
                <c:pt idx="0">
                  <c:v>ACSESCX_吉田</c:v>
                </c:pt>
              </c:strCache>
            </c:strRef>
          </c:tx>
          <c:spPr>
            <a:solidFill>
              <a:schemeClr val="accent6"/>
            </a:solidFill>
            <a:ln>
              <a:noFill/>
            </a:ln>
            <a:effectLst/>
          </c:spPr>
          <c:invertIfNegative val="0"/>
          <c:cat>
            <c:strRef>
              <c:f>'Aggregate Results'!$A$548:$A$557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Results'!$G$548:$G$557</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AF67-415F-80F6-92A4AE3B3AEF}"/>
            </c:ext>
          </c:extLst>
        </c:ser>
        <c:ser>
          <c:idx val="6"/>
          <c:order val="6"/>
          <c:tx>
            <c:strRef>
              <c:f>'Aggregate Results'!$H$538</c:f>
              <c:strCache>
                <c:ptCount val="1"/>
                <c:pt idx="0">
                  <c:v>EnergyPlus/小野永吉</c:v>
                </c:pt>
              </c:strCache>
            </c:strRef>
          </c:tx>
          <c:spPr>
            <a:solidFill>
              <a:schemeClr val="accent1">
                <a:lumMod val="60000"/>
              </a:schemeClr>
            </a:solidFill>
            <a:ln>
              <a:noFill/>
            </a:ln>
            <a:effectLst/>
          </c:spPr>
          <c:invertIfNegative val="0"/>
          <c:cat>
            <c:strRef>
              <c:f>'Aggregate Results'!$A$548:$A$557</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Results'!$H$548:$H$557</c:f>
              <c:numCache>
                <c:formatCode>General</c:formatCode>
                <c:ptCount val="10"/>
                <c:pt idx="0">
                  <c:v>1.0841577446544475</c:v>
                </c:pt>
                <c:pt idx="1">
                  <c:v>1.0841577446544475</c:v>
                </c:pt>
                <c:pt idx="2">
                  <c:v>1.0841577446544475</c:v>
                </c:pt>
                <c:pt idx="3">
                  <c:v>1.1145921682026392</c:v>
                </c:pt>
                <c:pt idx="4">
                  <c:v>1.125972596808928</c:v>
                </c:pt>
                <c:pt idx="5">
                  <c:v>1.0489615137946577</c:v>
                </c:pt>
                <c:pt idx="6">
                  <c:v>0.9672108024092112</c:v>
                </c:pt>
                <c:pt idx="7">
                  <c:v>0.95911936537693365</c:v>
                </c:pt>
                <c:pt idx="8">
                  <c:v>1.0477722131482665</c:v>
                </c:pt>
                <c:pt idx="9">
                  <c:v>#N/A</c:v>
                </c:pt>
              </c:numCache>
            </c:numRef>
          </c:val>
          <c:extLst>
            <c:ext xmlns:c16="http://schemas.microsoft.com/office/drawing/2014/chart" uri="{C3380CC4-5D6E-409C-BE32-E72D297353CC}">
              <c16:uniqueId val="{00000006-AF67-415F-80F6-92A4AE3B3AEF}"/>
            </c:ext>
          </c:extLst>
        </c:ser>
        <c:dLbls>
          <c:showLegendKey val="0"/>
          <c:showVal val="0"/>
          <c:showCatName val="0"/>
          <c:showSerName val="0"/>
          <c:showPercent val="0"/>
          <c:showBubbleSize val="0"/>
        </c:dLbls>
        <c:gapWidth val="219"/>
        <c:overlap val="-27"/>
        <c:axId val="1100329704"/>
        <c:axId val="1100330032"/>
      </c:barChart>
      <c:catAx>
        <c:axId val="1100329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0330032"/>
        <c:crosses val="autoZero"/>
        <c:auto val="1"/>
        <c:lblAlgn val="ctr"/>
        <c:lblOffset val="100"/>
        <c:noMultiLvlLbl val="0"/>
      </c:catAx>
      <c:valAx>
        <c:axId val="110033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100329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Results'!$F$6</c:f>
          <c:strCache>
            <c:ptCount val="1"/>
            <c:pt idx="0">
              <c:v>AR_冷水処理熱量[kW]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Results'!$B$10</c:f>
              <c:strCache>
                <c:ptCount val="1"/>
                <c:pt idx="0">
                  <c:v>QAS/メーカ値</c:v>
                </c:pt>
              </c:strCache>
            </c:strRef>
          </c:tx>
          <c:spPr>
            <a:solidFill>
              <a:schemeClr val="accent1"/>
            </a:solidFill>
            <a:ln>
              <a:noFill/>
            </a:ln>
            <a:effectLst/>
          </c:spPr>
          <c:invertIfNegative val="0"/>
          <c:cat>
            <c:strRef>
              <c:f>'Aggregate Results'!$A$11:$A$19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Results'!$B$11:$B$19</c:f>
              <c:numCache>
                <c:formatCode>General</c:formatCode>
                <c:ptCount val="9"/>
                <c:pt idx="0">
                  <c:v>527.44229999999993</c:v>
                </c:pt>
                <c:pt idx="1">
                  <c:v>527.44229999999993</c:v>
                </c:pt>
                <c:pt idx="2">
                  <c:v>527.44229999999993</c:v>
                </c:pt>
                <c:pt idx="3">
                  <c:v>527.44229999999993</c:v>
                </c:pt>
                <c:pt idx="4">
                  <c:v>527.44229999999993</c:v>
                </c:pt>
                <c:pt idx="5">
                  <c:v>395.58172500000001</c:v>
                </c:pt>
                <c:pt idx="6">
                  <c:v>263.72114999999997</c:v>
                </c:pt>
                <c:pt idx="7">
                  <c:v>184.604805</c:v>
                </c:pt>
                <c:pt idx="8">
                  <c:v>263.72114999999997</c:v>
                </c:pt>
              </c:numCache>
            </c:numRef>
          </c:val>
          <c:extLst>
            <c:ext xmlns:c16="http://schemas.microsoft.com/office/drawing/2014/chart" uri="{C3380CC4-5D6E-409C-BE32-E72D297353CC}">
              <c16:uniqueId val="{00000000-2864-4D68-BA0D-443295D620DD}"/>
            </c:ext>
          </c:extLst>
        </c:ser>
        <c:ser>
          <c:idx val="1"/>
          <c:order val="1"/>
          <c:tx>
            <c:strRef>
              <c:f>'Aggregate Results'!$C$10</c:f>
              <c:strCache>
                <c:ptCount val="1"/>
                <c:pt idx="0">
                  <c:v>ENe-ST/小野永吉</c:v>
                </c:pt>
              </c:strCache>
            </c:strRef>
          </c:tx>
          <c:spPr>
            <a:solidFill>
              <a:schemeClr val="accent2"/>
            </a:solidFill>
            <a:ln>
              <a:noFill/>
            </a:ln>
            <a:effectLst/>
          </c:spPr>
          <c:invertIfNegative val="0"/>
          <c:cat>
            <c:strRef>
              <c:f>'Aggregate Results'!$A$11:$A$19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Results'!$C$11:$C$19</c:f>
              <c:numCache>
                <c:formatCode>General</c:formatCode>
                <c:ptCount val="9"/>
                <c:pt idx="0">
                  <c:v>527.006294792164</c:v>
                </c:pt>
                <c:pt idx="1">
                  <c:v>527.006294792164</c:v>
                </c:pt>
                <c:pt idx="2">
                  <c:v>527.006294792164</c:v>
                </c:pt>
                <c:pt idx="3">
                  <c:v>527.006294792164</c:v>
                </c:pt>
                <c:pt idx="4">
                  <c:v>527.006294792164</c:v>
                </c:pt>
                <c:pt idx="5">
                  <c:v>395.58172500000001</c:v>
                </c:pt>
                <c:pt idx="6">
                  <c:v>263.72114999999997</c:v>
                </c:pt>
                <c:pt idx="7">
                  <c:v>184.604805</c:v>
                </c:pt>
                <c:pt idx="8">
                  <c:v>263.72114999999997</c:v>
                </c:pt>
              </c:numCache>
            </c:numRef>
          </c:val>
          <c:extLst>
            <c:ext xmlns:c16="http://schemas.microsoft.com/office/drawing/2014/chart" uri="{C3380CC4-5D6E-409C-BE32-E72D297353CC}">
              <c16:uniqueId val="{00000001-2864-4D68-BA0D-443295D620DD}"/>
            </c:ext>
          </c:extLst>
        </c:ser>
        <c:ser>
          <c:idx val="2"/>
          <c:order val="2"/>
          <c:tx>
            <c:strRef>
              <c:f>'Aggregate Results'!$D$10</c:f>
              <c:strCache>
                <c:ptCount val="1"/>
                <c:pt idx="0">
                  <c:v>LCEM/Yajima</c:v>
                </c:pt>
              </c:strCache>
            </c:strRef>
          </c:tx>
          <c:spPr>
            <a:solidFill>
              <a:schemeClr val="accent3"/>
            </a:solidFill>
            <a:ln>
              <a:noFill/>
            </a:ln>
            <a:effectLst/>
          </c:spPr>
          <c:invertIfNegative val="0"/>
          <c:cat>
            <c:strRef>
              <c:f>'Aggregate Results'!$A$11:$A$19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Results'!$D$11:$D$19</c:f>
              <c:numCache>
                <c:formatCode>General</c:formatCode>
                <c:ptCount val="9"/>
                <c:pt idx="0">
                  <c:v>527.44229999999993</c:v>
                </c:pt>
                <c:pt idx="1">
                  <c:v>527.44229999999993</c:v>
                </c:pt>
                <c:pt idx="2">
                  <c:v>527.44229999999993</c:v>
                </c:pt>
                <c:pt idx="3">
                  <c:v>527.44229999999993</c:v>
                </c:pt>
                <c:pt idx="4">
                  <c:v>527.44229999999993</c:v>
                </c:pt>
                <c:pt idx="5">
                  <c:v>395.58172500000001</c:v>
                </c:pt>
                <c:pt idx="6">
                  <c:v>263.72114999999997</c:v>
                </c:pt>
                <c:pt idx="7">
                  <c:v>184.604805</c:v>
                </c:pt>
                <c:pt idx="8">
                  <c:v>263.72114999999997</c:v>
                </c:pt>
              </c:numCache>
            </c:numRef>
          </c:val>
          <c:extLst>
            <c:ext xmlns:c16="http://schemas.microsoft.com/office/drawing/2014/chart" uri="{C3380CC4-5D6E-409C-BE32-E72D297353CC}">
              <c16:uniqueId val="{00000002-2864-4D68-BA0D-443295D620DD}"/>
            </c:ext>
          </c:extLst>
        </c:ser>
        <c:ser>
          <c:idx val="3"/>
          <c:order val="3"/>
          <c:tx>
            <c:strRef>
              <c:f>'Aggregate Results'!$E$10</c:f>
              <c:strCache>
                <c:ptCount val="1"/>
                <c:pt idx="0">
                  <c:v>BEST2108dev/nino</c:v>
                </c:pt>
              </c:strCache>
            </c:strRef>
          </c:tx>
          <c:spPr>
            <a:solidFill>
              <a:schemeClr val="accent4"/>
            </a:solidFill>
            <a:ln>
              <a:noFill/>
            </a:ln>
            <a:effectLst/>
          </c:spPr>
          <c:invertIfNegative val="0"/>
          <c:cat>
            <c:strRef>
              <c:f>'Aggregate Results'!$A$11:$A$19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Results'!$E$11:$E$19</c:f>
              <c:numCache>
                <c:formatCode>General</c:formatCode>
                <c:ptCount val="9"/>
                <c:pt idx="0">
                  <c:v>527.44229999999993</c:v>
                </c:pt>
                <c:pt idx="1">
                  <c:v>527.44229999999993</c:v>
                </c:pt>
                <c:pt idx="2">
                  <c:v>527.44229999999993</c:v>
                </c:pt>
                <c:pt idx="3">
                  <c:v>527.44229999999993</c:v>
                </c:pt>
                <c:pt idx="4">
                  <c:v>527.44229999999993</c:v>
                </c:pt>
                <c:pt idx="5">
                  <c:v>395.58172500000001</c:v>
                </c:pt>
                <c:pt idx="6">
                  <c:v>263.72114999999997</c:v>
                </c:pt>
                <c:pt idx="7">
                  <c:v>184.604805</c:v>
                </c:pt>
                <c:pt idx="8">
                  <c:v>263.72114999999997</c:v>
                </c:pt>
              </c:numCache>
            </c:numRef>
          </c:val>
          <c:extLst>
            <c:ext xmlns:c16="http://schemas.microsoft.com/office/drawing/2014/chart" uri="{C3380CC4-5D6E-409C-BE32-E72D297353CC}">
              <c16:uniqueId val="{00000003-2864-4D68-BA0D-443295D620DD}"/>
            </c:ext>
          </c:extLst>
        </c:ser>
        <c:ser>
          <c:idx val="4"/>
          <c:order val="4"/>
          <c:tx>
            <c:strRef>
              <c:f>'Aggregate Results'!$F$10</c:f>
              <c:strCache>
                <c:ptCount val="1"/>
                <c:pt idx="0">
                  <c:v>Popolo_富樫</c:v>
                </c:pt>
              </c:strCache>
            </c:strRef>
          </c:tx>
          <c:spPr>
            <a:solidFill>
              <a:schemeClr val="accent5"/>
            </a:solidFill>
            <a:ln>
              <a:noFill/>
            </a:ln>
            <a:effectLst/>
          </c:spPr>
          <c:invertIfNegative val="0"/>
          <c:cat>
            <c:strRef>
              <c:f>'Aggregate Results'!$A$11:$A$19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Results'!$F$11:$F$19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2864-4D68-BA0D-443295D620DD}"/>
            </c:ext>
          </c:extLst>
        </c:ser>
        <c:ser>
          <c:idx val="5"/>
          <c:order val="5"/>
          <c:tx>
            <c:strRef>
              <c:f>'Aggregate Results'!$G$10</c:f>
              <c:strCache>
                <c:ptCount val="1"/>
                <c:pt idx="0">
                  <c:v>ACSESCX_吉田</c:v>
                </c:pt>
              </c:strCache>
            </c:strRef>
          </c:tx>
          <c:spPr>
            <a:solidFill>
              <a:schemeClr val="accent6"/>
            </a:solidFill>
            <a:ln>
              <a:noFill/>
            </a:ln>
            <a:effectLst/>
          </c:spPr>
          <c:invertIfNegative val="0"/>
          <c:cat>
            <c:strRef>
              <c:f>'Aggregate Results'!$A$11:$A$19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Results'!$G$11:$G$19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2864-4D68-BA0D-443295D620DD}"/>
            </c:ext>
          </c:extLst>
        </c:ser>
        <c:ser>
          <c:idx val="6"/>
          <c:order val="6"/>
          <c:tx>
            <c:strRef>
              <c:f>'Aggregate Results'!$H$10</c:f>
              <c:strCache>
                <c:ptCount val="1"/>
                <c:pt idx="0">
                  <c:v>EnergyPlus/小野永吉</c:v>
                </c:pt>
              </c:strCache>
            </c:strRef>
          </c:tx>
          <c:spPr>
            <a:solidFill>
              <a:schemeClr val="accent1">
                <a:lumMod val="60000"/>
              </a:schemeClr>
            </a:solidFill>
            <a:ln>
              <a:noFill/>
            </a:ln>
            <a:effectLst/>
          </c:spPr>
          <c:invertIfNegative val="0"/>
          <c:cat>
            <c:strRef>
              <c:f>'Aggregate Results'!$A$11:$A$19</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Results'!$H$11:$H$19</c:f>
              <c:numCache>
                <c:formatCode>General</c:formatCode>
                <c:ptCount val="9"/>
                <c:pt idx="0">
                  <c:v>526.36207202055471</c:v>
                </c:pt>
                <c:pt idx="1">
                  <c:v>526.36207202055471</c:v>
                </c:pt>
                <c:pt idx="2">
                  <c:v>526.36207202055471</c:v>
                </c:pt>
                <c:pt idx="3">
                  <c:v>526.36207202055471</c:v>
                </c:pt>
                <c:pt idx="4">
                  <c:v>526.36207202055471</c:v>
                </c:pt>
                <c:pt idx="5">
                  <c:v>394.89382878602271</c:v>
                </c:pt>
                <c:pt idx="6">
                  <c:v>263.42558555148946</c:v>
                </c:pt>
                <c:pt idx="7">
                  <c:v>184.54463961076922</c:v>
                </c:pt>
                <c:pt idx="8">
                  <c:v>263.42558555148946</c:v>
                </c:pt>
              </c:numCache>
            </c:numRef>
          </c:val>
          <c:extLst>
            <c:ext xmlns:c16="http://schemas.microsoft.com/office/drawing/2014/chart" uri="{C3380CC4-5D6E-409C-BE32-E72D297353CC}">
              <c16:uniqueId val="{00000006-2864-4D68-BA0D-443295D620DD}"/>
            </c:ext>
          </c:extLst>
        </c:ser>
        <c:dLbls>
          <c:showLegendKey val="0"/>
          <c:showVal val="0"/>
          <c:showCatName val="0"/>
          <c:showSerName val="0"/>
          <c:showPercent val="0"/>
          <c:showBubbleSize val="0"/>
        </c:dLbls>
        <c:gapWidth val="219"/>
        <c:overlap val="-27"/>
        <c:axId val="812088056"/>
        <c:axId val="812084448"/>
      </c:barChart>
      <c:catAx>
        <c:axId val="812088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084448"/>
        <c:crosses val="autoZero"/>
        <c:auto val="1"/>
        <c:lblAlgn val="ctr"/>
        <c:lblOffset val="100"/>
        <c:noMultiLvlLbl val="0"/>
      </c:catAx>
      <c:valAx>
        <c:axId val="81208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088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Results'!$G$6</c:f>
          <c:strCache>
            <c:ptCount val="1"/>
            <c:pt idx="0">
              <c:v>AR_冷水処理熱量[kW]　S-CD200シリーズ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Results'!$B$10</c:f>
              <c:strCache>
                <c:ptCount val="1"/>
                <c:pt idx="0">
                  <c:v>QAS/メーカ値</c:v>
                </c:pt>
              </c:strCache>
            </c:strRef>
          </c:tx>
          <c:spPr>
            <a:solidFill>
              <a:schemeClr val="accent1"/>
            </a:solidFill>
            <a:ln>
              <a:noFill/>
            </a:ln>
            <a:effectLst/>
          </c:spPr>
          <c:invertIfNegative val="0"/>
          <c:cat>
            <c:strRef>
              <c:f>'Aggregate Results'!$A$20:$A$29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Results'!$B$20:$B$29</c:f>
              <c:numCache>
                <c:formatCode>General</c:formatCode>
                <c:ptCount val="10"/>
                <c:pt idx="0">
                  <c:v>527.44229999999993</c:v>
                </c:pt>
                <c:pt idx="1">
                  <c:v>527.44229999999993</c:v>
                </c:pt>
                <c:pt idx="2">
                  <c:v>527.44229999999993</c:v>
                </c:pt>
                <c:pt idx="3">
                  <c:v>527.44229999999993</c:v>
                </c:pt>
                <c:pt idx="4">
                  <c:v>527.44229999999993</c:v>
                </c:pt>
                <c:pt idx="5">
                  <c:v>395.58172500000001</c:v>
                </c:pt>
                <c:pt idx="6">
                  <c:v>263.72114999999997</c:v>
                </c:pt>
                <c:pt idx="7">
                  <c:v>184.604805</c:v>
                </c:pt>
                <c:pt idx="8">
                  <c:v>263.72114999999997</c:v>
                </c:pt>
                <c:pt idx="9">
                  <c:v>263.72114999999997</c:v>
                </c:pt>
              </c:numCache>
            </c:numRef>
          </c:val>
          <c:extLst>
            <c:ext xmlns:c16="http://schemas.microsoft.com/office/drawing/2014/chart" uri="{C3380CC4-5D6E-409C-BE32-E72D297353CC}">
              <c16:uniqueId val="{00000000-76F6-42E1-8497-17C9BC662463}"/>
            </c:ext>
          </c:extLst>
        </c:ser>
        <c:ser>
          <c:idx val="1"/>
          <c:order val="1"/>
          <c:tx>
            <c:strRef>
              <c:f>'Aggregate Results'!$C$10</c:f>
              <c:strCache>
                <c:ptCount val="1"/>
                <c:pt idx="0">
                  <c:v>ENe-ST/小野永吉</c:v>
                </c:pt>
              </c:strCache>
            </c:strRef>
          </c:tx>
          <c:spPr>
            <a:solidFill>
              <a:schemeClr val="accent2"/>
            </a:solidFill>
            <a:ln>
              <a:noFill/>
            </a:ln>
            <a:effectLst/>
          </c:spPr>
          <c:invertIfNegative val="0"/>
          <c:cat>
            <c:strRef>
              <c:f>'Aggregate Results'!$A$20:$A$29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Results'!$C$20:$C$29</c:f>
              <c:numCache>
                <c:formatCode>General</c:formatCode>
                <c:ptCount val="10"/>
                <c:pt idx="0">
                  <c:v>527.006294792164</c:v>
                </c:pt>
                <c:pt idx="1">
                  <c:v>527.006294792164</c:v>
                </c:pt>
                <c:pt idx="2">
                  <c:v>527.006294792164</c:v>
                </c:pt>
                <c:pt idx="3">
                  <c:v>527.006294792164</c:v>
                </c:pt>
                <c:pt idx="4">
                  <c:v>527.006294792164</c:v>
                </c:pt>
                <c:pt idx="5">
                  <c:v>395.58172500000001</c:v>
                </c:pt>
                <c:pt idx="6">
                  <c:v>263.72114999999997</c:v>
                </c:pt>
                <c:pt idx="7">
                  <c:v>184.604805</c:v>
                </c:pt>
                <c:pt idx="8">
                  <c:v>263.72114999999997</c:v>
                </c:pt>
                <c:pt idx="9">
                  <c:v>263.72114999999997</c:v>
                </c:pt>
              </c:numCache>
            </c:numRef>
          </c:val>
          <c:extLst>
            <c:ext xmlns:c16="http://schemas.microsoft.com/office/drawing/2014/chart" uri="{C3380CC4-5D6E-409C-BE32-E72D297353CC}">
              <c16:uniqueId val="{00000001-76F6-42E1-8497-17C9BC662463}"/>
            </c:ext>
          </c:extLst>
        </c:ser>
        <c:ser>
          <c:idx val="2"/>
          <c:order val="2"/>
          <c:tx>
            <c:strRef>
              <c:f>'Aggregate Results'!$D$10</c:f>
              <c:strCache>
                <c:ptCount val="1"/>
                <c:pt idx="0">
                  <c:v>LCEM/Yajima</c:v>
                </c:pt>
              </c:strCache>
            </c:strRef>
          </c:tx>
          <c:spPr>
            <a:solidFill>
              <a:schemeClr val="accent3"/>
            </a:solidFill>
            <a:ln>
              <a:noFill/>
            </a:ln>
            <a:effectLst/>
          </c:spPr>
          <c:invertIfNegative val="0"/>
          <c:cat>
            <c:strRef>
              <c:f>'Aggregate Results'!$A$20:$A$29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Results'!$D$20:$D$29</c:f>
              <c:numCache>
                <c:formatCode>General</c:formatCode>
                <c:ptCount val="10"/>
                <c:pt idx="0">
                  <c:v>527.44229999999993</c:v>
                </c:pt>
                <c:pt idx="1">
                  <c:v>527.44229999999993</c:v>
                </c:pt>
                <c:pt idx="2">
                  <c:v>527.44229999999993</c:v>
                </c:pt>
                <c:pt idx="3">
                  <c:v>527.44229999999993</c:v>
                </c:pt>
                <c:pt idx="4">
                  <c:v>527.44229999999993</c:v>
                </c:pt>
                <c:pt idx="5">
                  <c:v>395.58172500000001</c:v>
                </c:pt>
                <c:pt idx="6">
                  <c:v>263.72114999999997</c:v>
                </c:pt>
                <c:pt idx="7">
                  <c:v>184.604805</c:v>
                </c:pt>
                <c:pt idx="8">
                  <c:v>263.72114999999997</c:v>
                </c:pt>
                <c:pt idx="9">
                  <c:v>263.72114999999997</c:v>
                </c:pt>
              </c:numCache>
            </c:numRef>
          </c:val>
          <c:extLst>
            <c:ext xmlns:c16="http://schemas.microsoft.com/office/drawing/2014/chart" uri="{C3380CC4-5D6E-409C-BE32-E72D297353CC}">
              <c16:uniqueId val="{00000002-76F6-42E1-8497-17C9BC662463}"/>
            </c:ext>
          </c:extLst>
        </c:ser>
        <c:ser>
          <c:idx val="3"/>
          <c:order val="3"/>
          <c:tx>
            <c:strRef>
              <c:f>'Aggregate Results'!$E$10</c:f>
              <c:strCache>
                <c:ptCount val="1"/>
                <c:pt idx="0">
                  <c:v>BEST2108dev/nino</c:v>
                </c:pt>
              </c:strCache>
            </c:strRef>
          </c:tx>
          <c:spPr>
            <a:solidFill>
              <a:schemeClr val="accent4"/>
            </a:solidFill>
            <a:ln>
              <a:noFill/>
            </a:ln>
            <a:effectLst/>
          </c:spPr>
          <c:invertIfNegative val="0"/>
          <c:cat>
            <c:strRef>
              <c:f>'Aggregate Results'!$A$20:$A$29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Results'!$E$20:$E$29</c:f>
              <c:numCache>
                <c:formatCode>General</c:formatCode>
                <c:ptCount val="10"/>
                <c:pt idx="0">
                  <c:v>527.44229999999993</c:v>
                </c:pt>
                <c:pt idx="1">
                  <c:v>527.44229999999993</c:v>
                </c:pt>
                <c:pt idx="2">
                  <c:v>527.44229999999993</c:v>
                </c:pt>
                <c:pt idx="3">
                  <c:v>527.44229999999993</c:v>
                </c:pt>
                <c:pt idx="4">
                  <c:v>527.44229999999993</c:v>
                </c:pt>
                <c:pt idx="5">
                  <c:v>395.58172500000001</c:v>
                </c:pt>
                <c:pt idx="6">
                  <c:v>263.72114999999997</c:v>
                </c:pt>
                <c:pt idx="7">
                  <c:v>184.604805</c:v>
                </c:pt>
                <c:pt idx="8">
                  <c:v>263.72114999999997</c:v>
                </c:pt>
                <c:pt idx="9">
                  <c:v>263.72114999999997</c:v>
                </c:pt>
              </c:numCache>
            </c:numRef>
          </c:val>
          <c:extLst>
            <c:ext xmlns:c16="http://schemas.microsoft.com/office/drawing/2014/chart" uri="{C3380CC4-5D6E-409C-BE32-E72D297353CC}">
              <c16:uniqueId val="{00000003-76F6-42E1-8497-17C9BC662463}"/>
            </c:ext>
          </c:extLst>
        </c:ser>
        <c:ser>
          <c:idx val="4"/>
          <c:order val="4"/>
          <c:tx>
            <c:strRef>
              <c:f>'Aggregate Results'!$F$10</c:f>
              <c:strCache>
                <c:ptCount val="1"/>
                <c:pt idx="0">
                  <c:v>Popolo_富樫</c:v>
                </c:pt>
              </c:strCache>
            </c:strRef>
          </c:tx>
          <c:spPr>
            <a:solidFill>
              <a:schemeClr val="accent5"/>
            </a:solidFill>
            <a:ln>
              <a:noFill/>
            </a:ln>
            <a:effectLst/>
          </c:spPr>
          <c:invertIfNegative val="0"/>
          <c:cat>
            <c:strRef>
              <c:f>'Aggregate Results'!$A$20:$A$29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Results'!$F$20:$F$29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76F6-42E1-8497-17C9BC662463}"/>
            </c:ext>
          </c:extLst>
        </c:ser>
        <c:ser>
          <c:idx val="5"/>
          <c:order val="5"/>
          <c:tx>
            <c:strRef>
              <c:f>'Aggregate Results'!$G$10</c:f>
              <c:strCache>
                <c:ptCount val="1"/>
                <c:pt idx="0">
                  <c:v>ACSESCX_吉田</c:v>
                </c:pt>
              </c:strCache>
            </c:strRef>
          </c:tx>
          <c:spPr>
            <a:solidFill>
              <a:schemeClr val="accent6"/>
            </a:solidFill>
            <a:ln>
              <a:noFill/>
            </a:ln>
            <a:effectLst/>
          </c:spPr>
          <c:invertIfNegative val="0"/>
          <c:cat>
            <c:strRef>
              <c:f>'Aggregate Results'!$A$20:$A$29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Results'!$G$20:$G$29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76F6-42E1-8497-17C9BC662463}"/>
            </c:ext>
          </c:extLst>
        </c:ser>
        <c:ser>
          <c:idx val="6"/>
          <c:order val="6"/>
          <c:tx>
            <c:strRef>
              <c:f>'Aggregate Results'!$H$10</c:f>
              <c:strCache>
                <c:ptCount val="1"/>
                <c:pt idx="0">
                  <c:v>EnergyPlus/小野永吉</c:v>
                </c:pt>
              </c:strCache>
            </c:strRef>
          </c:tx>
          <c:spPr>
            <a:solidFill>
              <a:schemeClr val="accent1">
                <a:lumMod val="60000"/>
              </a:schemeClr>
            </a:solidFill>
            <a:ln>
              <a:noFill/>
            </a:ln>
            <a:effectLst/>
          </c:spPr>
          <c:invertIfNegative val="0"/>
          <c:cat>
            <c:strRef>
              <c:f>'Aggregate Results'!$A$20:$A$29</c:f>
              <c:strCache>
                <c:ptCount val="10"/>
                <c:pt idx="0">
                  <c:v>S-CD200
WB27
CWSP21.5/5
FanSP22
Load100</c:v>
                </c:pt>
                <c:pt idx="1">
                  <c:v>S-CD201
WB23
CWSP21.5/5
FanSP22
Load100</c:v>
                </c:pt>
                <c:pt idx="2">
                  <c:v>S-CD202
WB19
CWSP21.5/5
FanSP22
Load100</c:v>
                </c:pt>
                <c:pt idx="3">
                  <c:v>S-CD203
WB7
CWSP21.5/5
FanSP32
Load100</c:v>
                </c:pt>
                <c:pt idx="4">
                  <c:v>S-CD204
WB27
CWSP21.5/5
FanSP32
Load100</c:v>
                </c:pt>
                <c:pt idx="5">
                  <c:v>S-CD211
WB23
CWSP21.5/5
FanSP22
Load75</c:v>
                </c:pt>
                <c:pt idx="6">
                  <c:v>S-CD212
WB19
CWSP21.5/6
FanSP22
Load50</c:v>
                </c:pt>
                <c:pt idx="7">
                  <c:v>S-CD213
WB7
CWSP21.5/5
FanSP32
Load100</c:v>
                </c:pt>
                <c:pt idx="8">
                  <c:v>S-CD214
WB27
CWSP21.5/5
FanSP32
Load100</c:v>
                </c:pt>
                <c:pt idx="9">
                  <c:v>S-CD215
WB27
CWSP21.5/5
FanSP32
Load100</c:v>
                </c:pt>
              </c:strCache>
            </c:strRef>
          </c:cat>
          <c:val>
            <c:numRef>
              <c:f>'Aggregate Results'!$H$20:$H$29</c:f>
              <c:numCache>
                <c:formatCode>General</c:formatCode>
                <c:ptCount val="10"/>
                <c:pt idx="0">
                  <c:v>526.36207202055471</c:v>
                </c:pt>
                <c:pt idx="1">
                  <c:v>526.36207202055471</c:v>
                </c:pt>
                <c:pt idx="2">
                  <c:v>526.36207202055471</c:v>
                </c:pt>
                <c:pt idx="3">
                  <c:v>526.36207202055471</c:v>
                </c:pt>
                <c:pt idx="4">
                  <c:v>526.36207202055471</c:v>
                </c:pt>
                <c:pt idx="5">
                  <c:v>394.89382878602271</c:v>
                </c:pt>
                <c:pt idx="6">
                  <c:v>263.42558555148946</c:v>
                </c:pt>
                <c:pt idx="7">
                  <c:v>184.54463961076922</c:v>
                </c:pt>
                <c:pt idx="8">
                  <c:v>263.42558555148946</c:v>
                </c:pt>
                <c:pt idx="9">
                  <c:v>0</c:v>
                </c:pt>
              </c:numCache>
            </c:numRef>
          </c:val>
          <c:extLst>
            <c:ext xmlns:c16="http://schemas.microsoft.com/office/drawing/2014/chart" uri="{C3380CC4-5D6E-409C-BE32-E72D297353CC}">
              <c16:uniqueId val="{00000006-76F6-42E1-8497-17C9BC662463}"/>
            </c:ext>
          </c:extLst>
        </c:ser>
        <c:dLbls>
          <c:showLegendKey val="0"/>
          <c:showVal val="0"/>
          <c:showCatName val="0"/>
          <c:showSerName val="0"/>
          <c:showPercent val="0"/>
          <c:showBubbleSize val="0"/>
        </c:dLbls>
        <c:gapWidth val="219"/>
        <c:overlap val="-27"/>
        <c:axId val="812088056"/>
        <c:axId val="812084448"/>
      </c:barChart>
      <c:catAx>
        <c:axId val="812088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084448"/>
        <c:crosses val="autoZero"/>
        <c:auto val="1"/>
        <c:lblAlgn val="ctr"/>
        <c:lblOffset val="100"/>
        <c:noMultiLvlLbl val="0"/>
      </c:catAx>
      <c:valAx>
        <c:axId val="81208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812088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'Aggregate Results'!$F$32</c:f>
          <c:strCache>
            <c:ptCount val="1"/>
            <c:pt idx="0">
              <c:v>AR_ガス消費量[m3/h]　S-CD100シリーズ</c:v>
            </c:pt>
          </c:strCache>
        </c:strRef>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'Aggregate Results'!$B$34</c:f>
              <c:strCache>
                <c:ptCount val="1"/>
                <c:pt idx="0">
                  <c:v>QAS/メーカ値</c:v>
                </c:pt>
              </c:strCache>
            </c:strRef>
          </c:tx>
          <c:spPr>
            <a:solidFill>
              <a:schemeClr val="accent1"/>
            </a:solidFill>
            <a:ln>
              <a:noFill/>
            </a:ln>
            <a:effectLst/>
          </c:spPr>
          <c:invertIfNegative val="0"/>
          <c:cat>
            <c:strRef>
              <c:f>'Aggregate Results'!$A$35:$A$43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Results'!$B$35:$B$43</c:f>
              <c:numCache>
                <c:formatCode>General</c:formatCode>
                <c:ptCount val="9"/>
                <c:pt idx="0">
                  <c:v>32.781477614797389</c:v>
                </c:pt>
                <c:pt idx="1">
                  <c:v>31.081588454920968</c:v>
                </c:pt>
                <c:pt idx="2">
                  <c:v>29.727906003637266</c:v>
                </c:pt>
                <c:pt idx="3">
                  <c:v>27.987147338866411</c:v>
                </c:pt>
                <c:pt idx="4">
                  <c:v>32.500085795396245</c:v>
                </c:pt>
                <c:pt idx="5">
                  <c:v>22.316433984076607</c:v>
                </c:pt>
                <c:pt idx="6">
                  <c:v>13.79665983613455</c:v>
                </c:pt>
                <c:pt idx="7">
                  <c:v>9.5061205501251731</c:v>
                </c:pt>
                <c:pt idx="8">
                  <c:v>15.667906263423896</c:v>
                </c:pt>
              </c:numCache>
            </c:numRef>
          </c:val>
          <c:extLst>
            <c:ext xmlns:c16="http://schemas.microsoft.com/office/drawing/2014/chart" uri="{C3380CC4-5D6E-409C-BE32-E72D297353CC}">
              <c16:uniqueId val="{00000000-7F4B-4A22-A6A9-5788BBF22A27}"/>
            </c:ext>
          </c:extLst>
        </c:ser>
        <c:ser>
          <c:idx val="1"/>
          <c:order val="1"/>
          <c:tx>
            <c:strRef>
              <c:f>'Aggregate Results'!$C$34</c:f>
              <c:strCache>
                <c:ptCount val="1"/>
                <c:pt idx="0">
                  <c:v>ENe-ST/小野永吉</c:v>
                </c:pt>
              </c:strCache>
            </c:strRef>
          </c:tx>
          <c:spPr>
            <a:solidFill>
              <a:schemeClr val="accent2"/>
            </a:solidFill>
            <a:ln>
              <a:noFill/>
            </a:ln>
            <a:effectLst/>
          </c:spPr>
          <c:invertIfNegative val="0"/>
          <c:cat>
            <c:strRef>
              <c:f>'Aggregate Results'!$A$35:$A$43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Results'!$C$35:$C$43</c:f>
              <c:numCache>
                <c:formatCode>General</c:formatCode>
                <c:ptCount val="9"/>
                <c:pt idx="0">
                  <c:v>32.368798801483102</c:v>
                </c:pt>
                <c:pt idx="1">
                  <c:v>30.791733852537899</c:v>
                </c:pt>
                <c:pt idx="2">
                  <c:v>29.476300840686601</c:v>
                </c:pt>
                <c:pt idx="3">
                  <c:v>28.031610331149199</c:v>
                </c:pt>
                <c:pt idx="4">
                  <c:v>32.294036870098701</c:v>
                </c:pt>
                <c:pt idx="5">
                  <c:v>22.2107228319929</c:v>
                </c:pt>
                <c:pt idx="6">
                  <c:v>13.733429651819099</c:v>
                </c:pt>
                <c:pt idx="7">
                  <c:v>9.5428334864865203</c:v>
                </c:pt>
                <c:pt idx="8">
                  <c:v>15.6116732340592</c:v>
                </c:pt>
              </c:numCache>
            </c:numRef>
          </c:val>
          <c:extLst>
            <c:ext xmlns:c16="http://schemas.microsoft.com/office/drawing/2014/chart" uri="{C3380CC4-5D6E-409C-BE32-E72D297353CC}">
              <c16:uniqueId val="{00000001-7F4B-4A22-A6A9-5788BBF22A27}"/>
            </c:ext>
          </c:extLst>
        </c:ser>
        <c:ser>
          <c:idx val="2"/>
          <c:order val="2"/>
          <c:tx>
            <c:strRef>
              <c:f>'Aggregate Results'!$D$34</c:f>
              <c:strCache>
                <c:ptCount val="1"/>
                <c:pt idx="0">
                  <c:v>LCEM/Yajima</c:v>
                </c:pt>
              </c:strCache>
            </c:strRef>
          </c:tx>
          <c:spPr>
            <a:solidFill>
              <a:schemeClr val="accent3"/>
            </a:solidFill>
            <a:ln>
              <a:noFill/>
            </a:ln>
            <a:effectLst/>
          </c:spPr>
          <c:invertIfNegative val="0"/>
          <c:cat>
            <c:strRef>
              <c:f>'Aggregate Results'!$A$35:$A$43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Results'!$D$35:$D$43</c:f>
              <c:numCache>
                <c:formatCode>General</c:formatCode>
                <c:ptCount val="9"/>
                <c:pt idx="0">
                  <c:v>32.382403510748787</c:v>
                </c:pt>
                <c:pt idx="1">
                  <c:v>30.913651993510197</c:v>
                </c:pt>
                <c:pt idx="2">
                  <c:v>29.694075950522116</c:v>
                </c:pt>
                <c:pt idx="3">
                  <c:v>27.996210976637343</c:v>
                </c:pt>
                <c:pt idx="4">
                  <c:v>32.108498715262058</c:v>
                </c:pt>
                <c:pt idx="5">
                  <c:v>22.362510229413466</c:v>
                </c:pt>
                <c:pt idx="6">
                  <c:v>13.97190866656153</c:v>
                </c:pt>
                <c:pt idx="7">
                  <c:v>9.7764703771242356</c:v>
                </c:pt>
                <c:pt idx="8">
                  <c:v>15.734119990288269</c:v>
                </c:pt>
              </c:numCache>
            </c:numRef>
          </c:val>
          <c:extLst>
            <c:ext xmlns:c16="http://schemas.microsoft.com/office/drawing/2014/chart" uri="{C3380CC4-5D6E-409C-BE32-E72D297353CC}">
              <c16:uniqueId val="{00000002-7F4B-4A22-A6A9-5788BBF22A27}"/>
            </c:ext>
          </c:extLst>
        </c:ser>
        <c:ser>
          <c:idx val="3"/>
          <c:order val="3"/>
          <c:tx>
            <c:strRef>
              <c:f>'Aggregate Results'!$E$34</c:f>
              <c:strCache>
                <c:ptCount val="1"/>
                <c:pt idx="0">
                  <c:v>BEST2108dev/nino</c:v>
                </c:pt>
              </c:strCache>
            </c:strRef>
          </c:tx>
          <c:spPr>
            <a:solidFill>
              <a:schemeClr val="accent4"/>
            </a:solidFill>
            <a:ln>
              <a:noFill/>
            </a:ln>
            <a:effectLst/>
          </c:spPr>
          <c:invertIfNegative val="0"/>
          <c:cat>
            <c:strRef>
              <c:f>'Aggregate Results'!$A$35:$A$43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Results'!$E$35:$E$43</c:f>
              <c:numCache>
                <c:formatCode>General</c:formatCode>
                <c:ptCount val="9"/>
                <c:pt idx="0">
                  <c:v>32.4</c:v>
                </c:pt>
                <c:pt idx="1">
                  <c:v>31.362774399999999</c:v>
                </c:pt>
                <c:pt idx="2">
                  <c:v>30.367325600000001</c:v>
                </c:pt>
                <c:pt idx="3">
                  <c:v>28.7026632</c:v>
                </c:pt>
                <c:pt idx="4">
                  <c:v>32.250763999999997</c:v>
                </c:pt>
                <c:pt idx="5">
                  <c:v>22.435917599999996</c:v>
                </c:pt>
                <c:pt idx="6">
                  <c:v>14.013074400000001</c:v>
                </c:pt>
                <c:pt idx="7">
                  <c:v>9.8192751999999999</c:v>
                </c:pt>
                <c:pt idx="8">
                  <c:v>15.38752</c:v>
                </c:pt>
              </c:numCache>
            </c:numRef>
          </c:val>
          <c:extLst>
            <c:ext xmlns:c16="http://schemas.microsoft.com/office/drawing/2014/chart" uri="{C3380CC4-5D6E-409C-BE32-E72D297353CC}">
              <c16:uniqueId val="{00000003-7F4B-4A22-A6A9-5788BBF22A27}"/>
            </c:ext>
          </c:extLst>
        </c:ser>
        <c:ser>
          <c:idx val="4"/>
          <c:order val="4"/>
          <c:tx>
            <c:strRef>
              <c:f>'Aggregate Results'!$F$34</c:f>
              <c:strCache>
                <c:ptCount val="1"/>
                <c:pt idx="0">
                  <c:v>Popolo_富樫</c:v>
                </c:pt>
              </c:strCache>
            </c:strRef>
          </c:tx>
          <c:spPr>
            <a:solidFill>
              <a:schemeClr val="accent5"/>
            </a:solidFill>
            <a:ln>
              <a:noFill/>
            </a:ln>
            <a:effectLst/>
          </c:spPr>
          <c:invertIfNegative val="0"/>
          <c:cat>
            <c:strRef>
              <c:f>'Aggregate Results'!$A$35:$A$43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Results'!$F$35:$F$43</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4-7F4B-4A22-A6A9-5788BBF22A27}"/>
            </c:ext>
          </c:extLst>
        </c:ser>
        <c:ser>
          <c:idx val="5"/>
          <c:order val="5"/>
          <c:tx>
            <c:strRef>
              <c:f>'Aggregate Results'!$G$34</c:f>
              <c:strCache>
                <c:ptCount val="1"/>
                <c:pt idx="0">
                  <c:v>ACSESCX_吉田</c:v>
                </c:pt>
              </c:strCache>
            </c:strRef>
          </c:tx>
          <c:spPr>
            <a:solidFill>
              <a:schemeClr val="accent6"/>
            </a:solidFill>
            <a:ln>
              <a:noFill/>
            </a:ln>
            <a:effectLst/>
          </c:spPr>
          <c:invertIfNegative val="0"/>
          <c:cat>
            <c:strRef>
              <c:f>'Aggregate Results'!$A$35:$A$43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Results'!$G$35:$G$43</c:f>
              <c:numCache>
                <c:formatCode>General</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5-7F4B-4A22-A6A9-5788BBF22A27}"/>
            </c:ext>
          </c:extLst>
        </c:ser>
        <c:ser>
          <c:idx val="6"/>
          <c:order val="6"/>
          <c:tx>
            <c:strRef>
              <c:f>'Aggregate Results'!$H$34</c:f>
              <c:strCache>
                <c:ptCount val="1"/>
                <c:pt idx="0">
                  <c:v>EnergyPlus/小野永吉</c:v>
                </c:pt>
              </c:strCache>
            </c:strRef>
          </c:tx>
          <c:spPr>
            <a:solidFill>
              <a:schemeClr val="accent1">
                <a:lumMod val="60000"/>
              </a:schemeClr>
            </a:solidFill>
            <a:ln>
              <a:noFill/>
            </a:ln>
            <a:effectLst/>
          </c:spPr>
          <c:invertIfNegative val="0"/>
          <c:cat>
            <c:strRef>
              <c:f>'Aggregate Results'!$A$35:$A$43</c:f>
              <c:strCache>
                <c:ptCount val="9"/>
                <c:pt idx="0">
                  <c:v>S-CD100
WB27
CWSP21.5/5
FanSP22
Load100</c:v>
                </c:pt>
                <c:pt idx="1">
                  <c:v>S-CD101
WB23
CWSP21.5/5
FanSP22
Load100</c:v>
                </c:pt>
                <c:pt idx="2">
                  <c:v>S-CD102
WB19
CWSP21.5/5
FanSP22
Load100</c:v>
                </c:pt>
                <c:pt idx="3">
                  <c:v>S-CD103
WB7
CWSP21.5/5
FanSP32
Load100</c:v>
                </c:pt>
                <c:pt idx="4">
                  <c:v>S-CD104
WB27
CWSP21.5/5
FanSP32
Load100</c:v>
                </c:pt>
                <c:pt idx="5">
                  <c:v>S-CD111
WB23
CWSP21.5/5
FanSP22
Load75</c:v>
                </c:pt>
                <c:pt idx="6">
                  <c:v>S-CD112
WB19
CWSP21.5/6
FanSP22
Load50</c:v>
                </c:pt>
                <c:pt idx="7">
                  <c:v>S-CD113
WB7
CWSP21.5/5
FanSP32
Load100</c:v>
                </c:pt>
                <c:pt idx="8">
                  <c:v>S-CD114
WB27
CWSP21.5/5
FanSP32
Load100</c:v>
                </c:pt>
              </c:strCache>
            </c:strRef>
          </c:cat>
          <c:val>
            <c:numRef>
              <c:f>'Aggregate Results'!$H$35:$H$43</c:f>
              <c:numCache>
                <c:formatCode>General</c:formatCode>
                <c:ptCount val="9"/>
                <c:pt idx="0">
                  <c:v>32.362449089926713</c:v>
                </c:pt>
                <c:pt idx="1">
                  <c:v>32.362449089926713</c:v>
                </c:pt>
                <c:pt idx="2">
                  <c:v>32.362449089926713</c:v>
                </c:pt>
                <c:pt idx="3">
                  <c:v>32.362449089926713</c:v>
                </c:pt>
                <c:pt idx="4">
                  <c:v>32.362449089926713</c:v>
                </c:pt>
                <c:pt idx="5">
                  <c:v>23.914941984059197</c:v>
                </c:pt>
                <c:pt idx="6">
                  <c:v>15.862478406991197</c:v>
                </c:pt>
                <c:pt idx="7">
                  <c:v>11.308181284409038</c:v>
                </c:pt>
                <c:pt idx="8">
                  <c:v>15.862478406991197</c:v>
                </c:pt>
              </c:numCache>
            </c:numRef>
          </c:val>
          <c:extLst>
            <c:ext xmlns:c16="http://schemas.microsoft.com/office/drawing/2014/chart" uri="{C3380CC4-5D6E-409C-BE32-E72D297353CC}">
              <c16:uniqueId val="{00000006-7F4B-4A22-A6A9-5788BBF22A27}"/>
            </c:ext>
          </c:extLst>
        </c:ser>
        <c:dLbls>
          <c:showLegendKey val="0"/>
          <c:showVal val="0"/>
          <c:showCatName val="0"/>
          <c:showSerName val="0"/>
          <c:showPercent val="0"/>
          <c:showBubbleSize val="0"/>
        </c:dLbls>
        <c:gapWidth val="219"/>
        <c:overlap val="-27"/>
        <c:axId val="1094842560"/>
        <c:axId val="1094842888"/>
      </c:barChart>
      <c:catAx>
        <c:axId val="109484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94842888"/>
        <c:crosses val="autoZero"/>
        <c:auto val="1"/>
        <c:lblAlgn val="ctr"/>
        <c:lblOffset val="100"/>
        <c:noMultiLvlLbl val="0"/>
      </c:catAx>
      <c:valAx>
        <c:axId val="109484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094842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6" Type="http://schemas.openxmlformats.org/officeDocument/2006/relationships/chart" Target="../charts/chart26.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55" Type="http://schemas.openxmlformats.org/officeDocument/2006/relationships/chart" Target="../charts/chart55.xml"/><Relationship Id="rId63" Type="http://schemas.openxmlformats.org/officeDocument/2006/relationships/chart" Target="../charts/chart63.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5" Type="http://schemas.openxmlformats.org/officeDocument/2006/relationships/chart" Target="../charts/chart5.xml"/><Relationship Id="rId61" Type="http://schemas.openxmlformats.org/officeDocument/2006/relationships/chart" Target="../charts/chart61.xml"/><Relationship Id="rId19" Type="http://schemas.openxmlformats.org/officeDocument/2006/relationships/chart" Target="../charts/chart1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8.xml"/><Relationship Id="rId1" Type="http://schemas.openxmlformats.org/officeDocument/2006/relationships/chart" Target="../charts/chart67.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16</xdr:col>
      <xdr:colOff>17579</xdr:colOff>
      <xdr:row>20</xdr:row>
      <xdr:rowOff>21545</xdr:rowOff>
    </xdr:to>
    <xdr:graphicFrame macro="">
      <xdr:nvGraphicFramePr>
        <xdr:cNvPr id="9" name="グラフ 8">
          <a:extLst>
            <a:ext uri="{FF2B5EF4-FFF2-40B4-BE49-F238E27FC236}">
              <a16:creationId xmlns:a16="http://schemas.microsoft.com/office/drawing/2014/main" id="{DDA1F56B-E4D5-422E-88B0-A0194C37F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21</xdr:row>
      <xdr:rowOff>0</xdr:rowOff>
    </xdr:from>
    <xdr:to>
      <xdr:col>16</xdr:col>
      <xdr:colOff>18713</xdr:colOff>
      <xdr:row>38</xdr:row>
      <xdr:rowOff>45357</xdr:rowOff>
    </xdr:to>
    <xdr:graphicFrame macro="">
      <xdr:nvGraphicFramePr>
        <xdr:cNvPr id="10" name="グラフ 9">
          <a:extLst>
            <a:ext uri="{FF2B5EF4-FFF2-40B4-BE49-F238E27FC236}">
              <a16:creationId xmlns:a16="http://schemas.microsoft.com/office/drawing/2014/main" id="{D1E502A6-33A1-4B5A-9C82-BCB30E2EE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0</xdr:rowOff>
    </xdr:from>
    <xdr:to>
      <xdr:col>16</xdr:col>
      <xdr:colOff>29482</xdr:colOff>
      <xdr:row>57</xdr:row>
      <xdr:rowOff>45357</xdr:rowOff>
    </xdr:to>
    <xdr:graphicFrame macro="">
      <xdr:nvGraphicFramePr>
        <xdr:cNvPr id="17" name="グラフ 16">
          <a:extLst>
            <a:ext uri="{FF2B5EF4-FFF2-40B4-BE49-F238E27FC236}">
              <a16:creationId xmlns:a16="http://schemas.microsoft.com/office/drawing/2014/main" id="{87A9E0B3-20A9-4D3A-AFBE-282B08F04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58</xdr:row>
      <xdr:rowOff>0</xdr:rowOff>
    </xdr:from>
    <xdr:to>
      <xdr:col>16</xdr:col>
      <xdr:colOff>30616</xdr:colOff>
      <xdr:row>75</xdr:row>
      <xdr:rowOff>38553</xdr:rowOff>
    </xdr:to>
    <xdr:graphicFrame macro="">
      <xdr:nvGraphicFramePr>
        <xdr:cNvPr id="18" name="グラフ 17">
          <a:extLst>
            <a:ext uri="{FF2B5EF4-FFF2-40B4-BE49-F238E27FC236}">
              <a16:creationId xmlns:a16="http://schemas.microsoft.com/office/drawing/2014/main" id="{792A4B05-18A1-4BD1-AB62-FB9832F7B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77</xdr:row>
      <xdr:rowOff>0</xdr:rowOff>
    </xdr:from>
    <xdr:to>
      <xdr:col>16</xdr:col>
      <xdr:colOff>10773</xdr:colOff>
      <xdr:row>93</xdr:row>
      <xdr:rowOff>162832</xdr:rowOff>
    </xdr:to>
    <xdr:graphicFrame macro="">
      <xdr:nvGraphicFramePr>
        <xdr:cNvPr id="21" name="グラフ 20">
          <a:extLst>
            <a:ext uri="{FF2B5EF4-FFF2-40B4-BE49-F238E27FC236}">
              <a16:creationId xmlns:a16="http://schemas.microsoft.com/office/drawing/2014/main" id="{D0A7E035-6972-4372-B85A-82B0421B8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95</xdr:row>
      <xdr:rowOff>0</xdr:rowOff>
    </xdr:from>
    <xdr:to>
      <xdr:col>16</xdr:col>
      <xdr:colOff>10771</xdr:colOff>
      <xdr:row>111</xdr:row>
      <xdr:rowOff>159431</xdr:rowOff>
    </xdr:to>
    <xdr:graphicFrame macro="">
      <xdr:nvGraphicFramePr>
        <xdr:cNvPr id="22" name="グラフ 21">
          <a:extLst>
            <a:ext uri="{FF2B5EF4-FFF2-40B4-BE49-F238E27FC236}">
              <a16:creationId xmlns:a16="http://schemas.microsoft.com/office/drawing/2014/main" id="{35BCB5BA-3596-463E-9CB0-3382AAEEE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114</xdr:row>
      <xdr:rowOff>0</xdr:rowOff>
    </xdr:from>
    <xdr:to>
      <xdr:col>15</xdr:col>
      <xdr:colOff>79037</xdr:colOff>
      <xdr:row>130</xdr:row>
      <xdr:rowOff>101600</xdr:rowOff>
    </xdr:to>
    <xdr:graphicFrame macro="">
      <xdr:nvGraphicFramePr>
        <xdr:cNvPr id="23" name="グラフ 22">
          <a:extLst>
            <a:ext uri="{FF2B5EF4-FFF2-40B4-BE49-F238E27FC236}">
              <a16:creationId xmlns:a16="http://schemas.microsoft.com/office/drawing/2014/main" id="{123EAEA5-F3A7-4D6E-BB67-8A31B2A89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132</xdr:row>
      <xdr:rowOff>0</xdr:rowOff>
    </xdr:from>
    <xdr:to>
      <xdr:col>15</xdr:col>
      <xdr:colOff>79037</xdr:colOff>
      <xdr:row>148</xdr:row>
      <xdr:rowOff>101600</xdr:rowOff>
    </xdr:to>
    <xdr:graphicFrame macro="">
      <xdr:nvGraphicFramePr>
        <xdr:cNvPr id="24" name="グラフ 23">
          <a:extLst>
            <a:ext uri="{FF2B5EF4-FFF2-40B4-BE49-F238E27FC236}">
              <a16:creationId xmlns:a16="http://schemas.microsoft.com/office/drawing/2014/main" id="{01710FE7-8ED3-464C-BB64-2D19A5D86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152</xdr:row>
      <xdr:rowOff>0</xdr:rowOff>
    </xdr:from>
    <xdr:to>
      <xdr:col>16</xdr:col>
      <xdr:colOff>25515</xdr:colOff>
      <xdr:row>168</xdr:row>
      <xdr:rowOff>84590</xdr:rowOff>
    </xdr:to>
    <xdr:graphicFrame macro="">
      <xdr:nvGraphicFramePr>
        <xdr:cNvPr id="27" name="グラフ 26">
          <a:extLst>
            <a:ext uri="{FF2B5EF4-FFF2-40B4-BE49-F238E27FC236}">
              <a16:creationId xmlns:a16="http://schemas.microsoft.com/office/drawing/2014/main" id="{9B39E23A-DF2F-48A6-A57B-EC11C737C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170</xdr:row>
      <xdr:rowOff>0</xdr:rowOff>
    </xdr:from>
    <xdr:to>
      <xdr:col>16</xdr:col>
      <xdr:colOff>24381</xdr:colOff>
      <xdr:row>186</xdr:row>
      <xdr:rowOff>84590</xdr:rowOff>
    </xdr:to>
    <xdr:graphicFrame macro="">
      <xdr:nvGraphicFramePr>
        <xdr:cNvPr id="28" name="グラフ 27">
          <a:extLst>
            <a:ext uri="{FF2B5EF4-FFF2-40B4-BE49-F238E27FC236}">
              <a16:creationId xmlns:a16="http://schemas.microsoft.com/office/drawing/2014/main" id="{EFA32DDA-93BA-4482-A9A2-061E26957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189</xdr:row>
      <xdr:rowOff>0</xdr:rowOff>
    </xdr:from>
    <xdr:to>
      <xdr:col>16</xdr:col>
      <xdr:colOff>25515</xdr:colOff>
      <xdr:row>206</xdr:row>
      <xdr:rowOff>39687</xdr:rowOff>
    </xdr:to>
    <xdr:graphicFrame macro="">
      <xdr:nvGraphicFramePr>
        <xdr:cNvPr id="31" name="グラフ 30">
          <a:extLst>
            <a:ext uri="{FF2B5EF4-FFF2-40B4-BE49-F238E27FC236}">
              <a16:creationId xmlns:a16="http://schemas.microsoft.com/office/drawing/2014/main" id="{C996F9F2-EF0F-4D38-BD42-C2E74F65E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207</xdr:row>
      <xdr:rowOff>0</xdr:rowOff>
    </xdr:from>
    <xdr:to>
      <xdr:col>16</xdr:col>
      <xdr:colOff>25515</xdr:colOff>
      <xdr:row>224</xdr:row>
      <xdr:rowOff>38554</xdr:rowOff>
    </xdr:to>
    <xdr:graphicFrame macro="">
      <xdr:nvGraphicFramePr>
        <xdr:cNvPr id="32" name="グラフ 31">
          <a:extLst>
            <a:ext uri="{FF2B5EF4-FFF2-40B4-BE49-F238E27FC236}">
              <a16:creationId xmlns:a16="http://schemas.microsoft.com/office/drawing/2014/main" id="{E70FA8C3-5954-4CF9-9A00-4A6ABF653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226</xdr:row>
      <xdr:rowOff>0</xdr:rowOff>
    </xdr:from>
    <xdr:to>
      <xdr:col>15</xdr:col>
      <xdr:colOff>520700</xdr:colOff>
      <xdr:row>242</xdr:row>
      <xdr:rowOff>101600</xdr:rowOff>
    </xdr:to>
    <xdr:graphicFrame macro="">
      <xdr:nvGraphicFramePr>
        <xdr:cNvPr id="35" name="グラフ 34">
          <a:extLst>
            <a:ext uri="{FF2B5EF4-FFF2-40B4-BE49-F238E27FC236}">
              <a16:creationId xmlns:a16="http://schemas.microsoft.com/office/drawing/2014/main" id="{26DCF58B-AE5B-4B00-BE92-2D99ADFFF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244</xdr:row>
      <xdr:rowOff>0</xdr:rowOff>
    </xdr:from>
    <xdr:to>
      <xdr:col>15</xdr:col>
      <xdr:colOff>520700</xdr:colOff>
      <xdr:row>260</xdr:row>
      <xdr:rowOff>101600</xdr:rowOff>
    </xdr:to>
    <xdr:graphicFrame macro="">
      <xdr:nvGraphicFramePr>
        <xdr:cNvPr id="36" name="グラフ 35">
          <a:extLst>
            <a:ext uri="{FF2B5EF4-FFF2-40B4-BE49-F238E27FC236}">
              <a16:creationId xmlns:a16="http://schemas.microsoft.com/office/drawing/2014/main" id="{2495245E-41B5-4F02-BF24-E9164069E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263</xdr:row>
      <xdr:rowOff>0</xdr:rowOff>
    </xdr:from>
    <xdr:to>
      <xdr:col>15</xdr:col>
      <xdr:colOff>602909</xdr:colOff>
      <xdr:row>280</xdr:row>
      <xdr:rowOff>38554</xdr:rowOff>
    </xdr:to>
    <xdr:graphicFrame macro="">
      <xdr:nvGraphicFramePr>
        <xdr:cNvPr id="39" name="グラフ 38">
          <a:extLst>
            <a:ext uri="{FF2B5EF4-FFF2-40B4-BE49-F238E27FC236}">
              <a16:creationId xmlns:a16="http://schemas.microsoft.com/office/drawing/2014/main" id="{7E248E80-CB68-422F-9640-A77C8C816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281</xdr:row>
      <xdr:rowOff>0</xdr:rowOff>
    </xdr:from>
    <xdr:to>
      <xdr:col>15</xdr:col>
      <xdr:colOff>602909</xdr:colOff>
      <xdr:row>298</xdr:row>
      <xdr:rowOff>7937</xdr:rowOff>
    </xdr:to>
    <xdr:graphicFrame macro="">
      <xdr:nvGraphicFramePr>
        <xdr:cNvPr id="40" name="グラフ 39">
          <a:extLst>
            <a:ext uri="{FF2B5EF4-FFF2-40B4-BE49-F238E27FC236}">
              <a16:creationId xmlns:a16="http://schemas.microsoft.com/office/drawing/2014/main" id="{E5CE66AB-5644-4539-9C42-D5504DD0B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300</xdr:row>
      <xdr:rowOff>0</xdr:rowOff>
    </xdr:from>
    <xdr:to>
      <xdr:col>15</xdr:col>
      <xdr:colOff>520700</xdr:colOff>
      <xdr:row>316</xdr:row>
      <xdr:rowOff>101600</xdr:rowOff>
    </xdr:to>
    <xdr:graphicFrame macro="">
      <xdr:nvGraphicFramePr>
        <xdr:cNvPr id="50" name="グラフ 49">
          <a:extLst>
            <a:ext uri="{FF2B5EF4-FFF2-40B4-BE49-F238E27FC236}">
              <a16:creationId xmlns:a16="http://schemas.microsoft.com/office/drawing/2014/main" id="{C39EAA5F-C8AB-4D1C-AB4D-8E42F51D6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318</xdr:row>
      <xdr:rowOff>0</xdr:rowOff>
    </xdr:from>
    <xdr:to>
      <xdr:col>15</xdr:col>
      <xdr:colOff>520700</xdr:colOff>
      <xdr:row>334</xdr:row>
      <xdr:rowOff>101600</xdr:rowOff>
    </xdr:to>
    <xdr:graphicFrame macro="">
      <xdr:nvGraphicFramePr>
        <xdr:cNvPr id="51" name="グラフ 50">
          <a:extLst>
            <a:ext uri="{FF2B5EF4-FFF2-40B4-BE49-F238E27FC236}">
              <a16:creationId xmlns:a16="http://schemas.microsoft.com/office/drawing/2014/main" id="{89CF3239-3824-4B22-B751-256715056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374</xdr:row>
      <xdr:rowOff>0</xdr:rowOff>
    </xdr:from>
    <xdr:to>
      <xdr:col>15</xdr:col>
      <xdr:colOff>520700</xdr:colOff>
      <xdr:row>390</xdr:row>
      <xdr:rowOff>101600</xdr:rowOff>
    </xdr:to>
    <xdr:graphicFrame macro="">
      <xdr:nvGraphicFramePr>
        <xdr:cNvPr id="54" name="グラフ 53">
          <a:extLst>
            <a:ext uri="{FF2B5EF4-FFF2-40B4-BE49-F238E27FC236}">
              <a16:creationId xmlns:a16="http://schemas.microsoft.com/office/drawing/2014/main" id="{2D51FD1F-A37E-4C25-B0D8-E7515A1C4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392</xdr:row>
      <xdr:rowOff>0</xdr:rowOff>
    </xdr:from>
    <xdr:to>
      <xdr:col>15</xdr:col>
      <xdr:colOff>520700</xdr:colOff>
      <xdr:row>408</xdr:row>
      <xdr:rowOff>101600</xdr:rowOff>
    </xdr:to>
    <xdr:graphicFrame macro="">
      <xdr:nvGraphicFramePr>
        <xdr:cNvPr id="55" name="グラフ 54">
          <a:extLst>
            <a:ext uri="{FF2B5EF4-FFF2-40B4-BE49-F238E27FC236}">
              <a16:creationId xmlns:a16="http://schemas.microsoft.com/office/drawing/2014/main" id="{5B349029-74BC-4F41-B9EA-369F06307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411</xdr:row>
      <xdr:rowOff>0</xdr:rowOff>
    </xdr:from>
    <xdr:to>
      <xdr:col>15</xdr:col>
      <xdr:colOff>520700</xdr:colOff>
      <xdr:row>427</xdr:row>
      <xdr:rowOff>101600</xdr:rowOff>
    </xdr:to>
    <xdr:graphicFrame macro="">
      <xdr:nvGraphicFramePr>
        <xdr:cNvPr id="58" name="グラフ 57">
          <a:extLst>
            <a:ext uri="{FF2B5EF4-FFF2-40B4-BE49-F238E27FC236}">
              <a16:creationId xmlns:a16="http://schemas.microsoft.com/office/drawing/2014/main" id="{09922951-1BD1-41B0-BC0E-633D36502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0</xdr:colOff>
      <xdr:row>429</xdr:row>
      <xdr:rowOff>0</xdr:rowOff>
    </xdr:from>
    <xdr:to>
      <xdr:col>15</xdr:col>
      <xdr:colOff>520700</xdr:colOff>
      <xdr:row>445</xdr:row>
      <xdr:rowOff>101600</xdr:rowOff>
    </xdr:to>
    <xdr:graphicFrame macro="">
      <xdr:nvGraphicFramePr>
        <xdr:cNvPr id="59" name="グラフ 58">
          <a:extLst>
            <a:ext uri="{FF2B5EF4-FFF2-40B4-BE49-F238E27FC236}">
              <a16:creationId xmlns:a16="http://schemas.microsoft.com/office/drawing/2014/main" id="{F546BD7D-6BA6-4556-9DF2-567C9C9F4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337</xdr:row>
      <xdr:rowOff>0</xdr:rowOff>
    </xdr:from>
    <xdr:to>
      <xdr:col>16</xdr:col>
      <xdr:colOff>13607</xdr:colOff>
      <xdr:row>353</xdr:row>
      <xdr:rowOff>101600</xdr:rowOff>
    </xdr:to>
    <xdr:graphicFrame macro="">
      <xdr:nvGraphicFramePr>
        <xdr:cNvPr id="60" name="グラフ 59">
          <a:extLst>
            <a:ext uri="{FF2B5EF4-FFF2-40B4-BE49-F238E27FC236}">
              <a16:creationId xmlns:a16="http://schemas.microsoft.com/office/drawing/2014/main" id="{3081969E-0E7A-423A-AF0E-85D610991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355</xdr:row>
      <xdr:rowOff>0</xdr:rowOff>
    </xdr:from>
    <xdr:to>
      <xdr:col>16</xdr:col>
      <xdr:colOff>13607</xdr:colOff>
      <xdr:row>371</xdr:row>
      <xdr:rowOff>101600</xdr:rowOff>
    </xdr:to>
    <xdr:graphicFrame macro="">
      <xdr:nvGraphicFramePr>
        <xdr:cNvPr id="62" name="グラフ 61">
          <a:extLst>
            <a:ext uri="{FF2B5EF4-FFF2-40B4-BE49-F238E27FC236}">
              <a16:creationId xmlns:a16="http://schemas.microsoft.com/office/drawing/2014/main" id="{6C0875FD-4172-42D3-BEDC-66FF74725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448</xdr:row>
      <xdr:rowOff>0</xdr:rowOff>
    </xdr:from>
    <xdr:to>
      <xdr:col>15</xdr:col>
      <xdr:colOff>520700</xdr:colOff>
      <xdr:row>464</xdr:row>
      <xdr:rowOff>101599</xdr:rowOff>
    </xdr:to>
    <xdr:graphicFrame macro="">
      <xdr:nvGraphicFramePr>
        <xdr:cNvPr id="65" name="グラフ 64">
          <a:extLst>
            <a:ext uri="{FF2B5EF4-FFF2-40B4-BE49-F238E27FC236}">
              <a16:creationId xmlns:a16="http://schemas.microsoft.com/office/drawing/2014/main" id="{7A14086A-5054-4FFC-9DEB-660E9A758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466</xdr:row>
      <xdr:rowOff>0</xdr:rowOff>
    </xdr:from>
    <xdr:to>
      <xdr:col>15</xdr:col>
      <xdr:colOff>520700</xdr:colOff>
      <xdr:row>482</xdr:row>
      <xdr:rowOff>101601</xdr:rowOff>
    </xdr:to>
    <xdr:graphicFrame macro="">
      <xdr:nvGraphicFramePr>
        <xdr:cNvPr id="66" name="グラフ 65">
          <a:extLst>
            <a:ext uri="{FF2B5EF4-FFF2-40B4-BE49-F238E27FC236}">
              <a16:creationId xmlns:a16="http://schemas.microsoft.com/office/drawing/2014/main" id="{5B474CCA-7E7F-42D7-B0D1-73E80F67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485</xdr:row>
      <xdr:rowOff>0</xdr:rowOff>
    </xdr:from>
    <xdr:to>
      <xdr:col>15</xdr:col>
      <xdr:colOff>520700</xdr:colOff>
      <xdr:row>501</xdr:row>
      <xdr:rowOff>101600</xdr:rowOff>
    </xdr:to>
    <xdr:graphicFrame macro="">
      <xdr:nvGraphicFramePr>
        <xdr:cNvPr id="73" name="グラフ 72">
          <a:extLst>
            <a:ext uri="{FF2B5EF4-FFF2-40B4-BE49-F238E27FC236}">
              <a16:creationId xmlns:a16="http://schemas.microsoft.com/office/drawing/2014/main" id="{06BF6165-3E1E-4237-89C0-369F76BD8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0</xdr:colOff>
      <xdr:row>503</xdr:row>
      <xdr:rowOff>0</xdr:rowOff>
    </xdr:from>
    <xdr:to>
      <xdr:col>15</xdr:col>
      <xdr:colOff>520700</xdr:colOff>
      <xdr:row>519</xdr:row>
      <xdr:rowOff>101600</xdr:rowOff>
    </xdr:to>
    <xdr:graphicFrame macro="">
      <xdr:nvGraphicFramePr>
        <xdr:cNvPr id="74" name="グラフ 73">
          <a:extLst>
            <a:ext uri="{FF2B5EF4-FFF2-40B4-BE49-F238E27FC236}">
              <a16:creationId xmlns:a16="http://schemas.microsoft.com/office/drawing/2014/main" id="{E25B1AFA-FB27-4082-BDB8-6EE0D3186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0</xdr:colOff>
      <xdr:row>522</xdr:row>
      <xdr:rowOff>0</xdr:rowOff>
    </xdr:from>
    <xdr:to>
      <xdr:col>15</xdr:col>
      <xdr:colOff>520700</xdr:colOff>
      <xdr:row>538</xdr:row>
      <xdr:rowOff>101600</xdr:rowOff>
    </xdr:to>
    <xdr:graphicFrame macro="">
      <xdr:nvGraphicFramePr>
        <xdr:cNvPr id="77" name="グラフ 76">
          <a:extLst>
            <a:ext uri="{FF2B5EF4-FFF2-40B4-BE49-F238E27FC236}">
              <a16:creationId xmlns:a16="http://schemas.microsoft.com/office/drawing/2014/main" id="{04A1437B-A00A-4050-A76D-1E5369793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0</xdr:colOff>
      <xdr:row>540</xdr:row>
      <xdr:rowOff>0</xdr:rowOff>
    </xdr:from>
    <xdr:to>
      <xdr:col>15</xdr:col>
      <xdr:colOff>520700</xdr:colOff>
      <xdr:row>556</xdr:row>
      <xdr:rowOff>101601</xdr:rowOff>
    </xdr:to>
    <xdr:graphicFrame macro="">
      <xdr:nvGraphicFramePr>
        <xdr:cNvPr id="78" name="グラフ 77">
          <a:extLst>
            <a:ext uri="{FF2B5EF4-FFF2-40B4-BE49-F238E27FC236}">
              <a16:creationId xmlns:a16="http://schemas.microsoft.com/office/drawing/2014/main" id="{CC709CC6-D41F-4580-B4D7-01E588247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559</xdr:row>
      <xdr:rowOff>0</xdr:rowOff>
    </xdr:from>
    <xdr:to>
      <xdr:col>15</xdr:col>
      <xdr:colOff>520700</xdr:colOff>
      <xdr:row>575</xdr:row>
      <xdr:rowOff>101599</xdr:rowOff>
    </xdr:to>
    <xdr:graphicFrame macro="">
      <xdr:nvGraphicFramePr>
        <xdr:cNvPr id="81" name="グラフ 80">
          <a:extLst>
            <a:ext uri="{FF2B5EF4-FFF2-40B4-BE49-F238E27FC236}">
              <a16:creationId xmlns:a16="http://schemas.microsoft.com/office/drawing/2014/main" id="{3998CBEC-A8AC-418A-81FB-2C903FB25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0</xdr:colOff>
      <xdr:row>577</xdr:row>
      <xdr:rowOff>0</xdr:rowOff>
    </xdr:from>
    <xdr:to>
      <xdr:col>15</xdr:col>
      <xdr:colOff>520700</xdr:colOff>
      <xdr:row>593</xdr:row>
      <xdr:rowOff>101600</xdr:rowOff>
    </xdr:to>
    <xdr:graphicFrame macro="">
      <xdr:nvGraphicFramePr>
        <xdr:cNvPr id="82" name="グラフ 81">
          <a:extLst>
            <a:ext uri="{FF2B5EF4-FFF2-40B4-BE49-F238E27FC236}">
              <a16:creationId xmlns:a16="http://schemas.microsoft.com/office/drawing/2014/main" id="{9761BF02-374A-48E3-B6C8-80F9171C7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0</xdr:colOff>
      <xdr:row>596</xdr:row>
      <xdr:rowOff>0</xdr:rowOff>
    </xdr:from>
    <xdr:to>
      <xdr:col>15</xdr:col>
      <xdr:colOff>520700</xdr:colOff>
      <xdr:row>612</xdr:row>
      <xdr:rowOff>101600</xdr:rowOff>
    </xdr:to>
    <xdr:graphicFrame macro="">
      <xdr:nvGraphicFramePr>
        <xdr:cNvPr id="85" name="グラフ 84">
          <a:extLst>
            <a:ext uri="{FF2B5EF4-FFF2-40B4-BE49-F238E27FC236}">
              <a16:creationId xmlns:a16="http://schemas.microsoft.com/office/drawing/2014/main" id="{17B81B89-C317-4265-883C-F86062F55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xdr:col>
      <xdr:colOff>0</xdr:colOff>
      <xdr:row>614</xdr:row>
      <xdr:rowOff>0</xdr:rowOff>
    </xdr:from>
    <xdr:to>
      <xdr:col>15</xdr:col>
      <xdr:colOff>520700</xdr:colOff>
      <xdr:row>630</xdr:row>
      <xdr:rowOff>101600</xdr:rowOff>
    </xdr:to>
    <xdr:graphicFrame macro="">
      <xdr:nvGraphicFramePr>
        <xdr:cNvPr id="86" name="グラフ 85">
          <a:extLst>
            <a:ext uri="{FF2B5EF4-FFF2-40B4-BE49-F238E27FC236}">
              <a16:creationId xmlns:a16="http://schemas.microsoft.com/office/drawing/2014/main" id="{FFEF1620-A5D6-40E0-B8E2-974966920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xdr:col>
      <xdr:colOff>0</xdr:colOff>
      <xdr:row>633</xdr:row>
      <xdr:rowOff>0</xdr:rowOff>
    </xdr:from>
    <xdr:to>
      <xdr:col>15</xdr:col>
      <xdr:colOff>520700</xdr:colOff>
      <xdr:row>649</xdr:row>
      <xdr:rowOff>101600</xdr:rowOff>
    </xdr:to>
    <xdr:graphicFrame macro="">
      <xdr:nvGraphicFramePr>
        <xdr:cNvPr id="89" name="グラフ 88">
          <a:extLst>
            <a:ext uri="{FF2B5EF4-FFF2-40B4-BE49-F238E27FC236}">
              <a16:creationId xmlns:a16="http://schemas.microsoft.com/office/drawing/2014/main" id="{08B08A7D-86CD-4E16-8713-4F523842E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0</xdr:colOff>
      <xdr:row>651</xdr:row>
      <xdr:rowOff>0</xdr:rowOff>
    </xdr:from>
    <xdr:to>
      <xdr:col>15</xdr:col>
      <xdr:colOff>520700</xdr:colOff>
      <xdr:row>667</xdr:row>
      <xdr:rowOff>101599</xdr:rowOff>
    </xdr:to>
    <xdr:graphicFrame macro="">
      <xdr:nvGraphicFramePr>
        <xdr:cNvPr id="90" name="グラフ 89">
          <a:extLst>
            <a:ext uri="{FF2B5EF4-FFF2-40B4-BE49-F238E27FC236}">
              <a16:creationId xmlns:a16="http://schemas.microsoft.com/office/drawing/2014/main" id="{C803D80D-1177-4704-B2DC-0EB4BE538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670</xdr:row>
      <xdr:rowOff>0</xdr:rowOff>
    </xdr:from>
    <xdr:to>
      <xdr:col>15</xdr:col>
      <xdr:colOff>520700</xdr:colOff>
      <xdr:row>686</xdr:row>
      <xdr:rowOff>101600</xdr:rowOff>
    </xdr:to>
    <xdr:graphicFrame macro="">
      <xdr:nvGraphicFramePr>
        <xdr:cNvPr id="93" name="グラフ 92">
          <a:extLst>
            <a:ext uri="{FF2B5EF4-FFF2-40B4-BE49-F238E27FC236}">
              <a16:creationId xmlns:a16="http://schemas.microsoft.com/office/drawing/2014/main" id="{6E68C4A8-B641-49DA-BA32-4BE30A50D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0</xdr:colOff>
      <xdr:row>688</xdr:row>
      <xdr:rowOff>0</xdr:rowOff>
    </xdr:from>
    <xdr:to>
      <xdr:col>15</xdr:col>
      <xdr:colOff>520700</xdr:colOff>
      <xdr:row>704</xdr:row>
      <xdr:rowOff>101600</xdr:rowOff>
    </xdr:to>
    <xdr:graphicFrame macro="">
      <xdr:nvGraphicFramePr>
        <xdr:cNvPr id="94" name="グラフ 93">
          <a:extLst>
            <a:ext uri="{FF2B5EF4-FFF2-40B4-BE49-F238E27FC236}">
              <a16:creationId xmlns:a16="http://schemas.microsoft.com/office/drawing/2014/main" id="{7B7D1EA5-048A-4A31-AF47-EB3B70373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xdr:col>
      <xdr:colOff>0</xdr:colOff>
      <xdr:row>707</xdr:row>
      <xdr:rowOff>0</xdr:rowOff>
    </xdr:from>
    <xdr:to>
      <xdr:col>15</xdr:col>
      <xdr:colOff>520700</xdr:colOff>
      <xdr:row>723</xdr:row>
      <xdr:rowOff>101601</xdr:rowOff>
    </xdr:to>
    <xdr:graphicFrame macro="">
      <xdr:nvGraphicFramePr>
        <xdr:cNvPr id="97" name="グラフ 96">
          <a:extLst>
            <a:ext uri="{FF2B5EF4-FFF2-40B4-BE49-F238E27FC236}">
              <a16:creationId xmlns:a16="http://schemas.microsoft.com/office/drawing/2014/main" id="{70656979-0987-4070-AABE-1CC775F9F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xdr:col>
      <xdr:colOff>0</xdr:colOff>
      <xdr:row>725</xdr:row>
      <xdr:rowOff>0</xdr:rowOff>
    </xdr:from>
    <xdr:to>
      <xdr:col>15</xdr:col>
      <xdr:colOff>520700</xdr:colOff>
      <xdr:row>741</xdr:row>
      <xdr:rowOff>101599</xdr:rowOff>
    </xdr:to>
    <xdr:graphicFrame macro="">
      <xdr:nvGraphicFramePr>
        <xdr:cNvPr id="98" name="グラフ 97">
          <a:extLst>
            <a:ext uri="{FF2B5EF4-FFF2-40B4-BE49-F238E27FC236}">
              <a16:creationId xmlns:a16="http://schemas.microsoft.com/office/drawing/2014/main" id="{1E00E7FF-3AA2-4C31-9C9C-92F19F499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xdr:col>
      <xdr:colOff>0</xdr:colOff>
      <xdr:row>744</xdr:row>
      <xdr:rowOff>0</xdr:rowOff>
    </xdr:from>
    <xdr:to>
      <xdr:col>15</xdr:col>
      <xdr:colOff>520700</xdr:colOff>
      <xdr:row>760</xdr:row>
      <xdr:rowOff>101599</xdr:rowOff>
    </xdr:to>
    <xdr:graphicFrame macro="">
      <xdr:nvGraphicFramePr>
        <xdr:cNvPr id="101" name="グラフ 100">
          <a:extLst>
            <a:ext uri="{FF2B5EF4-FFF2-40B4-BE49-F238E27FC236}">
              <a16:creationId xmlns:a16="http://schemas.microsoft.com/office/drawing/2014/main" id="{F0F91415-61CA-4205-98C9-DAA35EEDF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xdr:col>
      <xdr:colOff>0</xdr:colOff>
      <xdr:row>762</xdr:row>
      <xdr:rowOff>0</xdr:rowOff>
    </xdr:from>
    <xdr:to>
      <xdr:col>15</xdr:col>
      <xdr:colOff>520700</xdr:colOff>
      <xdr:row>778</xdr:row>
      <xdr:rowOff>101600</xdr:rowOff>
    </xdr:to>
    <xdr:graphicFrame macro="">
      <xdr:nvGraphicFramePr>
        <xdr:cNvPr id="102" name="グラフ 101">
          <a:extLst>
            <a:ext uri="{FF2B5EF4-FFF2-40B4-BE49-F238E27FC236}">
              <a16:creationId xmlns:a16="http://schemas.microsoft.com/office/drawing/2014/main" id="{525C4FAE-D42F-4709-BC94-4D1DB1422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xdr:col>
      <xdr:colOff>0</xdr:colOff>
      <xdr:row>781</xdr:row>
      <xdr:rowOff>0</xdr:rowOff>
    </xdr:from>
    <xdr:to>
      <xdr:col>15</xdr:col>
      <xdr:colOff>520700</xdr:colOff>
      <xdr:row>797</xdr:row>
      <xdr:rowOff>101600</xdr:rowOff>
    </xdr:to>
    <xdr:graphicFrame macro="">
      <xdr:nvGraphicFramePr>
        <xdr:cNvPr id="105" name="グラフ 104">
          <a:extLst>
            <a:ext uri="{FF2B5EF4-FFF2-40B4-BE49-F238E27FC236}">
              <a16:creationId xmlns:a16="http://schemas.microsoft.com/office/drawing/2014/main" id="{1F1419C6-C86B-41C6-AC1E-07DD5B1AC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xdr:col>
      <xdr:colOff>0</xdr:colOff>
      <xdr:row>799</xdr:row>
      <xdr:rowOff>0</xdr:rowOff>
    </xdr:from>
    <xdr:to>
      <xdr:col>15</xdr:col>
      <xdr:colOff>520700</xdr:colOff>
      <xdr:row>815</xdr:row>
      <xdr:rowOff>101600</xdr:rowOff>
    </xdr:to>
    <xdr:graphicFrame macro="">
      <xdr:nvGraphicFramePr>
        <xdr:cNvPr id="106" name="グラフ 105">
          <a:extLst>
            <a:ext uri="{FF2B5EF4-FFF2-40B4-BE49-F238E27FC236}">
              <a16:creationId xmlns:a16="http://schemas.microsoft.com/office/drawing/2014/main" id="{57A58E1C-D247-416B-9250-6F222BDF8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xdr:col>
      <xdr:colOff>0</xdr:colOff>
      <xdr:row>818</xdr:row>
      <xdr:rowOff>0</xdr:rowOff>
    </xdr:from>
    <xdr:to>
      <xdr:col>15</xdr:col>
      <xdr:colOff>520700</xdr:colOff>
      <xdr:row>834</xdr:row>
      <xdr:rowOff>101600</xdr:rowOff>
    </xdr:to>
    <xdr:graphicFrame macro="">
      <xdr:nvGraphicFramePr>
        <xdr:cNvPr id="109" name="グラフ 108">
          <a:extLst>
            <a:ext uri="{FF2B5EF4-FFF2-40B4-BE49-F238E27FC236}">
              <a16:creationId xmlns:a16="http://schemas.microsoft.com/office/drawing/2014/main" id="{B662F53F-1747-4972-8B9C-29F56C538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xdr:col>
      <xdr:colOff>0</xdr:colOff>
      <xdr:row>836</xdr:row>
      <xdr:rowOff>0</xdr:rowOff>
    </xdr:from>
    <xdr:to>
      <xdr:col>15</xdr:col>
      <xdr:colOff>520700</xdr:colOff>
      <xdr:row>852</xdr:row>
      <xdr:rowOff>101600</xdr:rowOff>
    </xdr:to>
    <xdr:graphicFrame macro="">
      <xdr:nvGraphicFramePr>
        <xdr:cNvPr id="110" name="グラフ 109">
          <a:extLst>
            <a:ext uri="{FF2B5EF4-FFF2-40B4-BE49-F238E27FC236}">
              <a16:creationId xmlns:a16="http://schemas.microsoft.com/office/drawing/2014/main" id="{B6483D0A-C94A-42C3-9D39-2E5936D27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xdr:col>
      <xdr:colOff>0</xdr:colOff>
      <xdr:row>855</xdr:row>
      <xdr:rowOff>0</xdr:rowOff>
    </xdr:from>
    <xdr:to>
      <xdr:col>15</xdr:col>
      <xdr:colOff>520700</xdr:colOff>
      <xdr:row>871</xdr:row>
      <xdr:rowOff>101600</xdr:rowOff>
    </xdr:to>
    <xdr:graphicFrame macro="">
      <xdr:nvGraphicFramePr>
        <xdr:cNvPr id="113" name="グラフ 112">
          <a:extLst>
            <a:ext uri="{FF2B5EF4-FFF2-40B4-BE49-F238E27FC236}">
              <a16:creationId xmlns:a16="http://schemas.microsoft.com/office/drawing/2014/main" id="{054B8C11-B78E-4B82-A42F-F810E813C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xdr:col>
      <xdr:colOff>0</xdr:colOff>
      <xdr:row>873</xdr:row>
      <xdr:rowOff>0</xdr:rowOff>
    </xdr:from>
    <xdr:to>
      <xdr:col>15</xdr:col>
      <xdr:colOff>520700</xdr:colOff>
      <xdr:row>889</xdr:row>
      <xdr:rowOff>101600</xdr:rowOff>
    </xdr:to>
    <xdr:graphicFrame macro="">
      <xdr:nvGraphicFramePr>
        <xdr:cNvPr id="114" name="グラフ 113">
          <a:extLst>
            <a:ext uri="{FF2B5EF4-FFF2-40B4-BE49-F238E27FC236}">
              <a16:creationId xmlns:a16="http://schemas.microsoft.com/office/drawing/2014/main" id="{27AFF34D-2603-4F29-BE64-F3A14AEF2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xdr:col>
      <xdr:colOff>0</xdr:colOff>
      <xdr:row>892</xdr:row>
      <xdr:rowOff>0</xdr:rowOff>
    </xdr:from>
    <xdr:to>
      <xdr:col>15</xdr:col>
      <xdr:colOff>520700</xdr:colOff>
      <xdr:row>908</xdr:row>
      <xdr:rowOff>101600</xdr:rowOff>
    </xdr:to>
    <xdr:graphicFrame macro="">
      <xdr:nvGraphicFramePr>
        <xdr:cNvPr id="117" name="グラフ 116">
          <a:extLst>
            <a:ext uri="{FF2B5EF4-FFF2-40B4-BE49-F238E27FC236}">
              <a16:creationId xmlns:a16="http://schemas.microsoft.com/office/drawing/2014/main" id="{37591D3B-A3B2-4E7F-A95E-682B40270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xdr:col>
      <xdr:colOff>0</xdr:colOff>
      <xdr:row>910</xdr:row>
      <xdr:rowOff>0</xdr:rowOff>
    </xdr:from>
    <xdr:to>
      <xdr:col>15</xdr:col>
      <xdr:colOff>520700</xdr:colOff>
      <xdr:row>926</xdr:row>
      <xdr:rowOff>101601</xdr:rowOff>
    </xdr:to>
    <xdr:graphicFrame macro="">
      <xdr:nvGraphicFramePr>
        <xdr:cNvPr id="118" name="グラフ 117">
          <a:extLst>
            <a:ext uri="{FF2B5EF4-FFF2-40B4-BE49-F238E27FC236}">
              <a16:creationId xmlns:a16="http://schemas.microsoft.com/office/drawing/2014/main" id="{2EF629E5-8D91-41BC-A318-9A36FF5F3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xdr:col>
      <xdr:colOff>0</xdr:colOff>
      <xdr:row>929</xdr:row>
      <xdr:rowOff>0</xdr:rowOff>
    </xdr:from>
    <xdr:to>
      <xdr:col>15</xdr:col>
      <xdr:colOff>520700</xdr:colOff>
      <xdr:row>945</xdr:row>
      <xdr:rowOff>101600</xdr:rowOff>
    </xdr:to>
    <xdr:graphicFrame macro="">
      <xdr:nvGraphicFramePr>
        <xdr:cNvPr id="121" name="グラフ 120">
          <a:extLst>
            <a:ext uri="{FF2B5EF4-FFF2-40B4-BE49-F238E27FC236}">
              <a16:creationId xmlns:a16="http://schemas.microsoft.com/office/drawing/2014/main" id="{AA8FF6D7-A698-4814-8DEF-5E19F6BB1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xdr:col>
      <xdr:colOff>0</xdr:colOff>
      <xdr:row>947</xdr:row>
      <xdr:rowOff>0</xdr:rowOff>
    </xdr:from>
    <xdr:to>
      <xdr:col>15</xdr:col>
      <xdr:colOff>520700</xdr:colOff>
      <xdr:row>963</xdr:row>
      <xdr:rowOff>101600</xdr:rowOff>
    </xdr:to>
    <xdr:graphicFrame macro="">
      <xdr:nvGraphicFramePr>
        <xdr:cNvPr id="122" name="グラフ 121">
          <a:extLst>
            <a:ext uri="{FF2B5EF4-FFF2-40B4-BE49-F238E27FC236}">
              <a16:creationId xmlns:a16="http://schemas.microsoft.com/office/drawing/2014/main" id="{7BD706A5-DAB2-4911-9B9B-64375B9A5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xdr:col>
      <xdr:colOff>0</xdr:colOff>
      <xdr:row>966</xdr:row>
      <xdr:rowOff>0</xdr:rowOff>
    </xdr:from>
    <xdr:to>
      <xdr:col>15</xdr:col>
      <xdr:colOff>520700</xdr:colOff>
      <xdr:row>982</xdr:row>
      <xdr:rowOff>101600</xdr:rowOff>
    </xdr:to>
    <xdr:graphicFrame macro="">
      <xdr:nvGraphicFramePr>
        <xdr:cNvPr id="125" name="グラフ 124">
          <a:extLst>
            <a:ext uri="{FF2B5EF4-FFF2-40B4-BE49-F238E27FC236}">
              <a16:creationId xmlns:a16="http://schemas.microsoft.com/office/drawing/2014/main" id="{211145FB-131C-4A78-AC71-E9B905630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xdr:col>
      <xdr:colOff>0</xdr:colOff>
      <xdr:row>984</xdr:row>
      <xdr:rowOff>0</xdr:rowOff>
    </xdr:from>
    <xdr:to>
      <xdr:col>15</xdr:col>
      <xdr:colOff>520700</xdr:colOff>
      <xdr:row>1000</xdr:row>
      <xdr:rowOff>101601</xdr:rowOff>
    </xdr:to>
    <xdr:graphicFrame macro="">
      <xdr:nvGraphicFramePr>
        <xdr:cNvPr id="126" name="グラフ 125">
          <a:extLst>
            <a:ext uri="{FF2B5EF4-FFF2-40B4-BE49-F238E27FC236}">
              <a16:creationId xmlns:a16="http://schemas.microsoft.com/office/drawing/2014/main" id="{F1404E7D-86B7-4946-B5AA-02D223A67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xdr:col>
      <xdr:colOff>0</xdr:colOff>
      <xdr:row>1003</xdr:row>
      <xdr:rowOff>0</xdr:rowOff>
    </xdr:from>
    <xdr:to>
      <xdr:col>15</xdr:col>
      <xdr:colOff>520700</xdr:colOff>
      <xdr:row>1019</xdr:row>
      <xdr:rowOff>101599</xdr:rowOff>
    </xdr:to>
    <xdr:graphicFrame macro="">
      <xdr:nvGraphicFramePr>
        <xdr:cNvPr id="129" name="グラフ 128">
          <a:extLst>
            <a:ext uri="{FF2B5EF4-FFF2-40B4-BE49-F238E27FC236}">
              <a16:creationId xmlns:a16="http://schemas.microsoft.com/office/drawing/2014/main" id="{E81B94C5-B783-4FE7-9E8B-2D2E13914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xdr:col>
      <xdr:colOff>0</xdr:colOff>
      <xdr:row>1021</xdr:row>
      <xdr:rowOff>0</xdr:rowOff>
    </xdr:from>
    <xdr:to>
      <xdr:col>15</xdr:col>
      <xdr:colOff>520700</xdr:colOff>
      <xdr:row>1037</xdr:row>
      <xdr:rowOff>101601</xdr:rowOff>
    </xdr:to>
    <xdr:graphicFrame macro="">
      <xdr:nvGraphicFramePr>
        <xdr:cNvPr id="130" name="グラフ 129">
          <a:extLst>
            <a:ext uri="{FF2B5EF4-FFF2-40B4-BE49-F238E27FC236}">
              <a16:creationId xmlns:a16="http://schemas.microsoft.com/office/drawing/2014/main" id="{84D68269-D211-4393-83CC-63D654AA7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xdr:col>
      <xdr:colOff>0</xdr:colOff>
      <xdr:row>1114</xdr:row>
      <xdr:rowOff>0</xdr:rowOff>
    </xdr:from>
    <xdr:to>
      <xdr:col>15</xdr:col>
      <xdr:colOff>520700</xdr:colOff>
      <xdr:row>1130</xdr:row>
      <xdr:rowOff>101600</xdr:rowOff>
    </xdr:to>
    <xdr:graphicFrame macro="">
      <xdr:nvGraphicFramePr>
        <xdr:cNvPr id="141" name="グラフ 140">
          <a:extLst>
            <a:ext uri="{FF2B5EF4-FFF2-40B4-BE49-F238E27FC236}">
              <a16:creationId xmlns:a16="http://schemas.microsoft.com/office/drawing/2014/main" id="{4D4014AC-DF74-4E58-A36C-44C07792E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0</xdr:colOff>
      <xdr:row>1132</xdr:row>
      <xdr:rowOff>0</xdr:rowOff>
    </xdr:from>
    <xdr:to>
      <xdr:col>15</xdr:col>
      <xdr:colOff>520700</xdr:colOff>
      <xdr:row>1148</xdr:row>
      <xdr:rowOff>101600</xdr:rowOff>
    </xdr:to>
    <xdr:graphicFrame macro="">
      <xdr:nvGraphicFramePr>
        <xdr:cNvPr id="142" name="グラフ 141">
          <a:extLst>
            <a:ext uri="{FF2B5EF4-FFF2-40B4-BE49-F238E27FC236}">
              <a16:creationId xmlns:a16="http://schemas.microsoft.com/office/drawing/2014/main" id="{7FCC4763-05AA-4FC4-B27F-FB3AFD1A4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0</xdr:colOff>
      <xdr:row>1151</xdr:row>
      <xdr:rowOff>0</xdr:rowOff>
    </xdr:from>
    <xdr:to>
      <xdr:col>15</xdr:col>
      <xdr:colOff>520700</xdr:colOff>
      <xdr:row>1167</xdr:row>
      <xdr:rowOff>101600</xdr:rowOff>
    </xdr:to>
    <xdr:graphicFrame macro="">
      <xdr:nvGraphicFramePr>
        <xdr:cNvPr id="145" name="グラフ 144">
          <a:extLst>
            <a:ext uri="{FF2B5EF4-FFF2-40B4-BE49-F238E27FC236}">
              <a16:creationId xmlns:a16="http://schemas.microsoft.com/office/drawing/2014/main" id="{EADA839A-AE37-48AF-B675-6498E49B1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xdr:col>
      <xdr:colOff>0</xdr:colOff>
      <xdr:row>1169</xdr:row>
      <xdr:rowOff>0</xdr:rowOff>
    </xdr:from>
    <xdr:to>
      <xdr:col>15</xdr:col>
      <xdr:colOff>520700</xdr:colOff>
      <xdr:row>1185</xdr:row>
      <xdr:rowOff>101600</xdr:rowOff>
    </xdr:to>
    <xdr:graphicFrame macro="">
      <xdr:nvGraphicFramePr>
        <xdr:cNvPr id="146" name="グラフ 145">
          <a:extLst>
            <a:ext uri="{FF2B5EF4-FFF2-40B4-BE49-F238E27FC236}">
              <a16:creationId xmlns:a16="http://schemas.microsoft.com/office/drawing/2014/main" id="{A4DB46ED-5003-4738-9D23-9C9A5055E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xdr:col>
      <xdr:colOff>0</xdr:colOff>
      <xdr:row>1040</xdr:row>
      <xdr:rowOff>0</xdr:rowOff>
    </xdr:from>
    <xdr:to>
      <xdr:col>15</xdr:col>
      <xdr:colOff>520700</xdr:colOff>
      <xdr:row>1056</xdr:row>
      <xdr:rowOff>101600</xdr:rowOff>
    </xdr:to>
    <xdr:graphicFrame macro="">
      <xdr:nvGraphicFramePr>
        <xdr:cNvPr id="148" name="グラフ 147">
          <a:extLst>
            <a:ext uri="{FF2B5EF4-FFF2-40B4-BE49-F238E27FC236}">
              <a16:creationId xmlns:a16="http://schemas.microsoft.com/office/drawing/2014/main" id="{7E6A0BCF-520C-42A9-BDFB-ECE28C890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xdr:col>
      <xdr:colOff>0</xdr:colOff>
      <xdr:row>1058</xdr:row>
      <xdr:rowOff>0</xdr:rowOff>
    </xdr:from>
    <xdr:to>
      <xdr:col>15</xdr:col>
      <xdr:colOff>520700</xdr:colOff>
      <xdr:row>1074</xdr:row>
      <xdr:rowOff>101600</xdr:rowOff>
    </xdr:to>
    <xdr:graphicFrame macro="">
      <xdr:nvGraphicFramePr>
        <xdr:cNvPr id="149" name="グラフ 148">
          <a:extLst>
            <a:ext uri="{FF2B5EF4-FFF2-40B4-BE49-F238E27FC236}">
              <a16:creationId xmlns:a16="http://schemas.microsoft.com/office/drawing/2014/main" id="{40D93138-86AC-433D-8ED8-DD0CD3F18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xdr:col>
      <xdr:colOff>0</xdr:colOff>
      <xdr:row>1077</xdr:row>
      <xdr:rowOff>0</xdr:rowOff>
    </xdr:from>
    <xdr:to>
      <xdr:col>15</xdr:col>
      <xdr:colOff>520700</xdr:colOff>
      <xdr:row>1093</xdr:row>
      <xdr:rowOff>101600</xdr:rowOff>
    </xdr:to>
    <xdr:graphicFrame macro="">
      <xdr:nvGraphicFramePr>
        <xdr:cNvPr id="152" name="グラフ 151">
          <a:extLst>
            <a:ext uri="{FF2B5EF4-FFF2-40B4-BE49-F238E27FC236}">
              <a16:creationId xmlns:a16="http://schemas.microsoft.com/office/drawing/2014/main" id="{E0BD3158-2670-4A5C-8CEE-9EFB83A91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xdr:col>
      <xdr:colOff>0</xdr:colOff>
      <xdr:row>1095</xdr:row>
      <xdr:rowOff>0</xdr:rowOff>
    </xdr:from>
    <xdr:to>
      <xdr:col>15</xdr:col>
      <xdr:colOff>520700</xdr:colOff>
      <xdr:row>1111</xdr:row>
      <xdr:rowOff>101600</xdr:rowOff>
    </xdr:to>
    <xdr:graphicFrame macro="">
      <xdr:nvGraphicFramePr>
        <xdr:cNvPr id="153" name="グラフ 152">
          <a:extLst>
            <a:ext uri="{FF2B5EF4-FFF2-40B4-BE49-F238E27FC236}">
              <a16:creationId xmlns:a16="http://schemas.microsoft.com/office/drawing/2014/main" id="{167CE4D7-101D-4A38-BF00-0FD089F11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xdr:col>
      <xdr:colOff>0</xdr:colOff>
      <xdr:row>1188</xdr:row>
      <xdr:rowOff>0</xdr:rowOff>
    </xdr:from>
    <xdr:to>
      <xdr:col>15</xdr:col>
      <xdr:colOff>520700</xdr:colOff>
      <xdr:row>1204</xdr:row>
      <xdr:rowOff>101600</xdr:rowOff>
    </xdr:to>
    <xdr:graphicFrame macro="">
      <xdr:nvGraphicFramePr>
        <xdr:cNvPr id="156" name="グラフ 155">
          <a:extLst>
            <a:ext uri="{FF2B5EF4-FFF2-40B4-BE49-F238E27FC236}">
              <a16:creationId xmlns:a16="http://schemas.microsoft.com/office/drawing/2014/main" id="{F93B21B6-1B34-4EDA-8627-9D650DD85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xdr:col>
      <xdr:colOff>0</xdr:colOff>
      <xdr:row>1206</xdr:row>
      <xdr:rowOff>0</xdr:rowOff>
    </xdr:from>
    <xdr:to>
      <xdr:col>15</xdr:col>
      <xdr:colOff>520700</xdr:colOff>
      <xdr:row>1222</xdr:row>
      <xdr:rowOff>101600</xdr:rowOff>
    </xdr:to>
    <xdr:graphicFrame macro="">
      <xdr:nvGraphicFramePr>
        <xdr:cNvPr id="157" name="グラフ 156">
          <a:extLst>
            <a:ext uri="{FF2B5EF4-FFF2-40B4-BE49-F238E27FC236}">
              <a16:creationId xmlns:a16="http://schemas.microsoft.com/office/drawing/2014/main" id="{DDBE26BE-BA52-40D3-BC0F-E30F864B7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952500</xdr:colOff>
      <xdr:row>536</xdr:row>
      <xdr:rowOff>147865</xdr:rowOff>
    </xdr:from>
    <xdr:to>
      <xdr:col>11</xdr:col>
      <xdr:colOff>81643</xdr:colOff>
      <xdr:row>552</xdr:row>
      <xdr:rowOff>33565</xdr:rowOff>
    </xdr:to>
    <xdr:graphicFrame macro="">
      <xdr:nvGraphicFramePr>
        <xdr:cNvPr id="51" name="グラフ 50">
          <a:extLst>
            <a:ext uri="{FF2B5EF4-FFF2-40B4-BE49-F238E27FC236}">
              <a16:creationId xmlns:a16="http://schemas.microsoft.com/office/drawing/2014/main" id="{740C76ED-19B4-4B51-8672-9646A5417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961571</xdr:colOff>
      <xdr:row>542</xdr:row>
      <xdr:rowOff>108857</xdr:rowOff>
    </xdr:from>
    <xdr:to>
      <xdr:col>11</xdr:col>
      <xdr:colOff>90714</xdr:colOff>
      <xdr:row>557</xdr:row>
      <xdr:rowOff>130629</xdr:rowOff>
    </xdr:to>
    <xdr:graphicFrame macro="">
      <xdr:nvGraphicFramePr>
        <xdr:cNvPr id="52" name="グラフ 51">
          <a:extLst>
            <a:ext uri="{FF2B5EF4-FFF2-40B4-BE49-F238E27FC236}">
              <a16:creationId xmlns:a16="http://schemas.microsoft.com/office/drawing/2014/main" id="{F0DFA0D5-580D-4EEC-9EA4-8EB987977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nsulting/ashstd140/140-2011detailfiles%20-with%20addendum/Sec5-2CFiles/Informative%20Materials/RESULTS5-2Bv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ESTEST_140_2017/ninoFirstTryResults5-5FCSZ.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SHASE&#12460;&#12452;&#12489;&#12521;&#12452;&#12531;2021&#35336;&#31639;/&#12469;&#12502;&#12471;&#12473;&#12486;&#12512;&#12486;&#12473;&#12488;/&#20919;&#21364;&#27700;&#12469;&#12502;&#12471;&#12473;&#12486;&#12512;/20220203_&#20919;&#21364;&#27700;&#12469;&#12502;&#12471;&#12473;&#12486;&#12512;Q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Adding Results"/>
      <sheetName val="YourData"/>
      <sheetName val="Title Page"/>
      <sheetName val="Program List"/>
      <sheetName val="Table List"/>
      <sheetName val="Figure List"/>
      <sheetName val="Tables 1"/>
      <sheetName val="Tables 2"/>
      <sheetName val="Tables 3"/>
      <sheetName val="Tables 4"/>
      <sheetName val="Tables 5"/>
      <sheetName val="Tables 6"/>
      <sheetName val="Fig B8.2-1 QFSS"/>
      <sheetName val="Fig B8.2-2 dQFSS"/>
      <sheetName val="Fig B8.2-3 QZSS"/>
      <sheetName val="Fig B8.2-4  dQZSS"/>
      <sheetName val="Fig B8.2-5 QZ-FSS"/>
      <sheetName val="Fig B8.2-6 GC10Par"/>
      <sheetName val="Fig B8.2-7 TZSS"/>
      <sheetName val="Fig B8.2-8 TempGC10a-Surf"/>
      <sheetName val="Fig B8.2-9 TempGC10a-Surf-diag"/>
      <sheetName val="Fig B8.2-10 TempGC10a-30a"/>
      <sheetName val="Fig B8.2-11 TempGC10a-30a-diag"/>
      <sheetName val="Fig B8.2-12 TempGC30b-65b"/>
      <sheetName val="Fig B8.2-13 TempGC30b-65b-diag"/>
      <sheetName val="Fig B8.2-14 QFSP"/>
      <sheetName val="Fig B8.2-15 dQFSP"/>
      <sheetName val="Fig B8.2-16 QZSP"/>
      <sheetName val="Fig B8.2-17 dQZSP"/>
      <sheetName val="Fig B8.2-18 QZ-FSP"/>
      <sheetName val="Fig B8.2-19 GC40aHourly-1"/>
      <sheetName val="Fig B8.2-20 GC40bHourly-2"/>
      <sheetName val="Fig B8.2-21 GC40cHourly-1"/>
      <sheetName val="Fig B8.2-22 PhF"/>
      <sheetName val="Fig B8.2-23 dPhF"/>
      <sheetName val="Fig B8.2-24 PhZ"/>
      <sheetName val="Fig B8.2-25 dPhZ"/>
      <sheetName val="Fig B8.2-26 PFSP"/>
      <sheetName val="Fig B8.2-27 dPFSP"/>
      <sheetName val="Fig B8.2-28 PZSP"/>
      <sheetName val="Fig B8.2-29 dPZSP"/>
      <sheetName val="Fig B8.2-30 PZ-FSP"/>
      <sheetName val="Fig B8.2-31 TZSP"/>
      <sheetName val="Fig B8.2-32 ODBmin"/>
      <sheetName val="Aggregator"/>
      <sheetName val="ABSdata"/>
      <sheetName val="ABSPeakdata"/>
      <sheetName val="DELdata"/>
      <sheetName val="Analytical"/>
      <sheetName val="Basecalc"/>
      <sheetName val="EnergyPlus"/>
      <sheetName val="ESPr"/>
      <sheetName val="FLUENT"/>
      <sheetName val="GHT"/>
      <sheetName val="MATLAB"/>
      <sheetName val="SUNREL"/>
      <sheetName val="TRNSYS"/>
      <sheetName val="VA1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Adding Results"/>
      <sheetName val="YourData"/>
      <sheetName val="Title Page"/>
      <sheetName val="Program List"/>
      <sheetName val="Table List"/>
      <sheetName val="Figure List"/>
      <sheetName val="scrape titles new"/>
      <sheetName val="scrape titles"/>
      <sheetName val="scrape Table names"/>
      <sheetName val="Tables 1"/>
      <sheetName val="Delta Tables 1"/>
      <sheetName val="Fig B16.7.1-1 HeatCoil"/>
      <sheetName val="Fig B16.7.1-2 CoolCoilTot"/>
      <sheetName val="Fig B16.7.1-3 CoolCoilSens"/>
      <sheetName val="Fig B16.7.1-4 CoolCoilLat"/>
      <sheetName val="Fig B16.7.1-5 OAT"/>
      <sheetName val="Fig B16.7.1-6 OAW"/>
      <sheetName val="Fig B16.7.1-7 OAmassflow"/>
      <sheetName val="Fig B16.7.1-8 CCOT"/>
      <sheetName val="Fig B16.7.1-9 RHcco"/>
      <sheetName val="Fig B16.7.1-10 Supply Fan dT"/>
      <sheetName val="Fig B16.7.1-11 SAT"/>
      <sheetName val="Fig B16.7.1-12 SAW"/>
      <sheetName val="Fig B16.7.1-13 SAVs"/>
      <sheetName val="Fig B16.7.1-14 SAenth"/>
      <sheetName val="Fig B16.7.1-15 SAmassflow"/>
      <sheetName val="Fig B16.7.1-16 OAFrac"/>
      <sheetName val="Fig B16.7.1-17 ZoneAirT"/>
      <sheetName val="Fig B16.7.1-18 ZoneAirW"/>
      <sheetName val="Fig B16.7.1-19 Zone Lat Gain"/>
      <sheetName val="Fig B16.7.1-20 Return Fan dT"/>
      <sheetName val="Fig B16.7.1-21 Delta SZ-FC"/>
      <sheetName val="Fig B16.7.1-22 Delta Econo"/>
      <sheetName val="Detailed Location Results"/>
      <sheetName val="Aggregate Results"/>
      <sheetName val="Delta Results"/>
      <sheetName val="QAS"/>
      <sheetName val="DEEAP"/>
      <sheetName val="DeST"/>
      <sheetName val="DOE22"/>
      <sheetName val="Eplus"/>
      <sheetName val="IES-VE"/>
      <sheetName val="LCEM"/>
      <sheetName val="TRNSYS"/>
      <sheetName val="blank"/>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9">
          <cell r="B9" t="str">
            <v>QAS</v>
          </cell>
        </row>
        <row r="11">
          <cell r="A11" t="str">
            <v>AE101
FC Heat
-29.0/-29.0</v>
          </cell>
        </row>
        <row r="12">
          <cell r="A12" t="str">
            <v>AE103
FC Dry Coil
15.5/-3.0</v>
          </cell>
        </row>
        <row r="13">
          <cell r="A13" t="str">
            <v>AE104
FC Wet Coil
26.9/22.1</v>
          </cell>
        </row>
        <row r="14">
          <cell r="A14" t="str">
            <v>AE201
SZ Heat
-29.0/-29.0</v>
          </cell>
        </row>
        <row r="15">
          <cell r="A15" t="str">
            <v>AE203
SZ Dry Coil
15.5/-3.0</v>
          </cell>
        </row>
        <row r="16">
          <cell r="A16" t="str">
            <v>AE204
SZ Wet Coil
26.9/22.1</v>
          </cell>
        </row>
        <row r="17">
          <cell r="A17" t="str">
            <v>AE205
SZ Dry Coil
24.9/2.4
No Econo</v>
          </cell>
        </row>
        <row r="18">
          <cell r="A18" t="str">
            <v>AE206
SZ Wet Coil
23.0/20.9
No Econo</v>
          </cell>
        </row>
        <row r="19">
          <cell r="A19" t="str">
            <v>AE226
SZ Wet Coil
23.0/20.9
Dry Bulb  Econo</v>
          </cell>
        </row>
        <row r="20">
          <cell r="A20" t="str">
            <v>AE245
SZ Dry Coil
24.9/2.4
Enthalpy Econo</v>
          </cell>
        </row>
        <row r="26">
          <cell r="B26">
            <v>8.4195287343788099</v>
          </cell>
          <cell r="C26">
            <v>8.4133247182210145</v>
          </cell>
          <cell r="D26">
            <v>8.4520711898803693</v>
          </cell>
          <cell r="E26">
            <v>8.7675183316042133</v>
          </cell>
          <cell r="F26">
            <v>8.4533902235390261</v>
          </cell>
          <cell r="G26">
            <v>8.5129999999999999</v>
          </cell>
          <cell r="H26">
            <v>8.37216038908233</v>
          </cell>
          <cell r="I26">
            <v>8.415878143130028</v>
          </cell>
          <cell r="J26">
            <v>8.7534299999999998</v>
          </cell>
          <cell r="K26" t="e">
            <v>#N/A</v>
          </cell>
          <cell r="L26" t="e">
            <v>#N/A</v>
          </cell>
          <cell r="M26" t="e">
            <v>#N/A</v>
          </cell>
          <cell r="N26" t="e">
            <v>#N/A</v>
          </cell>
        </row>
        <row r="29">
          <cell r="B29">
            <v>8.3599233472862373</v>
          </cell>
          <cell r="C29">
            <v>8.3487760247155123</v>
          </cell>
          <cell r="D29">
            <v>8.3846893310546804</v>
          </cell>
          <cell r="E29">
            <v>8.7091971607261129</v>
          </cell>
          <cell r="F29">
            <v>8.3869690293855275</v>
          </cell>
          <cell r="G29">
            <v>8.4459999999999997</v>
          </cell>
          <cell r="H29">
            <v>8.3020522919472572</v>
          </cell>
          <cell r="I29">
            <v>8.3562942506067781</v>
          </cell>
          <cell r="J29">
            <v>8.7122499999999992</v>
          </cell>
          <cell r="K29" t="e">
            <v>#N/A</v>
          </cell>
          <cell r="L29" t="e">
            <v>#N/A</v>
          </cell>
          <cell r="M29" t="e">
            <v>#N/A</v>
          </cell>
          <cell r="N29" t="e">
            <v>#N/A</v>
          </cell>
        </row>
        <row r="43">
          <cell r="B43">
            <v>3.4965190074645229</v>
          </cell>
          <cell r="C43">
            <v>3.4882473483655891</v>
          </cell>
          <cell r="D43">
            <v>3.5428032875061</v>
          </cell>
          <cell r="E43">
            <v>3.5209575222587586</v>
          </cell>
          <cell r="F43">
            <v>3.4985702009651112</v>
          </cell>
          <cell r="G43">
            <v>3.48</v>
          </cell>
          <cell r="H43">
            <v>3.3891689029821688</v>
          </cell>
          <cell r="I43">
            <v>3.4931817317144445</v>
          </cell>
          <cell r="J43">
            <v>3.3473800000000002</v>
          </cell>
          <cell r="K43" t="e">
            <v>#N/A</v>
          </cell>
          <cell r="L43" t="e">
            <v>#N/A</v>
          </cell>
          <cell r="M43" t="e">
            <v>#N/A</v>
          </cell>
          <cell r="N43" t="e">
            <v>#N/A</v>
          </cell>
        </row>
        <row r="46">
          <cell r="B46">
            <v>3.5738912197055566</v>
          </cell>
          <cell r="C46">
            <v>3.5586671758018986</v>
          </cell>
          <cell r="D46">
            <v>3.6078336238861</v>
          </cell>
          <cell r="E46">
            <v>3.5901223279232388</v>
          </cell>
          <cell r="F46">
            <v>3.5657340617254722</v>
          </cell>
          <cell r="G46">
            <v>3.5470000000000002</v>
          </cell>
          <cell r="H46">
            <v>3.4558003050238102</v>
          </cell>
          <cell r="I46">
            <v>3.5705051216899721</v>
          </cell>
          <cell r="J46">
            <v>3.3690799999999999</v>
          </cell>
          <cell r="K46" t="e">
            <v>#N/A</v>
          </cell>
          <cell r="L46" t="e">
            <v>#N/A</v>
          </cell>
          <cell r="M46" t="e">
            <v>#N/A</v>
          </cell>
          <cell r="N46" t="e">
            <v>#N/A</v>
          </cell>
        </row>
        <row r="47">
          <cell r="B47">
            <v>1.9162641162181429</v>
          </cell>
          <cell r="C47">
            <v>1.909927246104631</v>
          </cell>
          <cell r="D47">
            <v>1.92874383926391</v>
          </cell>
          <cell r="E47">
            <v>1.9084797224029495</v>
          </cell>
          <cell r="F47">
            <v>1.9126685174408085</v>
          </cell>
          <cell r="G47">
            <v>1.915</v>
          </cell>
          <cell r="H47">
            <v>1.8798663209893733</v>
          </cell>
          <cell r="I47">
            <v>1.9128060157075</v>
          </cell>
          <cell r="J47">
            <v>1.7469700000000001</v>
          </cell>
          <cell r="K47" t="e">
            <v>#N/A</v>
          </cell>
          <cell r="L47" t="e">
            <v>#N/A</v>
          </cell>
          <cell r="M47" t="e">
            <v>#N/A</v>
          </cell>
          <cell r="N47" t="e">
            <v>#N/A</v>
          </cell>
        </row>
        <row r="48">
          <cell r="B48">
            <v>1.7063749394522603</v>
          </cell>
          <cell r="C48">
            <v>1.7005062357999938</v>
          </cell>
          <cell r="D48">
            <v>1.73144519329071</v>
          </cell>
          <cell r="E48">
            <v>1.7232587174031546</v>
          </cell>
          <cell r="F48">
            <v>1.696665349062825</v>
          </cell>
          <cell r="G48">
            <v>1.6950000000000001</v>
          </cell>
          <cell r="H48">
            <v>1.6456054728907012</v>
          </cell>
          <cell r="I48">
            <v>1.7032552935418721</v>
          </cell>
          <cell r="J48">
            <v>1.5303900000000001</v>
          </cell>
          <cell r="K48" t="e">
            <v>#N/A</v>
          </cell>
          <cell r="L48" t="e">
            <v>#N/A</v>
          </cell>
          <cell r="M48" t="e">
            <v>#N/A</v>
          </cell>
          <cell r="N48" t="e">
            <v>#N/A</v>
          </cell>
        </row>
        <row r="49">
          <cell r="B49">
            <v>1.5617992500504219</v>
          </cell>
          <cell r="C49">
            <v>1.5567791326010014</v>
          </cell>
          <cell r="D49">
            <v>1.59303343296051</v>
          </cell>
          <cell r="E49">
            <v>1.597238096912788</v>
          </cell>
          <cell r="F49">
            <v>1.554819606918725</v>
          </cell>
          <cell r="G49">
            <v>1.552</v>
          </cell>
          <cell r="H49">
            <v>1.5033409285345731</v>
          </cell>
          <cell r="I49">
            <v>1.5602580215369972</v>
          </cell>
          <cell r="J49">
            <v>1.4135899999999999</v>
          </cell>
          <cell r="K49" t="e">
            <v>#N/A</v>
          </cell>
          <cell r="L49" t="e">
            <v>#N/A</v>
          </cell>
          <cell r="M49" t="e">
            <v>#N/A</v>
          </cell>
          <cell r="N49" t="e">
            <v>#N/A</v>
          </cell>
        </row>
        <row r="50">
          <cell r="B50">
            <v>2.2076611688204211</v>
          </cell>
          <cell r="C50">
            <v>2.2020340323080956</v>
          </cell>
          <cell r="D50">
            <v>2.2157742977142298</v>
          </cell>
          <cell r="E50">
            <v>2.1877765859548552</v>
          </cell>
          <cell r="F50">
            <v>2.2073156604168558</v>
          </cell>
          <cell r="G50">
            <v>2.21</v>
          </cell>
          <cell r="H50">
            <v>2.1714715380540697</v>
          </cell>
          <cell r="I50">
            <v>2.2090263227573779</v>
          </cell>
          <cell r="J50">
            <v>2.0240499999999999</v>
          </cell>
          <cell r="K50" t="e">
            <v>#N/A</v>
          </cell>
          <cell r="L50" t="e">
            <v>#N/A</v>
          </cell>
          <cell r="M50" t="e">
            <v>#N/A</v>
          </cell>
          <cell r="N50" t="e">
            <v>#N/A</v>
          </cell>
        </row>
        <row r="58">
          <cell r="B58">
            <v>2.0543093595567625</v>
          </cell>
          <cell r="C58">
            <v>2.0647728792567142</v>
          </cell>
          <cell r="D58">
            <v>2.2929551601409899</v>
          </cell>
          <cell r="E58">
            <v>2.0119338596892273</v>
          </cell>
          <cell r="F58">
            <v>2.1742076050104728</v>
          </cell>
          <cell r="G58">
            <v>2.1269999999999998</v>
          </cell>
          <cell r="H58">
            <v>2.2564071554949887</v>
          </cell>
          <cell r="I58">
            <v>2.0543598878829559</v>
          </cell>
          <cell r="J58">
            <v>2.27271</v>
          </cell>
          <cell r="K58" t="e">
            <v>#N/A</v>
          </cell>
          <cell r="L58" t="e">
            <v>#N/A</v>
          </cell>
          <cell r="M58" t="e">
            <v>#N/A</v>
          </cell>
          <cell r="N58" t="e">
            <v>#N/A</v>
          </cell>
        </row>
        <row r="61">
          <cell r="B61">
            <v>2.0543093595567625</v>
          </cell>
          <cell r="C61">
            <v>2.0647728792567084</v>
          </cell>
          <cell r="D61">
            <v>2.28877472877502</v>
          </cell>
          <cell r="E61">
            <v>2.1212494211843596</v>
          </cell>
          <cell r="F61">
            <v>2.1734870192339169</v>
          </cell>
          <cell r="G61">
            <v>2.1280000000000001</v>
          </cell>
          <cell r="H61">
            <v>2.2574667526807155</v>
          </cell>
          <cell r="I61">
            <v>2.054354090349614</v>
          </cell>
          <cell r="J61">
            <v>2.2627000000000002</v>
          </cell>
          <cell r="K61" t="e">
            <v>#N/A</v>
          </cell>
          <cell r="L61" t="e">
            <v>#N/A</v>
          </cell>
          <cell r="M61" t="e">
            <v>#N/A</v>
          </cell>
          <cell r="N61" t="e">
            <v>#N/A</v>
          </cell>
        </row>
        <row r="62">
          <cell r="B62">
            <v>0</v>
          </cell>
          <cell r="C62">
            <v>0</v>
          </cell>
          <cell r="D62">
            <v>0</v>
          </cell>
          <cell r="E62">
            <v>0</v>
          </cell>
          <cell r="F62">
            <v>0</v>
          </cell>
          <cell r="G62">
            <v>0</v>
          </cell>
          <cell r="H62">
            <v>3.1087556969982444E-2</v>
          </cell>
          <cell r="I62">
            <v>0</v>
          </cell>
          <cell r="J62">
            <v>2.9289999999999816E-2</v>
          </cell>
          <cell r="K62" t="e">
            <v>#N/A</v>
          </cell>
          <cell r="L62" t="e">
            <v>#N/A</v>
          </cell>
          <cell r="M62" t="e">
            <v>#N/A</v>
          </cell>
          <cell r="N62" t="e">
            <v>#N/A</v>
          </cell>
        </row>
        <row r="63">
          <cell r="B63">
            <v>0.97037647309906627</v>
          </cell>
          <cell r="C63">
            <v>0.96319731016343324</v>
          </cell>
          <cell r="D63">
            <v>1.08664178848266</v>
          </cell>
          <cell r="E63">
            <v>1.008164963922934</v>
          </cell>
          <cell r="F63">
            <v>1.0416507288137058</v>
          </cell>
          <cell r="G63">
            <v>1</v>
          </cell>
          <cell r="H63">
            <v>1.0531998178491324</v>
          </cell>
          <cell r="I63">
            <v>0.96765872740465286</v>
          </cell>
          <cell r="J63">
            <v>1.0038799999999997</v>
          </cell>
          <cell r="K63" t="e">
            <v>#N/A</v>
          </cell>
          <cell r="L63" t="e">
            <v>#N/A</v>
          </cell>
          <cell r="M63" t="e">
            <v>#N/A</v>
          </cell>
          <cell r="N63" t="e">
            <v>#N/A</v>
          </cell>
        </row>
        <row r="64">
          <cell r="B64">
            <v>1.7998824168033738</v>
          </cell>
          <cell r="C64">
            <v>1.7781721124665246</v>
          </cell>
          <cell r="D64">
            <v>2.0497865676879798</v>
          </cell>
          <cell r="E64">
            <v>1.8076632260106562</v>
          </cell>
          <cell r="F64">
            <v>1.8633745448284971</v>
          </cell>
          <cell r="G64">
            <v>1.825</v>
          </cell>
          <cell r="H64">
            <v>1.887742147037234</v>
          </cell>
          <cell r="I64">
            <v>1.7950870460791333</v>
          </cell>
          <cell r="J64">
            <v>1.71757</v>
          </cell>
          <cell r="K64" t="e">
            <v>#N/A</v>
          </cell>
          <cell r="L64" t="e">
            <v>#N/A</v>
          </cell>
          <cell r="M64" t="e">
            <v>#N/A</v>
          </cell>
          <cell r="N64" t="e">
            <v>#N/A</v>
          </cell>
        </row>
        <row r="65">
          <cell r="B65">
            <v>0</v>
          </cell>
          <cell r="C65">
            <v>0</v>
          </cell>
          <cell r="D65">
            <v>0</v>
          </cell>
          <cell r="E65">
            <v>0</v>
          </cell>
          <cell r="F65">
            <v>0</v>
          </cell>
          <cell r="G65">
            <v>0</v>
          </cell>
          <cell r="H65">
            <v>3.0614795152291485E-2</v>
          </cell>
          <cell r="I65">
            <v>0</v>
          </cell>
          <cell r="J65">
            <v>2.9120000000000257E-2</v>
          </cell>
          <cell r="K65" t="e">
            <v>#N/A</v>
          </cell>
          <cell r="L65" t="e">
            <v>#N/A</v>
          </cell>
          <cell r="M65" t="e">
            <v>#N/A</v>
          </cell>
          <cell r="N65" t="e">
            <v>#N/A</v>
          </cell>
        </row>
        <row r="72">
          <cell r="B72">
            <v>0.7834835115576616</v>
          </cell>
          <cell r="C72">
            <v>0.78407367597830169</v>
          </cell>
          <cell r="D72">
            <v>0.77770370244979803</v>
          </cell>
          <cell r="E72">
            <v>0.77693177888363318</v>
          </cell>
          <cell r="F72">
            <v>0.76553743539896102</v>
          </cell>
          <cell r="G72">
            <v>0.76200000000000001</v>
          </cell>
          <cell r="H72">
            <v>0.7626195672245385</v>
          </cell>
          <cell r="I72">
            <v>0.78002330487635274</v>
          </cell>
          <cell r="J72">
            <v>0.67222999999999999</v>
          </cell>
          <cell r="K72" t="e">
            <v>#N/A</v>
          </cell>
          <cell r="L72" t="e">
            <v>#N/A</v>
          </cell>
          <cell r="M72" t="e">
            <v>#N/A</v>
          </cell>
          <cell r="N72" t="e">
            <v>#N/A</v>
          </cell>
        </row>
        <row r="73">
          <cell r="B73">
            <v>5.5508283670212855</v>
          </cell>
          <cell r="C73">
            <v>5.5530202276223033</v>
          </cell>
          <cell r="D73">
            <v>5.8357584476470894</v>
          </cell>
          <cell r="E73">
            <v>5.5328913819479864</v>
          </cell>
          <cell r="F73">
            <v>5.672777805975584</v>
          </cell>
          <cell r="G73">
            <v>5.6070000000000002</v>
          </cell>
          <cell r="H73">
            <v>5.6455760584771575</v>
          </cell>
          <cell r="I73">
            <v>5.5475416195973999</v>
          </cell>
          <cell r="J73">
            <v>5.6200900000000003</v>
          </cell>
          <cell r="K73" t="e">
            <v>#N/A</v>
          </cell>
          <cell r="L73" t="e">
            <v>#N/A</v>
          </cell>
          <cell r="M73" t="e">
            <v>#N/A</v>
          </cell>
          <cell r="N73" t="e">
            <v>#N/A</v>
          </cell>
        </row>
        <row r="75">
          <cell r="B75">
            <v>0.85613502314933188</v>
          </cell>
          <cell r="C75">
            <v>0.85302955816880499</v>
          </cell>
          <cell r="D75">
            <v>0.84533441066741899</v>
          </cell>
          <cell r="E75">
            <v>0.84023516033925927</v>
          </cell>
          <cell r="F75">
            <v>0.83269143634400278</v>
          </cell>
          <cell r="G75">
            <v>0.83</v>
          </cell>
          <cell r="H75">
            <v>0.83036553261272861</v>
          </cell>
          <cell r="I75">
            <v>0.85249103572032214</v>
          </cell>
          <cell r="J75">
            <v>0.71316999999999997</v>
          </cell>
          <cell r="K75" t="e">
            <v>#N/A</v>
          </cell>
          <cell r="L75" t="e">
            <v>#N/A</v>
          </cell>
          <cell r="M75" t="e">
            <v>#N/A</v>
          </cell>
          <cell r="N75" t="e">
            <v>#N/A</v>
          </cell>
        </row>
        <row r="76">
          <cell r="B76">
            <v>5.6282005792623195</v>
          </cell>
          <cell r="C76">
            <v>5.6234400550586079</v>
          </cell>
          <cell r="D76">
            <v>5.8966083526611204</v>
          </cell>
          <cell r="E76">
            <v>5.7113717491075988</v>
          </cell>
          <cell r="F76">
            <v>5.7392210809593891</v>
          </cell>
          <cell r="G76">
            <v>5.6749999999999998</v>
          </cell>
          <cell r="H76">
            <v>5.7132670577045257</v>
          </cell>
          <cell r="I76">
            <v>5.6248592120395866</v>
          </cell>
          <cell r="J76">
            <v>5.63178</v>
          </cell>
          <cell r="K76" t="e">
            <v>#N/A</v>
          </cell>
          <cell r="L76" t="e">
            <v>#N/A</v>
          </cell>
          <cell r="M76" t="e">
            <v>#N/A</v>
          </cell>
          <cell r="N76" t="e">
            <v>#N/A</v>
          </cell>
        </row>
        <row r="77">
          <cell r="B77">
            <v>1.9162641127202682</v>
          </cell>
          <cell r="C77">
            <v>1.909927246104631</v>
          </cell>
          <cell r="D77">
            <v>1.92874383926391</v>
          </cell>
          <cell r="E77">
            <v>1.9084797224029495</v>
          </cell>
          <cell r="F77">
            <v>1.9126685174408085</v>
          </cell>
          <cell r="G77">
            <v>1.915</v>
          </cell>
          <cell r="H77">
            <v>1.9109538779593558</v>
          </cell>
          <cell r="I77">
            <v>1.9128060157075</v>
          </cell>
          <cell r="J77">
            <v>1.77626</v>
          </cell>
          <cell r="K77" t="e">
            <v>#N/A</v>
          </cell>
          <cell r="L77" t="e">
            <v>#N/A</v>
          </cell>
          <cell r="M77" t="e">
            <v>#N/A</v>
          </cell>
          <cell r="N77" t="e">
            <v>#N/A</v>
          </cell>
        </row>
        <row r="78">
          <cell r="B78">
            <v>2.6767514125513316</v>
          </cell>
          <cell r="C78">
            <v>2.6637035459634268</v>
          </cell>
          <cell r="D78">
            <v>2.8180869817733702</v>
          </cell>
          <cell r="E78">
            <v>2.7314236813260888</v>
          </cell>
          <cell r="F78">
            <v>2.7383160778765308</v>
          </cell>
          <cell r="G78">
            <v>2.6960000000000002</v>
          </cell>
          <cell r="H78">
            <v>2.6988052907398337</v>
          </cell>
          <cell r="I78">
            <v>2.6709140209465252</v>
          </cell>
          <cell r="J78">
            <v>2.5342699999999998</v>
          </cell>
          <cell r="K78" t="e">
            <v>#N/A</v>
          </cell>
          <cell r="L78" t="e">
            <v>#N/A</v>
          </cell>
          <cell r="M78" t="e">
            <v>#N/A</v>
          </cell>
          <cell r="N78" t="e">
            <v>#N/A</v>
          </cell>
        </row>
        <row r="79">
          <cell r="B79">
            <v>3.3616816668537961</v>
          </cell>
          <cell r="C79">
            <v>3.334951245067526</v>
          </cell>
          <cell r="D79">
            <v>3.6428200006484897</v>
          </cell>
          <cell r="E79">
            <v>3.4049013229234442</v>
          </cell>
          <cell r="F79">
            <v>3.4181941517472221</v>
          </cell>
          <cell r="G79">
            <v>3.3769999999999998</v>
          </cell>
          <cell r="H79">
            <v>3.3910830755718071</v>
          </cell>
          <cell r="I79">
            <v>3.3553450676161303</v>
          </cell>
          <cell r="J79">
            <v>3.1311599999999999</v>
          </cell>
          <cell r="K79" t="e">
            <v>#N/A</v>
          </cell>
          <cell r="L79" t="e">
            <v>#N/A</v>
          </cell>
          <cell r="M79" t="e">
            <v>#N/A</v>
          </cell>
          <cell r="N79" t="e">
            <v>#N/A</v>
          </cell>
        </row>
        <row r="80">
          <cell r="B80">
            <v>2.2076611688204211</v>
          </cell>
          <cell r="C80">
            <v>2.2020340323080956</v>
          </cell>
          <cell r="D80">
            <v>2.2157742977142298</v>
          </cell>
          <cell r="E80">
            <v>2.1877765859548552</v>
          </cell>
          <cell r="F80">
            <v>2.2073156604168558</v>
          </cell>
          <cell r="G80">
            <v>2.21</v>
          </cell>
          <cell r="H80">
            <v>2.2020863332063612</v>
          </cell>
          <cell r="I80">
            <v>2.2090263227573779</v>
          </cell>
          <cell r="J80">
            <v>2.0531700000000002</v>
          </cell>
          <cell r="K80" t="e">
            <v>#N/A</v>
          </cell>
          <cell r="L80" t="e">
            <v>#N/A</v>
          </cell>
          <cell r="M80" t="e">
            <v>#N/A</v>
          </cell>
          <cell r="N80" t="e">
            <v>#N/A</v>
          </cell>
        </row>
        <row r="129">
          <cell r="B129">
            <v>0.11281304742701438</v>
          </cell>
          <cell r="C129">
            <v>0.11282773927462243</v>
          </cell>
          <cell r="D129">
            <v>0.11326800000000001</v>
          </cell>
          <cell r="E129">
            <v>0.11953837570222221</v>
          </cell>
          <cell r="F129">
            <v>0.113674701080009</v>
          </cell>
          <cell r="G129">
            <v>0.11327</v>
          </cell>
          <cell r="H129">
            <v>0.11333333333333333</v>
          </cell>
          <cell r="I129">
            <v>0.11281418949389027</v>
          </cell>
          <cell r="J129">
            <v>0.11327</v>
          </cell>
          <cell r="K129" t="e">
            <v>#N/A</v>
          </cell>
          <cell r="L129" t="e">
            <v>#N/A</v>
          </cell>
          <cell r="M129" t="e">
            <v>#N/A</v>
          </cell>
          <cell r="N129" t="e">
            <v>#N/A</v>
          </cell>
        </row>
        <row r="130">
          <cell r="B130">
            <v>0.11148565291111735</v>
          </cell>
          <cell r="C130">
            <v>0.11150748465010828</v>
          </cell>
          <cell r="D130">
            <v>0.11326800000000001</v>
          </cell>
          <cell r="E130">
            <v>0.11241370535999999</v>
          </cell>
          <cell r="F130">
            <v>0.113674701080009</v>
          </cell>
          <cell r="G130">
            <v>0.11327</v>
          </cell>
          <cell r="H130">
            <v>0.11326799999999998</v>
          </cell>
          <cell r="I130">
            <v>0.11148456171788278</v>
          </cell>
          <cell r="J130">
            <v>0.11327</v>
          </cell>
          <cell r="K130" t="e">
            <v>#N/A</v>
          </cell>
          <cell r="L130" t="e">
            <v>#N/A</v>
          </cell>
          <cell r="M130" t="e">
            <v>#N/A</v>
          </cell>
          <cell r="N130" t="e">
            <v>#N/A</v>
          </cell>
        </row>
        <row r="131">
          <cell r="B131">
            <v>0.11017397699325268</v>
          </cell>
          <cell r="C131">
            <v>0.11018933060754176</v>
          </cell>
          <cell r="D131">
            <v>0.11326800000000001</v>
          </cell>
          <cell r="E131">
            <v>0.10928392055999998</v>
          </cell>
          <cell r="F131">
            <v>0.113674701080009</v>
          </cell>
          <cell r="G131">
            <v>0.11327</v>
          </cell>
          <cell r="H131">
            <v>0.11333333333333333</v>
          </cell>
          <cell r="I131">
            <v>0.110171143067925</v>
          </cell>
          <cell r="J131">
            <v>0.11327</v>
          </cell>
          <cell r="K131" t="e">
            <v>#N/A</v>
          </cell>
          <cell r="L131" t="e">
            <v>#N/A</v>
          </cell>
          <cell r="M131" t="e">
            <v>#N/A</v>
          </cell>
          <cell r="N131" t="e">
            <v>#N/A</v>
          </cell>
        </row>
        <row r="132">
          <cell r="B132">
            <v>0.11281304742684514</v>
          </cell>
          <cell r="C132">
            <v>0.11282773927462243</v>
          </cell>
          <cell r="D132">
            <v>0.11326800000000001</v>
          </cell>
          <cell r="E132">
            <v>0.11969814088444444</v>
          </cell>
          <cell r="F132">
            <v>0.113674701080009</v>
          </cell>
          <cell r="G132">
            <v>0.11327</v>
          </cell>
          <cell r="H132">
            <v>0.11326799999999998</v>
          </cell>
          <cell r="I132">
            <v>0.11281418944522305</v>
          </cell>
          <cell r="J132">
            <v>0.11327</v>
          </cell>
          <cell r="K132" t="e">
            <v>#N/A</v>
          </cell>
          <cell r="L132" t="e">
            <v>#N/A</v>
          </cell>
          <cell r="M132" t="e">
            <v>#N/A</v>
          </cell>
          <cell r="N132" t="e">
            <v>#N/A</v>
          </cell>
        </row>
        <row r="133">
          <cell r="B133">
            <v>0.1114856529115254</v>
          </cell>
          <cell r="C133">
            <v>0.11150748465010828</v>
          </cell>
          <cell r="D133">
            <v>0.11326800000000001</v>
          </cell>
          <cell r="E133">
            <v>0.11255961078666667</v>
          </cell>
          <cell r="F133">
            <v>0.113674701080009</v>
          </cell>
          <cell r="G133">
            <v>0.11327</v>
          </cell>
          <cell r="H133">
            <v>0.11326799999999998</v>
          </cell>
          <cell r="I133">
            <v>0.11148330743278111</v>
          </cell>
          <cell r="J133">
            <v>0.11327</v>
          </cell>
          <cell r="K133" t="e">
            <v>#N/A</v>
          </cell>
          <cell r="L133" t="e">
            <v>#N/A</v>
          </cell>
          <cell r="M133" t="e">
            <v>#N/A</v>
          </cell>
          <cell r="N133" t="e">
            <v>#N/A</v>
          </cell>
        </row>
        <row r="134">
          <cell r="B134">
            <v>0.11017397699325268</v>
          </cell>
          <cell r="C134">
            <v>0.11018933060754176</v>
          </cell>
          <cell r="D134">
            <v>0.11326800000000001</v>
          </cell>
          <cell r="E134">
            <v>0.10947518518666667</v>
          </cell>
          <cell r="F134">
            <v>0.113674701080009</v>
          </cell>
          <cell r="G134">
            <v>0.11327</v>
          </cell>
          <cell r="H134">
            <v>0.11326799999999998</v>
          </cell>
          <cell r="I134">
            <v>0.11017112828783417</v>
          </cell>
          <cell r="J134">
            <v>0.11327</v>
          </cell>
          <cell r="K134" t="e">
            <v>#N/A</v>
          </cell>
          <cell r="L134" t="e">
            <v>#N/A</v>
          </cell>
          <cell r="M134" t="e">
            <v>#N/A</v>
          </cell>
          <cell r="N134" t="e">
            <v>#N/A</v>
          </cell>
        </row>
        <row r="135">
          <cell r="B135">
            <v>0.11120891564040106</v>
          </cell>
          <cell r="C135">
            <v>0.11122941942833089</v>
          </cell>
          <cell r="D135">
            <v>0.11326800000000001</v>
          </cell>
          <cell r="E135">
            <v>0.11109047669777777</v>
          </cell>
          <cell r="F135">
            <v>0.113674701080009</v>
          </cell>
          <cell r="G135">
            <v>0.11327</v>
          </cell>
          <cell r="H135">
            <v>0.11326799999999999</v>
          </cell>
          <cell r="I135">
            <v>0.11120870013880584</v>
          </cell>
          <cell r="J135">
            <v>0.11327</v>
          </cell>
          <cell r="K135" t="e">
            <v>#N/A</v>
          </cell>
          <cell r="L135" t="e">
            <v>#N/A</v>
          </cell>
          <cell r="M135" t="e">
            <v>#N/A</v>
          </cell>
          <cell r="N135" t="e">
            <v>#N/A</v>
          </cell>
        </row>
        <row r="136">
          <cell r="B136">
            <v>0.1098988354927759</v>
          </cell>
          <cell r="C136">
            <v>0.10991348513519757</v>
          </cell>
          <cell r="D136">
            <v>0.11326800000000001</v>
          </cell>
          <cell r="E136">
            <v>0.10982671898666665</v>
          </cell>
          <cell r="F136">
            <v>0.113674701080009</v>
          </cell>
          <cell r="G136">
            <v>0.11327</v>
          </cell>
          <cell r="H136">
            <v>0.11326799999999999</v>
          </cell>
          <cell r="I136">
            <v>0.10989567657109944</v>
          </cell>
          <cell r="J136">
            <v>0.11327</v>
          </cell>
          <cell r="K136" t="e">
            <v>#N/A</v>
          </cell>
          <cell r="L136" t="e">
            <v>#N/A</v>
          </cell>
          <cell r="M136" t="e">
            <v>#N/A</v>
          </cell>
          <cell r="N136" t="e">
            <v>#N/A</v>
          </cell>
        </row>
        <row r="137">
          <cell r="B137">
            <v>0.33550621038514117</v>
          </cell>
          <cell r="C137">
            <v>0.33555366114537211</v>
          </cell>
          <cell r="D137">
            <v>0.33980400000000005</v>
          </cell>
          <cell r="E137">
            <v>0.32940985020000008</v>
          </cell>
          <cell r="F137">
            <v>0.34102410324002702</v>
          </cell>
          <cell r="G137">
            <v>0.33979999999999999</v>
          </cell>
          <cell r="H137">
            <v>0.33980400000000005</v>
          </cell>
          <cell r="I137">
            <v>0.33549616930581388</v>
          </cell>
          <cell r="J137">
            <v>0.33938000000000001</v>
          </cell>
          <cell r="K137" t="e">
            <v>#N/A</v>
          </cell>
          <cell r="L137" t="e">
            <v>#N/A</v>
          </cell>
          <cell r="M137" t="e">
            <v>#N/A</v>
          </cell>
          <cell r="N137" t="e">
            <v>#N/A</v>
          </cell>
        </row>
        <row r="138">
          <cell r="B138">
            <v>0.3402719819109789</v>
          </cell>
          <cell r="C138">
            <v>0.34033480459972104</v>
          </cell>
          <cell r="D138">
            <v>0.33980400000000005</v>
          </cell>
          <cell r="E138">
            <v>0.33308696934666671</v>
          </cell>
          <cell r="F138">
            <v>0.34102410324002702</v>
          </cell>
          <cell r="G138">
            <v>0.33979999999999999</v>
          </cell>
          <cell r="H138">
            <v>0.33980400000000005</v>
          </cell>
          <cell r="I138">
            <v>0.3402763659759222</v>
          </cell>
          <cell r="J138">
            <v>0.31348999999999999</v>
          </cell>
          <cell r="K138" t="e">
            <v>#N/A</v>
          </cell>
          <cell r="L138" t="e">
            <v>#N/A</v>
          </cell>
          <cell r="M138" t="e">
            <v>#N/A</v>
          </cell>
          <cell r="N138" t="e">
            <v>#N/A</v>
          </cell>
        </row>
        <row r="219">
          <cell r="B219">
            <v>0.3296276724171609</v>
          </cell>
          <cell r="C219">
            <v>0.32965973327363651</v>
          </cell>
          <cell r="D219">
            <v>0.33980400000000005</v>
          </cell>
          <cell r="E219">
            <v>0.35861512710666665</v>
          </cell>
          <cell r="F219">
            <v>0.34102410324002702</v>
          </cell>
          <cell r="G219">
            <v>0.33979999999999999</v>
          </cell>
          <cell r="H219">
            <v>0.33980400000000005</v>
          </cell>
          <cell r="I219">
            <v>0.32963956702394165</v>
          </cell>
          <cell r="J219">
            <v>0.33979999999999999</v>
          </cell>
          <cell r="K219" t="e">
            <v>#N/A</v>
          </cell>
          <cell r="L219" t="e">
            <v>#N/A</v>
          </cell>
          <cell r="M219" t="e">
            <v>#N/A</v>
          </cell>
          <cell r="N219" t="e">
            <v>#N/A</v>
          </cell>
        </row>
        <row r="220">
          <cell r="B220">
            <v>0.3403621878626531</v>
          </cell>
          <cell r="C220">
            <v>0.34043360268667849</v>
          </cell>
          <cell r="D220">
            <v>0.33980400000000005</v>
          </cell>
          <cell r="E220">
            <v>0.33724111608000001</v>
          </cell>
          <cell r="F220">
            <v>0.34102410324002702</v>
          </cell>
          <cell r="G220">
            <v>0.33979999999999999</v>
          </cell>
          <cell r="H220">
            <v>0.33980400000000005</v>
          </cell>
          <cell r="I220">
            <v>0.34035300043289446</v>
          </cell>
          <cell r="J220">
            <v>0.33979999999999999</v>
          </cell>
          <cell r="K220" t="e">
            <v>#N/A</v>
          </cell>
          <cell r="L220" t="e">
            <v>#N/A</v>
          </cell>
          <cell r="M220" t="e">
            <v>#N/A</v>
          </cell>
          <cell r="N220" t="e">
            <v>#N/A</v>
          </cell>
        </row>
        <row r="221">
          <cell r="B221">
            <v>0.34115418599688935</v>
          </cell>
          <cell r="C221">
            <v>0.34121164112932084</v>
          </cell>
          <cell r="D221">
            <v>0.33980400000000005</v>
          </cell>
          <cell r="E221">
            <v>0.32785176167999996</v>
          </cell>
          <cell r="F221">
            <v>0.34102410324002702</v>
          </cell>
          <cell r="G221">
            <v>0.33979999999999999</v>
          </cell>
          <cell r="H221">
            <v>0.33980400000000005</v>
          </cell>
          <cell r="I221">
            <v>0.34113726248827497</v>
          </cell>
          <cell r="J221">
            <v>0.33979999999999999</v>
          </cell>
          <cell r="K221" t="e">
            <v>#N/A</v>
          </cell>
          <cell r="L221" t="e">
            <v>#N/A</v>
          </cell>
          <cell r="M221" t="e">
            <v>#N/A</v>
          </cell>
          <cell r="N221" t="e">
            <v>#N/A</v>
          </cell>
        </row>
        <row r="222">
          <cell r="B222">
            <v>0.3296276724176383</v>
          </cell>
          <cell r="C222">
            <v>0.32965973327363651</v>
          </cell>
          <cell r="D222">
            <v>0.33980400000000005</v>
          </cell>
          <cell r="E222">
            <v>0.3590944226533333</v>
          </cell>
          <cell r="F222">
            <v>0.34102410324002702</v>
          </cell>
          <cell r="G222">
            <v>0.33979999999999999</v>
          </cell>
          <cell r="H222">
            <v>0.33980400000000005</v>
          </cell>
          <cell r="I222">
            <v>0.32963956688232499</v>
          </cell>
          <cell r="J222">
            <v>0.33979999999999999</v>
          </cell>
          <cell r="K222" t="e">
            <v>#N/A</v>
          </cell>
          <cell r="L222" t="e">
            <v>#N/A</v>
          </cell>
          <cell r="M222" t="e">
            <v>#N/A</v>
          </cell>
          <cell r="N222" t="e">
            <v>#N/A</v>
          </cell>
        </row>
        <row r="223">
          <cell r="B223">
            <v>0.3403621878626531</v>
          </cell>
          <cell r="C223">
            <v>0.34043360268667849</v>
          </cell>
          <cell r="D223">
            <v>0.33980400000000005</v>
          </cell>
          <cell r="E223">
            <v>0.33767883236000001</v>
          </cell>
          <cell r="F223">
            <v>0.34102410324002702</v>
          </cell>
          <cell r="G223">
            <v>0.33979999999999999</v>
          </cell>
          <cell r="H223">
            <v>0.33980400000000005</v>
          </cell>
          <cell r="I223">
            <v>0.34034917445371665</v>
          </cell>
          <cell r="J223">
            <v>0.33979999999999999</v>
          </cell>
          <cell r="K223" t="e">
            <v>#N/A</v>
          </cell>
          <cell r="L223" t="e">
            <v>#N/A</v>
          </cell>
          <cell r="M223" t="e">
            <v>#N/A</v>
          </cell>
          <cell r="N223" t="e">
            <v>#N/A</v>
          </cell>
        </row>
        <row r="224">
          <cell r="B224">
            <v>0.34115418599688935</v>
          </cell>
          <cell r="C224">
            <v>0.34121164112932084</v>
          </cell>
          <cell r="D224">
            <v>0.33980400000000005</v>
          </cell>
          <cell r="E224">
            <v>0.32842555555999997</v>
          </cell>
          <cell r="F224">
            <v>0.34102410324002702</v>
          </cell>
          <cell r="G224">
            <v>0.33979999999999999</v>
          </cell>
          <cell r="H224">
            <v>0.33980400000000005</v>
          </cell>
          <cell r="I224">
            <v>0.34113721670302499</v>
          </cell>
          <cell r="J224">
            <v>0.33979999999999999</v>
          </cell>
          <cell r="K224" t="e">
            <v>#N/A</v>
          </cell>
          <cell r="L224" t="e">
            <v>#N/A</v>
          </cell>
          <cell r="M224" t="e">
            <v>#N/A</v>
          </cell>
          <cell r="N224" t="e">
            <v>#N/A</v>
          </cell>
        </row>
        <row r="225">
          <cell r="B225">
            <v>0.33951528930176905</v>
          </cell>
          <cell r="C225">
            <v>0.3395800361917522</v>
          </cell>
          <cell r="D225">
            <v>0.33980400000000005</v>
          </cell>
          <cell r="E225">
            <v>0.33327143009333338</v>
          </cell>
          <cell r="F225">
            <v>0.34102410324002702</v>
          </cell>
          <cell r="G225">
            <v>0.33979999999999999</v>
          </cell>
          <cell r="H225">
            <v>0.33980400000000005</v>
          </cell>
          <cell r="I225">
            <v>0.33950878171165277</v>
          </cell>
          <cell r="J225">
            <v>0.33979999999999999</v>
          </cell>
          <cell r="K225" t="e">
            <v>#N/A</v>
          </cell>
          <cell r="L225" t="e">
            <v>#N/A</v>
          </cell>
          <cell r="M225" t="e">
            <v>#N/A</v>
          </cell>
          <cell r="N225" t="e">
            <v>#N/A</v>
          </cell>
        </row>
        <row r="226">
          <cell r="B226">
            <v>0.33550621038514117</v>
          </cell>
          <cell r="C226">
            <v>0.33555366114537211</v>
          </cell>
          <cell r="D226">
            <v>0.33980400000000005</v>
          </cell>
          <cell r="E226">
            <v>0.32948015695999994</v>
          </cell>
          <cell r="F226">
            <v>0.34102410324002702</v>
          </cell>
          <cell r="G226">
            <v>0.33979999999999999</v>
          </cell>
          <cell r="H226">
            <v>0.33980400000000005</v>
          </cell>
          <cell r="I226">
            <v>0.33549076064334721</v>
          </cell>
          <cell r="J226">
            <v>0.33979999999999999</v>
          </cell>
          <cell r="K226" t="e">
            <v>#N/A</v>
          </cell>
          <cell r="L226" t="e">
            <v>#N/A</v>
          </cell>
          <cell r="M226" t="e">
            <v>#N/A</v>
          </cell>
          <cell r="N226" t="e">
            <v>#N/A</v>
          </cell>
        </row>
        <row r="227">
          <cell r="B227">
            <v>0.33550621038514117</v>
          </cell>
          <cell r="C227">
            <v>0.33555366114537211</v>
          </cell>
          <cell r="D227">
            <v>0.33980400000000005</v>
          </cell>
          <cell r="E227">
            <v>0.32940985020000008</v>
          </cell>
          <cell r="F227">
            <v>0.34102410324002702</v>
          </cell>
          <cell r="G227">
            <v>0.33979999999999999</v>
          </cell>
          <cell r="H227">
            <v>0.33980400000000005</v>
          </cell>
          <cell r="I227">
            <v>0.33549616930581388</v>
          </cell>
          <cell r="J227">
            <v>0.33979999999999999</v>
          </cell>
          <cell r="K227" t="e">
            <v>#N/A</v>
          </cell>
          <cell r="L227" t="e">
            <v>#N/A</v>
          </cell>
          <cell r="M227" t="e">
            <v>#N/A</v>
          </cell>
          <cell r="N227" t="e">
            <v>#N/A</v>
          </cell>
        </row>
        <row r="228">
          <cell r="B228">
            <v>0.3402719819109789</v>
          </cell>
          <cell r="C228">
            <v>0.34033480459972104</v>
          </cell>
          <cell r="D228">
            <v>0.33980400000000005</v>
          </cell>
          <cell r="E228">
            <v>0.33308696934666671</v>
          </cell>
          <cell r="F228">
            <v>0.34102410324002702</v>
          </cell>
          <cell r="G228">
            <v>0.33979999999999999</v>
          </cell>
          <cell r="H228">
            <v>0.33980400000000005</v>
          </cell>
          <cell r="I228">
            <v>0.3402763659759222</v>
          </cell>
          <cell r="J228">
            <v>0.33979999999999999</v>
          </cell>
          <cell r="K228" t="e">
            <v>#N/A</v>
          </cell>
          <cell r="L228" t="e">
            <v>#N/A</v>
          </cell>
          <cell r="M228" t="e">
            <v>#N/A</v>
          </cell>
          <cell r="N228" t="e">
            <v>#N/A</v>
          </cell>
        </row>
      </sheetData>
      <sheetData sheetId="36" refreshError="1"/>
      <sheetData sheetId="37">
        <row r="61">
          <cell r="Q61" t="str">
            <v>AE101</v>
          </cell>
        </row>
        <row r="66">
          <cell r="Q66" t="str">
            <v>AE103</v>
          </cell>
        </row>
        <row r="71">
          <cell r="Q71" t="str">
            <v>AE104</v>
          </cell>
        </row>
        <row r="84">
          <cell r="Q84" t="str">
            <v>Last Hour of Simulation - Detailed Outputs - Single Zone Air Handler</v>
          </cell>
        </row>
        <row r="88">
          <cell r="Q88" t="str">
            <v>Cases</v>
          </cell>
        </row>
        <row r="89">
          <cell r="Q89" t="str">
            <v>AE201</v>
          </cell>
        </row>
        <row r="94">
          <cell r="Q94" t="str">
            <v>AE203</v>
          </cell>
        </row>
        <row r="99">
          <cell r="Q99" t="str">
            <v>AE204</v>
          </cell>
        </row>
        <row r="104">
          <cell r="Q104" t="str">
            <v>AE205</v>
          </cell>
        </row>
        <row r="109">
          <cell r="Q109" t="str">
            <v>AE206</v>
          </cell>
        </row>
        <row r="114">
          <cell r="Q114" t="str">
            <v>AE226</v>
          </cell>
        </row>
        <row r="119">
          <cell r="Q119" t="str">
            <v>AE245</v>
          </cell>
        </row>
        <row r="132">
          <cell r="Q132" t="str">
            <v>Last Hour of Simulation - Detailed Outputs - Constant Volume Terminal Reheat Air System</v>
          </cell>
        </row>
        <row r="136">
          <cell r="Q136" t="str">
            <v>Cases</v>
          </cell>
        </row>
        <row r="137">
          <cell r="Q137" t="str">
            <v>AE301</v>
          </cell>
        </row>
        <row r="142">
          <cell r="Q142" t="str">
            <v>AE303</v>
          </cell>
        </row>
        <row r="147">
          <cell r="Q147" t="str">
            <v>AE304</v>
          </cell>
        </row>
        <row r="152">
          <cell r="Q152" t="str">
            <v>AE305</v>
          </cell>
        </row>
        <row r="157">
          <cell r="Q157" t="str">
            <v>AE306</v>
          </cell>
        </row>
        <row r="162">
          <cell r="Q162" t="str">
            <v>AE326</v>
          </cell>
        </row>
        <row r="167">
          <cell r="Q167" t="str">
            <v>AE345</v>
          </cell>
        </row>
        <row r="173">
          <cell r="Q173" t="str">
            <v>* n/a = not applicable</v>
          </cell>
        </row>
        <row r="180">
          <cell r="Q180" t="str">
            <v>Last Hour of Simulation - Detailed Outputs - Variable Air Volume System</v>
          </cell>
        </row>
        <row r="184">
          <cell r="Q184" t="str">
            <v>Cases</v>
          </cell>
        </row>
        <row r="185">
          <cell r="Q185" t="str">
            <v>AE401</v>
          </cell>
        </row>
        <row r="190">
          <cell r="Q190" t="str">
            <v>AE403</v>
          </cell>
        </row>
      </sheetData>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S"/>
      <sheetName val="Sheet1"/>
      <sheetName val="吸収式冷却水ポンプ"/>
      <sheetName val="冷却塔_仕様"/>
      <sheetName val="AR機器仕様、特性曲線"/>
    </sheetNames>
    <sheetDataSet>
      <sheetData sheetId="0">
        <row r="60">
          <cell r="L60">
            <v>32.781477614797389</v>
          </cell>
          <cell r="M60">
            <v>5.0977380841249804</v>
          </cell>
          <cell r="N60">
            <v>12</v>
          </cell>
          <cell r="O60">
            <v>7</v>
          </cell>
          <cell r="P60">
            <v>1512</v>
          </cell>
          <cell r="Q60">
            <v>37.08</v>
          </cell>
          <cell r="R60">
            <v>2500.0001999999999</v>
          </cell>
        </row>
        <row r="61">
          <cell r="L61">
            <v>31.081588454920968</v>
          </cell>
          <cell r="M61">
            <v>4.7382905394858108</v>
          </cell>
          <cell r="N61">
            <v>12</v>
          </cell>
          <cell r="O61">
            <v>7</v>
          </cell>
          <cell r="P61">
            <v>1512</v>
          </cell>
          <cell r="Q61">
            <v>34.130000000000003</v>
          </cell>
          <cell r="R61">
            <v>2500.0001999999999</v>
          </cell>
        </row>
        <row r="62">
          <cell r="L62">
            <v>29.727906003637266</v>
          </cell>
          <cell r="M62">
            <v>4.4594900410009632</v>
          </cell>
          <cell r="N62">
            <v>12</v>
          </cell>
          <cell r="O62">
            <v>7</v>
          </cell>
          <cell r="P62">
            <v>1512</v>
          </cell>
          <cell r="Q62">
            <v>31.3</v>
          </cell>
          <cell r="R62">
            <v>2500.0001999999999</v>
          </cell>
        </row>
        <row r="63">
          <cell r="L63">
            <v>27.987147338866411</v>
          </cell>
          <cell r="M63">
            <v>4.1106644673019597</v>
          </cell>
          <cell r="N63">
            <v>12</v>
          </cell>
          <cell r="O63">
            <v>7</v>
          </cell>
          <cell r="P63">
            <v>1512</v>
          </cell>
          <cell r="Q63">
            <v>26.4</v>
          </cell>
          <cell r="R63">
            <v>2500.0001999999999</v>
          </cell>
        </row>
        <row r="64">
          <cell r="L64">
            <v>32.500085795396245</v>
          </cell>
          <cell r="M64">
            <v>5.0375183173303482</v>
          </cell>
          <cell r="N64">
            <v>12</v>
          </cell>
          <cell r="O64">
            <v>7</v>
          </cell>
          <cell r="P64">
            <v>1512</v>
          </cell>
          <cell r="Q64">
            <v>36.619999999999997</v>
          </cell>
          <cell r="R64">
            <v>2500.0001999999999</v>
          </cell>
        </row>
        <row r="65">
          <cell r="L65">
            <v>22.316433984076607</v>
          </cell>
          <cell r="M65">
            <v>3.0499776858415615</v>
          </cell>
          <cell r="N65">
            <v>10.75</v>
          </cell>
          <cell r="O65">
            <v>7</v>
          </cell>
          <cell r="P65">
            <v>1512</v>
          </cell>
          <cell r="Q65">
            <v>31.46</v>
          </cell>
          <cell r="R65">
            <v>2500.0001999999999</v>
          </cell>
        </row>
        <row r="66">
          <cell r="L66">
            <v>13.79665983613455</v>
          </cell>
          <cell r="M66">
            <v>1.674003754928199</v>
          </cell>
          <cell r="N66">
            <v>9.5</v>
          </cell>
          <cell r="O66">
            <v>7</v>
          </cell>
          <cell r="P66">
            <v>1512</v>
          </cell>
          <cell r="Q66">
            <v>25.43</v>
          </cell>
          <cell r="R66">
            <v>2500.0001999999999</v>
          </cell>
        </row>
        <row r="67">
          <cell r="L67">
            <v>9.5061205501251731</v>
          </cell>
          <cell r="M67">
            <v>1.0800000233314011</v>
          </cell>
          <cell r="N67">
            <v>8.75</v>
          </cell>
          <cell r="O67">
            <v>7</v>
          </cell>
          <cell r="P67">
            <v>1512</v>
          </cell>
          <cell r="Q67">
            <v>23.21</v>
          </cell>
          <cell r="R67">
            <v>2500.0001999999999</v>
          </cell>
        </row>
        <row r="68">
          <cell r="L68">
            <v>15.667906263423896</v>
          </cell>
          <cell r="M68">
            <v>1.953822870443394</v>
          </cell>
          <cell r="N68">
            <v>9.5</v>
          </cell>
          <cell r="O68">
            <v>7</v>
          </cell>
          <cell r="P68">
            <v>1512</v>
          </cell>
          <cell r="Q68">
            <v>34.020000000000003</v>
          </cell>
          <cell r="R68">
            <v>2500.0001999999999</v>
          </cell>
        </row>
        <row r="69">
          <cell r="L69">
            <v>32.781477614797389</v>
          </cell>
          <cell r="M69">
            <v>5.0977380841249804</v>
          </cell>
          <cell r="N69">
            <v>12</v>
          </cell>
          <cell r="O69">
            <v>7</v>
          </cell>
          <cell r="P69">
            <v>1512</v>
          </cell>
          <cell r="Q69">
            <v>37.08</v>
          </cell>
          <cell r="R69">
            <v>2500.0001999999999</v>
          </cell>
        </row>
        <row r="70">
          <cell r="L70">
            <v>31.081588454920968</v>
          </cell>
          <cell r="M70">
            <v>4.7382905394858108</v>
          </cell>
          <cell r="N70">
            <v>12</v>
          </cell>
          <cell r="O70">
            <v>7</v>
          </cell>
          <cell r="P70">
            <v>1512</v>
          </cell>
          <cell r="Q70">
            <v>34.130000000000003</v>
          </cell>
          <cell r="R70">
            <v>2500.0001999999999</v>
          </cell>
        </row>
        <row r="71">
          <cell r="L71">
            <v>29.727905346987857</v>
          </cell>
          <cell r="M71">
            <v>4.459489907359373</v>
          </cell>
          <cell r="N71">
            <v>12</v>
          </cell>
          <cell r="O71">
            <v>7</v>
          </cell>
          <cell r="P71">
            <v>1512</v>
          </cell>
          <cell r="Q71">
            <v>31.3</v>
          </cell>
          <cell r="R71">
            <v>2499.9503999999997</v>
          </cell>
        </row>
        <row r="72">
          <cell r="L72">
            <v>28.13410237385806</v>
          </cell>
          <cell r="M72">
            <v>4.1396907685662088</v>
          </cell>
          <cell r="N72">
            <v>12</v>
          </cell>
          <cell r="O72">
            <v>7</v>
          </cell>
          <cell r="P72">
            <v>1512</v>
          </cell>
          <cell r="Q72">
            <v>27</v>
          </cell>
          <cell r="R72">
            <v>2453.6622000000002</v>
          </cell>
        </row>
        <row r="73">
          <cell r="L73">
            <v>32.820452196916108</v>
          </cell>
          <cell r="M73">
            <v>5.1061013853405042</v>
          </cell>
          <cell r="N73">
            <v>12</v>
          </cell>
          <cell r="O73">
            <v>7</v>
          </cell>
          <cell r="P73">
            <v>1512</v>
          </cell>
          <cell r="Q73">
            <v>37.130000000000003</v>
          </cell>
          <cell r="R73">
            <v>2500.0001999999999</v>
          </cell>
        </row>
        <row r="74">
          <cell r="L74">
            <v>22.211661435967549</v>
          </cell>
          <cell r="M74">
            <v>3.0314695553137549</v>
          </cell>
          <cell r="N74">
            <v>10.75</v>
          </cell>
          <cell r="O74">
            <v>7</v>
          </cell>
          <cell r="P74">
            <v>1512</v>
          </cell>
          <cell r="Q74">
            <v>32.409999999999997</v>
          </cell>
          <cell r="R74">
            <v>1871.9598000000001</v>
          </cell>
        </row>
        <row r="75">
          <cell r="L75">
            <v>13.705118397873887</v>
          </cell>
          <cell r="M75">
            <v>1.6606384119343645</v>
          </cell>
          <cell r="N75">
            <v>9.5</v>
          </cell>
          <cell r="O75">
            <v>7</v>
          </cell>
          <cell r="P75">
            <v>1512</v>
          </cell>
          <cell r="Q75">
            <v>27.33</v>
          </cell>
          <cell r="R75">
            <v>1251</v>
          </cell>
        </row>
        <row r="76">
          <cell r="L76">
            <v>9.5079728141228053</v>
          </cell>
          <cell r="M76">
            <v>1.0802421612242279</v>
          </cell>
          <cell r="N76">
            <v>8.75</v>
          </cell>
          <cell r="O76">
            <v>7</v>
          </cell>
          <cell r="P76">
            <v>1512</v>
          </cell>
          <cell r="Q76">
            <v>24.95</v>
          </cell>
          <cell r="R76">
            <v>1251</v>
          </cell>
        </row>
        <row r="77">
          <cell r="L77">
            <v>15.673194035287462</v>
          </cell>
          <cell r="M77">
            <v>1.954631444687227</v>
          </cell>
          <cell r="N77">
            <v>9.5</v>
          </cell>
          <cell r="O77">
            <v>7</v>
          </cell>
          <cell r="P77">
            <v>1512</v>
          </cell>
          <cell r="Q77">
            <v>36.5</v>
          </cell>
          <cell r="R77">
            <v>1275.4739999999999</v>
          </cell>
        </row>
        <row r="78">
          <cell r="L78">
            <v>13.706717455678588</v>
          </cell>
          <cell r="M78">
            <v>1.6608716206106311</v>
          </cell>
          <cell r="N78">
            <v>9.5</v>
          </cell>
          <cell r="O78">
            <v>7</v>
          </cell>
          <cell r="P78">
            <v>1512</v>
          </cell>
          <cell r="Q78">
            <v>27.33</v>
          </cell>
          <cell r="R78">
            <v>1251</v>
          </cell>
        </row>
        <row r="79">
          <cell r="L79" t="str">
            <v>機器特性からの推定値</v>
          </cell>
          <cell r="M79" t="str">
            <v>機器特性からの推定値</v>
          </cell>
          <cell r="N79" t="str">
            <v>設定値</v>
          </cell>
          <cell r="O79" t="str">
            <v>設定値</v>
          </cell>
          <cell r="P79" t="str">
            <v>設定値</v>
          </cell>
        </row>
      </sheetData>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67798-7132-4A15-B016-A29C76255330}">
  <dimension ref="A1:F28"/>
  <sheetViews>
    <sheetView topLeftCell="A2" zoomScale="130" zoomScaleNormal="130" workbookViewId="0">
      <selection activeCell="B30" sqref="B30"/>
    </sheetView>
  </sheetViews>
  <sheetFormatPr baseColWidth="10" defaultColWidth="8.83203125" defaultRowHeight="15"/>
  <cols>
    <col min="1" max="1" width="3.6640625" customWidth="1"/>
    <col min="2" max="2" width="12.6640625" customWidth="1"/>
    <col min="3" max="3" width="14.33203125" bestFit="1" customWidth="1"/>
    <col min="4" max="4" width="33.6640625" bestFit="1" customWidth="1"/>
    <col min="5" max="5" width="16.33203125" bestFit="1" customWidth="1"/>
    <col min="6" max="6" width="30.6640625" customWidth="1"/>
    <col min="8" max="8" width="10.33203125" bestFit="1" customWidth="1"/>
  </cols>
  <sheetData>
    <row r="1" spans="1:6" ht="19">
      <c r="A1" s="5" t="s">
        <v>307</v>
      </c>
    </row>
    <row r="3" spans="1:6">
      <c r="A3" s="261" t="s">
        <v>308</v>
      </c>
    </row>
    <row r="4" spans="1:6">
      <c r="B4" t="s">
        <v>309</v>
      </c>
    </row>
    <row r="5" spans="1:6">
      <c r="B5" t="s">
        <v>310</v>
      </c>
    </row>
    <row r="6" spans="1:6">
      <c r="B6" t="s">
        <v>311</v>
      </c>
    </row>
    <row r="8" spans="1:6">
      <c r="A8" s="261" t="s">
        <v>312</v>
      </c>
      <c r="B8" s="261"/>
    </row>
    <row r="9" spans="1:6">
      <c r="B9" t="s">
        <v>313</v>
      </c>
    </row>
    <row r="10" spans="1:6">
      <c r="B10" t="s">
        <v>314</v>
      </c>
    </row>
    <row r="11" spans="1:6">
      <c r="B11" t="s">
        <v>315</v>
      </c>
    </row>
    <row r="12" spans="1:6">
      <c r="B12" t="s">
        <v>316</v>
      </c>
    </row>
    <row r="14" spans="1:6">
      <c r="A14" s="261" t="s">
        <v>317</v>
      </c>
    </row>
    <row r="15" spans="1:6" ht="17">
      <c r="B15" s="235" t="s">
        <v>318</v>
      </c>
      <c r="C15" s="235" t="s">
        <v>319</v>
      </c>
      <c r="D15" s="235" t="s">
        <v>320</v>
      </c>
      <c r="E15" s="235" t="s">
        <v>321</v>
      </c>
      <c r="F15" s="235" t="s">
        <v>322</v>
      </c>
    </row>
    <row r="16" spans="1:6">
      <c r="B16" s="236" t="s">
        <v>323</v>
      </c>
      <c r="C16" s="235"/>
      <c r="D16" s="262" t="s">
        <v>324</v>
      </c>
      <c r="E16" s="235" t="s">
        <v>325</v>
      </c>
      <c r="F16" s="1"/>
    </row>
    <row r="17" spans="2:6">
      <c r="B17" s="236" t="s">
        <v>255</v>
      </c>
      <c r="C17" s="235"/>
      <c r="D17" s="262" t="s">
        <v>326</v>
      </c>
      <c r="E17" s="235" t="s">
        <v>327</v>
      </c>
      <c r="F17" s="1"/>
    </row>
    <row r="18" spans="2:6">
      <c r="B18" s="236" t="s">
        <v>301</v>
      </c>
      <c r="C18" s="235"/>
      <c r="D18" s="262" t="s">
        <v>328</v>
      </c>
      <c r="E18" s="235" t="s">
        <v>329</v>
      </c>
      <c r="F18" s="1"/>
    </row>
    <row r="19" spans="2:6">
      <c r="B19" s="236" t="s">
        <v>330</v>
      </c>
      <c r="C19" s="235"/>
      <c r="D19" s="262" t="s">
        <v>331</v>
      </c>
      <c r="E19" s="235" t="s">
        <v>332</v>
      </c>
      <c r="F19" s="1"/>
    </row>
    <row r="20" spans="2:6">
      <c r="B20" s="236" t="s">
        <v>333</v>
      </c>
      <c r="C20" s="235"/>
      <c r="D20" s="262" t="s">
        <v>334</v>
      </c>
      <c r="E20" s="235" t="s">
        <v>335</v>
      </c>
      <c r="F20" s="1"/>
    </row>
    <row r="21" spans="2:6">
      <c r="B21" s="236" t="s">
        <v>336</v>
      </c>
      <c r="C21" s="235" t="s">
        <v>337</v>
      </c>
      <c r="D21" s="235" t="s">
        <v>338</v>
      </c>
      <c r="E21" s="235" t="s">
        <v>339</v>
      </c>
      <c r="F21" s="1"/>
    </row>
    <row r="22" spans="2:6">
      <c r="B22" s="263" t="s">
        <v>340</v>
      </c>
    </row>
    <row r="23" spans="2:6">
      <c r="B23" s="264" t="s">
        <v>341</v>
      </c>
    </row>
    <row r="24" spans="2:6">
      <c r="B24" s="264" t="s">
        <v>342</v>
      </c>
    </row>
    <row r="26" spans="2:6">
      <c r="F26" s="265" t="s">
        <v>343</v>
      </c>
    </row>
    <row r="27" spans="2:6">
      <c r="F27" s="266" t="s">
        <v>344</v>
      </c>
    </row>
    <row r="28" spans="2:6">
      <c r="F28" s="266" t="s">
        <v>345</v>
      </c>
    </row>
  </sheetData>
  <phoneticPr fontId="1"/>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S250"/>
  <sheetViews>
    <sheetView showGridLines="0" topLeftCell="U57" zoomScaleNormal="70" workbookViewId="0">
      <selection activeCell="AR57" sqref="AR57:AR78"/>
    </sheetView>
  </sheetViews>
  <sheetFormatPr baseColWidth="10" defaultColWidth="8.6640625" defaultRowHeight="16"/>
  <cols>
    <col min="1" max="1" width="9.83203125" style="182" customWidth="1"/>
    <col min="2" max="2" width="10.6640625" style="182" customWidth="1"/>
    <col min="3" max="3" width="12.5" style="182" customWidth="1"/>
    <col min="4" max="4" width="15" style="182" customWidth="1"/>
    <col min="5" max="8" width="8.6640625" style="182"/>
    <col min="9" max="9" width="12.1640625" style="182" customWidth="1"/>
    <col min="10" max="13" width="8.6640625" style="182"/>
    <col min="14" max="17" width="11.5" style="182" customWidth="1"/>
    <col min="18" max="18" width="12.6640625" style="182" customWidth="1"/>
    <col min="19" max="20" width="8.6640625" style="182"/>
    <col min="21" max="21" width="23" style="182" customWidth="1"/>
    <col min="22" max="28" width="11.5" style="182" bestFit="1" customWidth="1"/>
    <col min="29" max="31" width="11.5" style="182" customWidth="1"/>
    <col min="32" max="35" width="8.6640625" style="182"/>
    <col min="36" max="16384" width="8.6640625" style="175"/>
  </cols>
  <sheetData>
    <row r="1" spans="1:35" s="36" customFormat="1">
      <c r="A1" s="147"/>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row>
    <row r="2" spans="1:35" s="36" customFormat="1">
      <c r="A2" s="149" t="s">
        <v>189</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row>
    <row r="3" spans="1:35" s="36" customFormat="1">
      <c r="A3" s="150"/>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row>
    <row r="4" spans="1:35" s="36" customFormat="1">
      <c r="A4" s="151" t="s">
        <v>132</v>
      </c>
      <c r="B4" s="121"/>
      <c r="C4" s="121"/>
      <c r="D4" s="121"/>
      <c r="E4" s="118" t="s">
        <v>105</v>
      </c>
      <c r="F4" s="119"/>
      <c r="G4" s="119"/>
      <c r="H4" s="119"/>
      <c r="I4" s="120"/>
      <c r="J4" s="121"/>
      <c r="K4" s="118" t="s">
        <v>106</v>
      </c>
      <c r="L4" s="122"/>
      <c r="M4" s="122"/>
      <c r="N4" s="122"/>
      <c r="O4" s="122"/>
      <c r="P4" s="227"/>
      <c r="Q4" s="227"/>
      <c r="R4" s="227"/>
      <c r="S4" s="148"/>
      <c r="T4" s="148"/>
      <c r="U4" s="148"/>
      <c r="V4" s="148"/>
      <c r="W4" s="148"/>
      <c r="X4" s="148"/>
      <c r="Y4" s="148"/>
      <c r="Z4" s="148"/>
      <c r="AA4" s="148"/>
      <c r="AB4" s="148"/>
      <c r="AC4" s="148"/>
      <c r="AD4" s="148"/>
      <c r="AE4" s="148"/>
      <c r="AF4" s="148"/>
      <c r="AG4" s="148"/>
      <c r="AH4" s="148"/>
      <c r="AI4" s="148"/>
    </row>
    <row r="5" spans="1:35" s="36" customFormat="1">
      <c r="A5" s="151" t="s">
        <v>133</v>
      </c>
      <c r="B5" s="121"/>
      <c r="C5" s="121"/>
      <c r="D5" s="121"/>
      <c r="E5" s="304" t="str">
        <f>M49</f>
        <v>ENe-ST</v>
      </c>
      <c r="F5" s="305"/>
      <c r="G5" s="305"/>
      <c r="H5" s="305"/>
      <c r="I5" s="306"/>
      <c r="J5" s="121"/>
      <c r="K5" s="304" t="str">
        <f>M51</f>
        <v>小野永吉</v>
      </c>
      <c r="L5" s="307"/>
      <c r="M5" s="307"/>
      <c r="N5" s="307"/>
      <c r="O5" s="307"/>
      <c r="P5" s="227"/>
      <c r="Q5" s="227"/>
      <c r="R5" s="227"/>
      <c r="S5" s="148"/>
      <c r="T5" s="148"/>
      <c r="U5" s="148"/>
      <c r="V5" s="148"/>
      <c r="W5" s="148"/>
      <c r="X5" s="148"/>
      <c r="Y5" s="148"/>
      <c r="Z5" s="148"/>
      <c r="AA5" s="148"/>
      <c r="AB5" s="148"/>
      <c r="AC5" s="148"/>
      <c r="AD5" s="148"/>
      <c r="AE5" s="148"/>
      <c r="AF5" s="148"/>
      <c r="AG5" s="148"/>
      <c r="AH5" s="148"/>
      <c r="AI5" s="148"/>
    </row>
    <row r="6" spans="1:35" s="36" customFormat="1">
      <c r="A6" s="151" t="s">
        <v>135</v>
      </c>
      <c r="B6" s="121"/>
      <c r="C6" s="121"/>
      <c r="D6" s="121"/>
      <c r="E6" s="118" t="s">
        <v>108</v>
      </c>
      <c r="F6" s="119"/>
      <c r="G6" s="119"/>
      <c r="H6" s="123"/>
      <c r="I6" s="124">
        <f>I8</f>
        <v>44601</v>
      </c>
      <c r="J6" s="121"/>
      <c r="K6" s="118" t="s">
        <v>109</v>
      </c>
      <c r="L6" s="119"/>
      <c r="M6" s="119"/>
      <c r="N6" s="119"/>
      <c r="O6" s="125" t="str">
        <f>K5</f>
        <v>小野永吉</v>
      </c>
      <c r="P6" s="227"/>
      <c r="Q6" s="227"/>
      <c r="R6" s="227"/>
      <c r="S6" s="148"/>
      <c r="T6" s="148"/>
      <c r="U6" s="148"/>
      <c r="V6" s="148"/>
      <c r="W6" s="148"/>
      <c r="X6" s="148"/>
      <c r="Y6" s="148"/>
      <c r="Z6" s="148"/>
      <c r="AA6" s="148"/>
      <c r="AB6" s="148"/>
      <c r="AC6" s="148"/>
      <c r="AD6" s="148"/>
      <c r="AE6" s="148"/>
      <c r="AF6" s="148"/>
      <c r="AG6" s="148"/>
      <c r="AH6" s="148"/>
      <c r="AI6" s="148"/>
    </row>
    <row r="7" spans="1:35" s="36" customFormat="1">
      <c r="A7" s="151" t="s">
        <v>137</v>
      </c>
      <c r="B7" s="121"/>
      <c r="C7" s="121"/>
      <c r="D7" s="121"/>
      <c r="E7" s="118" t="s">
        <v>110</v>
      </c>
      <c r="F7" s="119"/>
      <c r="G7" s="119"/>
      <c r="H7" s="119"/>
      <c r="I7" s="125" t="str">
        <f>E5</f>
        <v>ENe-ST</v>
      </c>
      <c r="J7" s="121"/>
      <c r="K7" s="123"/>
      <c r="L7" s="123"/>
      <c r="M7" s="123"/>
      <c r="N7" s="123"/>
      <c r="O7" s="123"/>
      <c r="P7" s="227"/>
      <c r="Q7" s="227"/>
      <c r="R7" s="227"/>
      <c r="S7" s="148"/>
      <c r="T7" s="148"/>
      <c r="U7" s="148"/>
      <c r="V7" s="148"/>
      <c r="W7" s="148"/>
      <c r="X7" s="148"/>
      <c r="Y7" s="148"/>
      <c r="Z7" s="148"/>
      <c r="AA7" s="148"/>
      <c r="AB7" s="148"/>
      <c r="AC7" s="148"/>
      <c r="AD7" s="148"/>
      <c r="AE7" s="148"/>
      <c r="AF7" s="148"/>
      <c r="AG7" s="148"/>
      <c r="AH7" s="148"/>
      <c r="AI7" s="148"/>
    </row>
    <row r="8" spans="1:35" s="36" customFormat="1">
      <c r="A8" s="151" t="s">
        <v>138</v>
      </c>
      <c r="B8" s="121"/>
      <c r="C8" s="121"/>
      <c r="D8" s="121"/>
      <c r="E8" s="118" t="s">
        <v>112</v>
      </c>
      <c r="F8" s="119"/>
      <c r="G8" s="119"/>
      <c r="H8" s="123"/>
      <c r="I8" s="124">
        <f>M52</f>
        <v>44601</v>
      </c>
      <c r="J8" s="121"/>
      <c r="K8" s="118" t="s">
        <v>113</v>
      </c>
      <c r="L8" s="121"/>
      <c r="M8" s="121"/>
      <c r="N8" s="121"/>
      <c r="O8" s="125" t="str">
        <f>IF(OR(ISTEXT(I7),ISTEXT(O6)),IF(NOT(ISTEXT(I7)),O6,IF(NOT(ISTEXT(O6)),I7,I7&amp;"/"&amp;O6)),"")</f>
        <v>ENe-ST/小野永吉</v>
      </c>
      <c r="P8" s="123" t="s">
        <v>139</v>
      </c>
      <c r="Q8" s="121"/>
      <c r="T8" s="148"/>
      <c r="U8" s="148"/>
      <c r="V8" s="148"/>
      <c r="W8" s="148"/>
      <c r="X8" s="148"/>
      <c r="Y8" s="148"/>
      <c r="Z8" s="148"/>
      <c r="AA8" s="148"/>
      <c r="AB8" s="148"/>
      <c r="AC8" s="148"/>
      <c r="AD8" s="148"/>
      <c r="AE8" s="148"/>
      <c r="AF8" s="148"/>
      <c r="AG8" s="148"/>
      <c r="AH8" s="148"/>
      <c r="AI8" s="148"/>
    </row>
    <row r="9" spans="1:35" s="36" customFormat="1">
      <c r="A9" s="121"/>
      <c r="B9" s="121"/>
      <c r="C9" s="121"/>
      <c r="D9" s="121"/>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row>
    <row r="10" spans="1:35" s="36" customFormat="1">
      <c r="A10" s="121"/>
      <c r="B10" s="121"/>
      <c r="C10" s="121"/>
      <c r="D10" s="121"/>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row>
    <row r="11" spans="1:35" s="36" customFormat="1">
      <c r="A11" s="152" t="s">
        <v>140</v>
      </c>
      <c r="B11" s="148"/>
      <c r="C11" s="148"/>
      <c r="D11" s="148"/>
      <c r="E11" s="148"/>
      <c r="F11" s="148"/>
      <c r="G11" s="148"/>
      <c r="H11" s="148"/>
      <c r="I11" s="148"/>
      <c r="J11" s="121"/>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row>
    <row r="12" spans="1:35" s="36" customFormat="1">
      <c r="A12" s="148"/>
      <c r="B12" s="148"/>
      <c r="C12" s="148"/>
      <c r="D12" s="148"/>
      <c r="E12" s="148"/>
      <c r="F12" s="148"/>
      <c r="G12" s="148"/>
      <c r="H12" s="148"/>
      <c r="I12" s="148"/>
      <c r="J12" s="153"/>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row>
    <row r="13" spans="1:35" s="36" customFormat="1">
      <c r="A13" s="148" t="s">
        <v>141</v>
      </c>
      <c r="B13" s="148"/>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row>
    <row r="14" spans="1:35" s="36" customFormat="1">
      <c r="A14" s="148"/>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row>
    <row r="15" spans="1:35" s="36" customFormat="1">
      <c r="A15" s="148" t="s">
        <v>111</v>
      </c>
      <c r="B15" s="148"/>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row>
    <row r="16" spans="1:35" s="36" customFormat="1">
      <c r="A16" s="148"/>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row>
    <row r="17" spans="1:35" s="36" customFormat="1">
      <c r="A17" s="148"/>
      <c r="B17" s="154" t="s">
        <v>142</v>
      </c>
      <c r="C17" s="155" t="s">
        <v>115</v>
      </c>
      <c r="D17" s="121"/>
      <c r="E17" s="148"/>
      <c r="F17" s="148"/>
      <c r="G17" s="148"/>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row>
    <row r="18" spans="1:35" s="36" customFormat="1">
      <c r="A18" s="148"/>
      <c r="B18" s="154" t="s">
        <v>192</v>
      </c>
      <c r="C18" s="143" t="s">
        <v>191</v>
      </c>
      <c r="D18" s="121"/>
      <c r="E18" s="148"/>
      <c r="F18" s="148"/>
      <c r="G18" s="148"/>
      <c r="H18" s="148"/>
      <c r="I18" s="148"/>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row>
    <row r="19" spans="1:35" s="36" customFormat="1">
      <c r="A19" s="148"/>
      <c r="B19" s="154"/>
      <c r="C19" s="143" t="s">
        <v>193</v>
      </c>
      <c r="D19" s="121"/>
      <c r="E19" s="148"/>
      <c r="F19" s="148"/>
      <c r="G19" s="148"/>
      <c r="H19" s="148"/>
      <c r="I19" s="148"/>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row>
    <row r="20" spans="1:35" s="36" customFormat="1">
      <c r="A20" s="148"/>
      <c r="B20" s="154"/>
      <c r="C20" s="143" t="s">
        <v>147</v>
      </c>
      <c r="D20" s="121"/>
      <c r="E20" s="148"/>
      <c r="F20" s="148"/>
      <c r="G20" s="148"/>
      <c r="H20" s="148"/>
      <c r="I20" s="148"/>
      <c r="J20" s="148"/>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row>
    <row r="21" spans="1:35" s="36" customFormat="1">
      <c r="A21" s="148"/>
      <c r="B21" s="154"/>
      <c r="C21" s="143" t="s">
        <v>194</v>
      </c>
      <c r="D21" s="121"/>
      <c r="E21" s="148"/>
      <c r="F21" s="148"/>
      <c r="G21" s="148"/>
      <c r="H21" s="148"/>
      <c r="I21" s="148"/>
      <c r="J21" s="148"/>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row>
    <row r="22" spans="1:35" s="36" customFormat="1">
      <c r="A22" s="148"/>
      <c r="B22" s="154"/>
      <c r="C22" s="143"/>
      <c r="D22" s="121"/>
      <c r="E22" s="148"/>
      <c r="F22" s="148"/>
      <c r="G22" s="148"/>
      <c r="H22" s="148"/>
      <c r="I22" s="148"/>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row>
    <row r="23" spans="1:35" s="36" customFormat="1">
      <c r="A23" s="148"/>
      <c r="B23" s="154"/>
      <c r="C23" s="143"/>
      <c r="D23" s="121"/>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row>
    <row r="24" spans="1:35" s="36" customFormat="1">
      <c r="A24" s="148"/>
      <c r="B24" s="154"/>
      <c r="C24" s="143"/>
      <c r="D24" s="121"/>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row>
    <row r="25" spans="1:35" s="36" customFormat="1">
      <c r="A25" s="148"/>
      <c r="B25" s="154"/>
      <c r="C25" s="143"/>
      <c r="D25" s="121"/>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row>
    <row r="26" spans="1:35" s="36" customFormat="1">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row>
    <row r="27" spans="1:35" s="36" customFormat="1">
      <c r="A27" s="121"/>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row>
    <row r="28" spans="1:35" s="36" customFormat="1">
      <c r="A28" s="148"/>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row>
    <row r="29" spans="1:35" s="36" customFormat="1">
      <c r="A29" s="143" t="s">
        <v>124</v>
      </c>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row>
    <row r="30" spans="1:35" s="36" customFormat="1">
      <c r="A30" s="121"/>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row>
    <row r="31" spans="1:35" s="36" customFormat="1">
      <c r="A31" s="143" t="s">
        <v>190</v>
      </c>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c r="AA31" s="148"/>
      <c r="AB31" s="148"/>
      <c r="AC31" s="148"/>
      <c r="AD31" s="148"/>
      <c r="AE31" s="148"/>
      <c r="AF31" s="148"/>
      <c r="AG31" s="148"/>
      <c r="AH31" s="148"/>
      <c r="AI31" s="148"/>
    </row>
    <row r="32" spans="1:35" s="36" customFormat="1">
      <c r="A32" s="148"/>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row>
    <row r="33" spans="1:35" s="36" customFormat="1">
      <c r="A33" s="148"/>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48"/>
      <c r="AB33" s="148"/>
      <c r="AC33" s="148"/>
      <c r="AD33" s="148"/>
      <c r="AE33" s="148"/>
      <c r="AF33" s="148"/>
      <c r="AG33" s="148"/>
      <c r="AH33" s="148"/>
      <c r="AI33" s="148"/>
    </row>
    <row r="34" spans="1:35" s="36" customFormat="1">
      <c r="A34" s="148"/>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s="148"/>
      <c r="AC34" s="148"/>
      <c r="AD34" s="148"/>
      <c r="AE34" s="148"/>
      <c r="AF34" s="148"/>
      <c r="AG34" s="148"/>
      <c r="AH34" s="148"/>
      <c r="AI34" s="148"/>
    </row>
    <row r="35" spans="1:35" s="36" customFormat="1">
      <c r="A35" s="148"/>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c r="AE35" s="148"/>
      <c r="AF35" s="148"/>
      <c r="AG35" s="148"/>
      <c r="AH35" s="148"/>
      <c r="AI35" s="148"/>
    </row>
    <row r="36" spans="1:35" s="36" customFormat="1">
      <c r="A36" s="148"/>
      <c r="B36" s="156"/>
      <c r="C36" s="156"/>
      <c r="D36" s="157"/>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c r="AE36" s="148"/>
      <c r="AF36" s="148"/>
      <c r="AG36" s="148"/>
      <c r="AH36" s="148"/>
      <c r="AI36" s="148"/>
    </row>
    <row r="37" spans="1:35" s="36" customFormat="1">
      <c r="A37" s="148"/>
      <c r="B37" s="148"/>
      <c r="C37" s="148"/>
      <c r="D37" s="15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c r="AE37" s="148"/>
      <c r="AF37" s="148"/>
      <c r="AG37" s="148"/>
      <c r="AH37" s="148"/>
      <c r="AI37" s="148"/>
    </row>
    <row r="38" spans="1:35" s="36" customFormat="1">
      <c r="A38" s="148"/>
      <c r="B38" s="148"/>
      <c r="C38" s="148"/>
      <c r="D38" s="158"/>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48"/>
    </row>
    <row r="39" spans="1:35" s="36" customFormat="1">
      <c r="A39" s="148"/>
      <c r="B39" s="148"/>
      <c r="C39" s="148"/>
      <c r="D39" s="15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row>
    <row r="40" spans="1:35" s="36" customFormat="1">
      <c r="A40" s="148"/>
      <c r="B40" s="148"/>
      <c r="C40" s="148"/>
      <c r="D40" s="158"/>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row>
    <row r="41" spans="1:35" s="36" customFormat="1">
      <c r="A41" s="148"/>
      <c r="B41" s="148"/>
      <c r="C41" s="148"/>
      <c r="D41" s="15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row>
    <row r="42" spans="1:35" s="36" customFormat="1">
      <c r="A42" s="148"/>
      <c r="B42" s="148"/>
      <c r="C42" s="148"/>
      <c r="D42" s="158"/>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row>
    <row r="43" spans="1:35" s="36" customFormat="1">
      <c r="A43" s="148"/>
      <c r="B43" s="159"/>
      <c r="C43" s="159"/>
      <c r="D43" s="158"/>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row>
    <row r="44" spans="1:35" s="36" customFormat="1">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row>
    <row r="45" spans="1:35" s="36" customFormat="1">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row>
    <row r="46" spans="1:35" s="36" customFormat="1">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row>
    <row r="47" spans="1:35" s="36" customFormat="1">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row>
    <row r="48" spans="1:35" s="36" customFormat="1">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row>
    <row r="49" spans="1:45" s="36" customFormat="1" ht="17" thickBot="1">
      <c r="A49" s="143"/>
      <c r="B49" s="143"/>
      <c r="C49" s="154"/>
      <c r="D49" s="160"/>
      <c r="E49" s="143"/>
      <c r="F49" s="143"/>
      <c r="G49" s="143"/>
      <c r="H49" s="143"/>
      <c r="I49" s="143"/>
      <c r="J49" s="143"/>
      <c r="K49" s="143"/>
      <c r="L49" t="s">
        <v>292</v>
      </c>
      <c r="M49" s="252" t="s">
        <v>336</v>
      </c>
      <c r="N49" s="143"/>
      <c r="O49" s="143"/>
      <c r="P49" s="143"/>
      <c r="Q49" s="143"/>
      <c r="R49" s="143"/>
      <c r="S49" s="143"/>
      <c r="T49" s="143"/>
      <c r="U49" s="143"/>
      <c r="V49" s="143"/>
      <c r="W49" s="143"/>
      <c r="X49" s="143"/>
      <c r="Y49" s="143"/>
      <c r="Z49" s="143"/>
      <c r="AA49" s="143"/>
      <c r="AB49" s="143"/>
      <c r="AC49" s="143"/>
      <c r="AD49" s="143"/>
      <c r="AE49" s="143"/>
      <c r="AF49" s="143"/>
      <c r="AG49" s="143"/>
      <c r="AH49" s="143"/>
      <c r="AI49" s="143"/>
    </row>
    <row r="50" spans="1:45" s="36" customFormat="1">
      <c r="A50" s="143"/>
      <c r="B50" s="161" t="s">
        <v>126</v>
      </c>
      <c r="C50" s="133" t="str">
        <f>M49</f>
        <v>ENe-ST</v>
      </c>
      <c r="D50" s="133"/>
      <c r="E50" s="133"/>
      <c r="F50" s="162"/>
      <c r="G50" s="143"/>
      <c r="H50" s="143"/>
      <c r="I50" s="143"/>
      <c r="J50" s="143"/>
      <c r="K50" s="143"/>
      <c r="L50" t="s">
        <v>294</v>
      </c>
      <c r="M50" s="252" t="s">
        <v>436</v>
      </c>
      <c r="N50" s="143"/>
      <c r="O50" s="143"/>
      <c r="P50" s="143"/>
      <c r="Q50" s="143"/>
      <c r="R50" s="143"/>
      <c r="S50" s="143"/>
      <c r="T50" s="143"/>
      <c r="U50" s="143"/>
      <c r="V50" s="143"/>
      <c r="W50" s="143"/>
      <c r="X50" s="143"/>
      <c r="Y50" s="143"/>
      <c r="Z50" s="143"/>
      <c r="AA50" s="143"/>
      <c r="AB50" s="143"/>
      <c r="AC50" s="143"/>
      <c r="AD50" s="143"/>
      <c r="AE50" s="143"/>
      <c r="AF50" s="143"/>
      <c r="AG50" s="143"/>
      <c r="AH50" s="143"/>
      <c r="AI50" s="143"/>
    </row>
    <row r="51" spans="1:45" s="36" customFormat="1">
      <c r="A51" s="143"/>
      <c r="B51" s="163" t="s">
        <v>127</v>
      </c>
      <c r="C51" s="137" t="str">
        <f>M50</f>
        <v>-</v>
      </c>
      <c r="D51" s="137"/>
      <c r="E51" s="137"/>
      <c r="F51" s="164"/>
      <c r="G51" s="143"/>
      <c r="H51" s="143"/>
      <c r="I51" s="143"/>
      <c r="J51" s="143"/>
      <c r="K51" s="143"/>
      <c r="L51" t="s">
        <v>295</v>
      </c>
      <c r="M51" s="252" t="s">
        <v>437</v>
      </c>
      <c r="N51" s="143"/>
      <c r="O51" s="143"/>
      <c r="P51" s="143"/>
      <c r="Q51" s="143"/>
      <c r="R51" s="143"/>
      <c r="S51" s="143"/>
      <c r="T51" s="143"/>
      <c r="U51" s="143"/>
      <c r="V51" s="143"/>
      <c r="W51" s="143"/>
      <c r="X51" s="143"/>
      <c r="Y51" s="143"/>
      <c r="Z51" s="143"/>
      <c r="AA51" s="143"/>
      <c r="AB51" s="143"/>
      <c r="AC51" s="143"/>
      <c r="AD51" s="143"/>
      <c r="AE51" s="143"/>
      <c r="AF51" s="143"/>
      <c r="AG51" s="143"/>
      <c r="AH51" s="143"/>
      <c r="AI51" s="143"/>
    </row>
    <row r="52" spans="1:45" s="36" customFormat="1" ht="17" thickBot="1">
      <c r="A52" s="143"/>
      <c r="B52" s="165" t="s">
        <v>128</v>
      </c>
      <c r="C52" s="229">
        <f>M52</f>
        <v>44601</v>
      </c>
      <c r="D52" s="166"/>
      <c r="E52" s="166"/>
      <c r="F52" s="167"/>
      <c r="G52" s="143"/>
      <c r="H52" s="143"/>
      <c r="I52" s="143"/>
      <c r="J52" s="143"/>
      <c r="K52" s="143"/>
      <c r="L52" t="s">
        <v>296</v>
      </c>
      <c r="M52" s="252">
        <v>44601</v>
      </c>
      <c r="N52" s="143"/>
      <c r="O52" s="143"/>
      <c r="P52" s="143"/>
      <c r="Q52" s="143"/>
      <c r="R52" s="143"/>
      <c r="S52" s="143"/>
      <c r="T52" s="143"/>
      <c r="U52" s="143"/>
      <c r="V52" s="143"/>
      <c r="W52" s="143"/>
      <c r="X52" s="143"/>
      <c r="Y52" s="143"/>
      <c r="Z52" s="143"/>
      <c r="AA52" s="143"/>
      <c r="AB52" s="143"/>
      <c r="AC52" s="143"/>
      <c r="AD52" s="143"/>
      <c r="AE52" s="143"/>
      <c r="AF52" s="143"/>
      <c r="AG52" s="143"/>
      <c r="AH52" s="143"/>
      <c r="AI52" s="143"/>
    </row>
    <row r="53" spans="1:45" s="36" customFormat="1">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row>
    <row r="54" spans="1:45" s="36" customFormat="1">
      <c r="A54" s="143"/>
      <c r="B54" s="144" t="s">
        <v>143</v>
      </c>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row>
    <row r="55" spans="1:45" s="36" customFormat="1">
      <c r="A55" s="143"/>
      <c r="B55" s="285" t="s">
        <v>0</v>
      </c>
      <c r="C55" s="288" t="s">
        <v>440</v>
      </c>
      <c r="D55" s="288"/>
      <c r="E55" s="288"/>
      <c r="F55" s="288"/>
      <c r="G55" s="288"/>
      <c r="H55" s="288"/>
      <c r="I55" s="288"/>
      <c r="J55" s="288"/>
      <c r="K55" s="288"/>
      <c r="L55" s="289" t="s">
        <v>354</v>
      </c>
      <c r="M55" s="290"/>
      <c r="N55" s="290"/>
      <c r="O55" s="290"/>
      <c r="P55" s="290"/>
      <c r="Q55" s="290"/>
      <c r="R55" s="290"/>
      <c r="S55" s="290"/>
      <c r="T55" s="290"/>
      <c r="U55" s="290"/>
      <c r="V55" s="290"/>
      <c r="W55" s="290"/>
      <c r="X55" s="290"/>
      <c r="Y55" s="290"/>
      <c r="Z55" s="290"/>
      <c r="AA55" s="290"/>
      <c r="AB55" s="290"/>
      <c r="AC55" s="290"/>
      <c r="AD55" s="290"/>
      <c r="AE55" s="291"/>
      <c r="AF55" s="277" t="s">
        <v>439</v>
      </c>
      <c r="AG55" s="278"/>
      <c r="AH55" s="278"/>
      <c r="AI55" s="278"/>
      <c r="AJ55" s="279"/>
      <c r="AK55" s="279"/>
      <c r="AL55" s="279"/>
      <c r="AM55" s="279"/>
      <c r="AN55" s="279"/>
      <c r="AO55" s="279"/>
      <c r="AP55" s="279"/>
      <c r="AQ55" s="279"/>
      <c r="AR55" s="279"/>
      <c r="AS55" s="280"/>
    </row>
    <row r="56" spans="1:45" s="36" customFormat="1" ht="26.5" customHeight="1">
      <c r="A56" s="143"/>
      <c r="B56" s="286"/>
      <c r="C56" s="292" t="s">
        <v>266</v>
      </c>
      <c r="D56" s="290"/>
      <c r="E56" s="291"/>
      <c r="F56" s="292" t="s">
        <v>402</v>
      </c>
      <c r="G56" s="291"/>
      <c r="H56" s="293" t="s">
        <v>401</v>
      </c>
      <c r="I56" s="291"/>
      <c r="J56" s="247" t="s">
        <v>268</v>
      </c>
      <c r="K56" s="247" t="s">
        <v>269</v>
      </c>
      <c r="L56" s="292" t="s">
        <v>267</v>
      </c>
      <c r="M56" s="290"/>
      <c r="N56" s="290"/>
      <c r="O56" s="290"/>
      <c r="P56" s="290"/>
      <c r="Q56" s="290"/>
      <c r="R56" s="290"/>
      <c r="S56" s="292" t="s">
        <v>278</v>
      </c>
      <c r="T56" s="290"/>
      <c r="U56" s="290"/>
      <c r="V56" s="290"/>
      <c r="W56" s="291"/>
      <c r="X56" s="292" t="s">
        <v>279</v>
      </c>
      <c r="Y56" s="290"/>
      <c r="Z56" s="291"/>
      <c r="AA56" s="292" t="s">
        <v>280</v>
      </c>
      <c r="AB56" s="290"/>
      <c r="AC56" s="290"/>
      <c r="AD56" s="290"/>
      <c r="AE56" s="291"/>
      <c r="AF56" s="281"/>
      <c r="AG56" s="282"/>
      <c r="AH56" s="282"/>
      <c r="AI56" s="282"/>
      <c r="AJ56" s="283"/>
      <c r="AK56" s="283"/>
      <c r="AL56" s="283"/>
      <c r="AM56" s="283"/>
      <c r="AN56" s="283"/>
      <c r="AO56" s="283"/>
      <c r="AP56" s="283"/>
      <c r="AQ56" s="283"/>
      <c r="AR56" s="283"/>
      <c r="AS56" s="284"/>
    </row>
    <row r="57" spans="1:45" s="36" customFormat="1" ht="64">
      <c r="A57" s="143"/>
      <c r="B57" s="286"/>
      <c r="C57" s="247" t="s">
        <v>398</v>
      </c>
      <c r="D57" s="247" t="s">
        <v>399</v>
      </c>
      <c r="E57" s="247" t="s">
        <v>400</v>
      </c>
      <c r="F57" s="248" t="s">
        <v>405</v>
      </c>
      <c r="G57" s="247" t="s">
        <v>406</v>
      </c>
      <c r="H57" s="247" t="s">
        <v>403</v>
      </c>
      <c r="I57" s="247" t="s">
        <v>404</v>
      </c>
      <c r="J57" s="247" t="s">
        <v>9</v>
      </c>
      <c r="K57" s="247" t="s">
        <v>10</v>
      </c>
      <c r="L57" s="247" t="s">
        <v>391</v>
      </c>
      <c r="M57" s="247" t="s">
        <v>392</v>
      </c>
      <c r="N57" s="247" t="s">
        <v>393</v>
      </c>
      <c r="O57" s="247" t="s">
        <v>394</v>
      </c>
      <c r="P57" s="247" t="s">
        <v>395</v>
      </c>
      <c r="Q57" s="247" t="s">
        <v>396</v>
      </c>
      <c r="R57" s="247" t="s">
        <v>397</v>
      </c>
      <c r="S57" s="247" t="s">
        <v>383</v>
      </c>
      <c r="T57" s="247" t="s">
        <v>384</v>
      </c>
      <c r="U57" s="247" t="s">
        <v>385</v>
      </c>
      <c r="V57" s="247" t="s">
        <v>386</v>
      </c>
      <c r="W57" s="247" t="s">
        <v>441</v>
      </c>
      <c r="X57" s="247" t="s">
        <v>388</v>
      </c>
      <c r="Y57" s="247" t="s">
        <v>389</v>
      </c>
      <c r="Z57" s="247" t="s">
        <v>390</v>
      </c>
      <c r="AA57" s="247" t="s">
        <v>361</v>
      </c>
      <c r="AB57" s="247" t="s">
        <v>360</v>
      </c>
      <c r="AC57" s="247" t="s">
        <v>359</v>
      </c>
      <c r="AD57" s="247" t="s">
        <v>358</v>
      </c>
      <c r="AE57" s="247" t="s">
        <v>442</v>
      </c>
      <c r="AF57" s="247" t="s">
        <v>372</v>
      </c>
      <c r="AG57" s="247" t="s">
        <v>374</v>
      </c>
      <c r="AH57" s="247" t="s">
        <v>375</v>
      </c>
      <c r="AI57" s="247" t="s">
        <v>377</v>
      </c>
      <c r="AJ57" s="247" t="s">
        <v>376</v>
      </c>
      <c r="AK57" s="247" t="s">
        <v>380</v>
      </c>
      <c r="AL57" s="247" t="s">
        <v>410</v>
      </c>
      <c r="AM57" s="247" t="s">
        <v>378</v>
      </c>
      <c r="AN57" s="247" t="s">
        <v>379</v>
      </c>
      <c r="AO57" s="247" t="s">
        <v>411</v>
      </c>
      <c r="AP57" s="247" t="s">
        <v>412</v>
      </c>
      <c r="AQ57" s="247" t="s">
        <v>381</v>
      </c>
      <c r="AR57" s="247" t="s">
        <v>382</v>
      </c>
      <c r="AS57" s="247" t="s">
        <v>413</v>
      </c>
    </row>
    <row r="58" spans="1:45" s="36" customFormat="1" ht="32">
      <c r="A58" s="143"/>
      <c r="B58" s="286"/>
      <c r="C58" s="247" t="s">
        <v>270</v>
      </c>
      <c r="D58" s="247" t="s">
        <v>271</v>
      </c>
      <c r="E58" s="247" t="s">
        <v>272</v>
      </c>
      <c r="F58" s="247" t="s">
        <v>409</v>
      </c>
      <c r="G58" s="247" t="s">
        <v>407</v>
      </c>
      <c r="H58" s="247" t="s">
        <v>273</v>
      </c>
      <c r="I58" s="247" t="s">
        <v>274</v>
      </c>
      <c r="J58" s="247" t="s">
        <v>275</v>
      </c>
      <c r="K58" s="247" t="s">
        <v>276</v>
      </c>
      <c r="L58" s="247"/>
      <c r="M58" s="247"/>
      <c r="N58" s="247" t="s">
        <v>281</v>
      </c>
      <c r="O58" s="247" t="s">
        <v>282</v>
      </c>
      <c r="P58" s="247" t="s">
        <v>408</v>
      </c>
      <c r="Q58" s="247" t="s">
        <v>283</v>
      </c>
      <c r="R58" s="247" t="s">
        <v>284</v>
      </c>
      <c r="S58" s="247" t="s">
        <v>285</v>
      </c>
      <c r="T58" s="247" t="s">
        <v>286</v>
      </c>
      <c r="U58" s="247"/>
      <c r="V58" s="247"/>
      <c r="W58" s="247"/>
      <c r="X58" s="247" t="s">
        <v>287</v>
      </c>
      <c r="Y58" s="247" t="s">
        <v>288</v>
      </c>
      <c r="Z58" s="247" t="s">
        <v>289</v>
      </c>
      <c r="AA58" s="247"/>
      <c r="AB58" s="247" t="s">
        <v>290</v>
      </c>
      <c r="AC58" s="247" t="s">
        <v>291</v>
      </c>
      <c r="AD58" s="247"/>
      <c r="AE58" s="247"/>
      <c r="AF58" s="247"/>
      <c r="AG58" s="247"/>
      <c r="AH58" s="247"/>
      <c r="AI58" s="247"/>
      <c r="AJ58" s="247"/>
      <c r="AK58" s="247"/>
      <c r="AL58" s="247"/>
      <c r="AM58" s="247"/>
      <c r="AN58" s="247"/>
      <c r="AO58" s="247"/>
      <c r="AP58" s="247"/>
      <c r="AQ58" s="247"/>
      <c r="AR58" s="247"/>
      <c r="AS58" s="247"/>
    </row>
    <row r="59" spans="1:45" s="36" customFormat="1">
      <c r="A59" s="143"/>
      <c r="B59" s="287"/>
      <c r="C59" s="235" t="s">
        <v>3</v>
      </c>
      <c r="D59" s="235" t="s">
        <v>3</v>
      </c>
      <c r="E59" s="235" t="s">
        <v>3</v>
      </c>
      <c r="F59" s="235" t="s">
        <v>210</v>
      </c>
      <c r="G59" s="235" t="s">
        <v>3</v>
      </c>
      <c r="H59" s="235" t="s">
        <v>3</v>
      </c>
      <c r="I59" s="235" t="s">
        <v>144</v>
      </c>
      <c r="J59" s="235" t="s">
        <v>3</v>
      </c>
      <c r="K59" s="235" t="s">
        <v>3</v>
      </c>
      <c r="L59" s="235" t="s">
        <v>6</v>
      </c>
      <c r="M59" s="235" t="s">
        <v>5</v>
      </c>
      <c r="N59" s="235" t="s">
        <v>3</v>
      </c>
      <c r="O59" s="235" t="s">
        <v>3</v>
      </c>
      <c r="P59" s="235" t="s">
        <v>7</v>
      </c>
      <c r="Q59" s="235" t="s">
        <v>3</v>
      </c>
      <c r="R59" s="235" t="s">
        <v>7</v>
      </c>
      <c r="S59" s="235" t="s">
        <v>3</v>
      </c>
      <c r="T59" s="235" t="s">
        <v>7</v>
      </c>
      <c r="U59" s="235" t="s">
        <v>5</v>
      </c>
      <c r="V59" s="235" t="s">
        <v>6</v>
      </c>
      <c r="W59" s="235" t="s">
        <v>8</v>
      </c>
      <c r="X59" s="235" t="s">
        <v>7</v>
      </c>
      <c r="Y59" s="235" t="s">
        <v>7</v>
      </c>
      <c r="Z59" s="235" t="s">
        <v>3</v>
      </c>
      <c r="AA59" s="235" t="s">
        <v>5</v>
      </c>
      <c r="AB59" s="235" t="s">
        <v>3</v>
      </c>
      <c r="AC59" s="235" t="s">
        <v>7</v>
      </c>
      <c r="AD59" s="235" t="s">
        <v>12</v>
      </c>
      <c r="AE59" s="235" t="s">
        <v>8</v>
      </c>
      <c r="AF59" s="235" t="s">
        <v>8</v>
      </c>
      <c r="AG59" s="235" t="s">
        <v>8</v>
      </c>
      <c r="AH59" s="235" t="s">
        <v>5</v>
      </c>
      <c r="AI59" s="235" t="s">
        <v>4</v>
      </c>
      <c r="AJ59" s="235" t="s">
        <v>5</v>
      </c>
      <c r="AK59" s="235" t="s">
        <v>5</v>
      </c>
      <c r="AL59" s="235" t="s">
        <v>5</v>
      </c>
      <c r="AM59" s="235" t="s">
        <v>4</v>
      </c>
      <c r="AN59" s="235" t="s">
        <v>5</v>
      </c>
      <c r="AO59" s="235" t="s">
        <v>5</v>
      </c>
      <c r="AP59" s="235" t="s">
        <v>5</v>
      </c>
      <c r="AQ59" s="235" t="s">
        <v>4</v>
      </c>
      <c r="AR59" s="235" t="s">
        <v>5</v>
      </c>
      <c r="AS59" s="235" t="s">
        <v>5</v>
      </c>
    </row>
    <row r="60" spans="1:45" s="36" customFormat="1">
      <c r="A60" s="143"/>
      <c r="B60" s="249" t="s">
        <v>204</v>
      </c>
      <c r="C60" s="250">
        <v>36</v>
      </c>
      <c r="D60" s="250">
        <v>27</v>
      </c>
      <c r="E60" s="250">
        <v>49.9</v>
      </c>
      <c r="F60" s="250">
        <v>100</v>
      </c>
      <c r="G60" s="250">
        <v>12</v>
      </c>
      <c r="H60" s="250">
        <v>7</v>
      </c>
      <c r="I60" s="250" t="s">
        <v>277</v>
      </c>
      <c r="J60" s="250">
        <v>22</v>
      </c>
      <c r="K60" s="250">
        <v>21.5</v>
      </c>
      <c r="L60" s="4">
        <v>32.368798801483102</v>
      </c>
      <c r="M60" s="4">
        <v>5.0625</v>
      </c>
      <c r="N60" s="4">
        <v>12</v>
      </c>
      <c r="O60" s="4">
        <v>7.0041332028909702</v>
      </c>
      <c r="P60" s="3">
        <v>1512</v>
      </c>
      <c r="Q60" s="4">
        <v>36.716008021317599</v>
      </c>
      <c r="R60" s="3">
        <v>2500</v>
      </c>
      <c r="S60" s="4">
        <v>31.629531093684999</v>
      </c>
      <c r="T60" s="3">
        <v>2500</v>
      </c>
      <c r="U60" s="4">
        <v>8.1521739130434803</v>
      </c>
      <c r="V60" s="3">
        <v>106980</v>
      </c>
      <c r="W60" s="237">
        <v>1</v>
      </c>
      <c r="X60" s="3">
        <v>0</v>
      </c>
      <c r="Y60" s="3">
        <v>2500</v>
      </c>
      <c r="Z60" s="4">
        <v>31.629531093684999</v>
      </c>
      <c r="AA60" s="4">
        <v>17.1007618483331</v>
      </c>
      <c r="AB60" s="3">
        <v>31.718046966931801</v>
      </c>
      <c r="AC60" s="3">
        <v>2500</v>
      </c>
      <c r="AD60" s="3">
        <v>244.63181401888801</v>
      </c>
      <c r="AE60" s="237">
        <v>0.99994681309734901</v>
      </c>
      <c r="AF60" s="238">
        <f>AH60/(L60*45/3600*1000)</f>
        <v>1.3025044222969859</v>
      </c>
      <c r="AG60" s="238">
        <f t="shared" ref="AG60:AG78" si="0">AH60*3600/1000/(L60*45+(M60+U60+AA60)*9.76)</f>
        <v>1.0825963824117828</v>
      </c>
      <c r="AH60" s="239">
        <f t="shared" ref="AH60:AH78" si="1">(N60-O60)*P60/60*4.18605</f>
        <v>527.006294792164</v>
      </c>
      <c r="AI60" s="270">
        <f t="shared" ref="AI60:AI78" si="2">Q60-AB60</f>
        <v>4.9979610543857973</v>
      </c>
      <c r="AJ60" s="239">
        <f t="shared" ref="AJ60:AJ78" si="3">(Q60-AB60)*AC60/60*4.18605</f>
        <v>871.73811965465279</v>
      </c>
      <c r="AK60" s="270">
        <f t="shared" ref="AK60:AK78" si="4">L60*45/3600*1000</f>
        <v>404.60998501853879</v>
      </c>
      <c r="AL60" s="239">
        <f>AH60+AK60-AJ60</f>
        <v>59.878160156049944</v>
      </c>
      <c r="AM60" s="270">
        <f t="shared" ref="AM60:AM78" si="5">S60-Q60</f>
        <v>-5.0864769276325994</v>
      </c>
      <c r="AN60" s="270">
        <f t="shared" ref="AN60:AN78" si="6">AM60*T60/60*4.18605</f>
        <v>-887.17694762151837</v>
      </c>
      <c r="AO60" s="270">
        <f>(Z60-Q60)*R60/60*4.18605</f>
        <v>-887.17694762151837</v>
      </c>
      <c r="AP60" s="272">
        <f>AN60-AO60</f>
        <v>0</v>
      </c>
      <c r="AQ60" s="272">
        <f t="shared" ref="AQ60:AQ78" si="7">AB60-Z60</f>
        <v>8.8515873246802101E-2</v>
      </c>
      <c r="AR60" s="270">
        <f t="shared" ref="AR60:AR78" si="8">AQ60*AC60/60*4.18605</f>
        <v>15.438827966865665</v>
      </c>
      <c r="AS60" s="270">
        <f>AJ60+AN60+AR60</f>
        <v>9.0594198809412774E-14</v>
      </c>
    </row>
    <row r="61" spans="1:45" s="36" customFormat="1">
      <c r="A61" s="143"/>
      <c r="B61" s="249" t="s">
        <v>205</v>
      </c>
      <c r="C61" s="250">
        <v>31.2</v>
      </c>
      <c r="D61" s="250">
        <v>23</v>
      </c>
      <c r="E61" s="250">
        <v>49.7</v>
      </c>
      <c r="F61" s="250">
        <v>100</v>
      </c>
      <c r="G61" s="250">
        <v>12</v>
      </c>
      <c r="H61" s="250">
        <v>7</v>
      </c>
      <c r="I61" s="250" t="s">
        <v>277</v>
      </c>
      <c r="J61" s="250">
        <v>22</v>
      </c>
      <c r="K61" s="250">
        <v>21.5</v>
      </c>
      <c r="L61" s="4">
        <v>30.791733852537899</v>
      </c>
      <c r="M61" s="4">
        <v>5.0625</v>
      </c>
      <c r="N61" s="4">
        <v>12</v>
      </c>
      <c r="O61" s="4">
        <v>7.0041332028909702</v>
      </c>
      <c r="P61" s="3">
        <v>1512</v>
      </c>
      <c r="Q61" s="4">
        <v>33.544984328037003</v>
      </c>
      <c r="R61" s="3">
        <v>2500</v>
      </c>
      <c r="S61" s="4">
        <v>28.554804056149798</v>
      </c>
      <c r="T61" s="3">
        <v>2500</v>
      </c>
      <c r="U61" s="4">
        <v>8.1521739130434803</v>
      </c>
      <c r="V61" s="3">
        <v>106980</v>
      </c>
      <c r="W61" s="237">
        <v>1</v>
      </c>
      <c r="X61" s="3">
        <v>0</v>
      </c>
      <c r="Y61" s="3">
        <v>2500</v>
      </c>
      <c r="Z61" s="4">
        <v>28.554804056149798</v>
      </c>
      <c r="AA61" s="4">
        <v>17.1007618483331</v>
      </c>
      <c r="AB61" s="3">
        <v>28.643319929396601</v>
      </c>
      <c r="AC61" s="3">
        <v>2500</v>
      </c>
      <c r="AD61" s="3">
        <v>244.63181401888801</v>
      </c>
      <c r="AE61" s="237">
        <v>0.99994681309734901</v>
      </c>
      <c r="AF61" s="238">
        <f t="shared" ref="AF61:AF78" si="9">AH61/(L61*45/3600*1000)</f>
        <v>1.3692149907920235</v>
      </c>
      <c r="AG61" s="238">
        <f t="shared" si="0"/>
        <v>1.1282873198689847</v>
      </c>
      <c r="AH61" s="239">
        <f t="shared" si="1"/>
        <v>527.006294792164</v>
      </c>
      <c r="AI61" s="270">
        <f t="shared" si="2"/>
        <v>4.9016643986404027</v>
      </c>
      <c r="AJ61" s="239">
        <f t="shared" si="3"/>
        <v>854.94217733036066</v>
      </c>
      <c r="AK61" s="270">
        <f t="shared" si="4"/>
        <v>384.89667315672375</v>
      </c>
      <c r="AL61" s="239">
        <f t="shared" ref="AL61:AL78" si="10">AH61+AK61-AJ61</f>
        <v>56.960790618527085</v>
      </c>
      <c r="AM61" s="270">
        <f t="shared" si="5"/>
        <v>-4.9901802718872048</v>
      </c>
      <c r="AN61" s="270">
        <f t="shared" si="6"/>
        <v>-870.38100529722647</v>
      </c>
      <c r="AO61" s="270">
        <f t="shared" ref="AO61:AO78" si="11">(Z61-Q61)*R61/60*4.18605</f>
        <v>-870.38100529722647</v>
      </c>
      <c r="AP61" s="272">
        <f t="shared" ref="AP61:AP78" si="12">AN61-AO61</f>
        <v>0</v>
      </c>
      <c r="AQ61" s="272">
        <f t="shared" si="7"/>
        <v>8.8515873246802101E-2</v>
      </c>
      <c r="AR61" s="270">
        <f t="shared" si="8"/>
        <v>15.438827966865665</v>
      </c>
      <c r="AS61" s="270">
        <f t="shared" ref="AS61:AS78" si="13">AJ61+AN61+AR61</f>
        <v>-1.3677947663381929E-13</v>
      </c>
    </row>
    <row r="62" spans="1:45" s="36" customFormat="1">
      <c r="A62" s="143"/>
      <c r="B62" s="249" t="s">
        <v>206</v>
      </c>
      <c r="C62" s="250">
        <v>26.3</v>
      </c>
      <c r="D62" s="250">
        <v>19</v>
      </c>
      <c r="E62" s="250">
        <v>49.9</v>
      </c>
      <c r="F62" s="250">
        <v>100</v>
      </c>
      <c r="G62" s="250">
        <v>12</v>
      </c>
      <c r="H62" s="250">
        <v>7</v>
      </c>
      <c r="I62" s="250" t="s">
        <v>277</v>
      </c>
      <c r="J62" s="250">
        <v>22</v>
      </c>
      <c r="K62" s="250">
        <v>21.5</v>
      </c>
      <c r="L62" s="4">
        <v>29.476300840686601</v>
      </c>
      <c r="M62" s="4">
        <v>5.0625</v>
      </c>
      <c r="N62" s="4">
        <v>12</v>
      </c>
      <c r="O62" s="4">
        <v>7.0041332028909702</v>
      </c>
      <c r="P62" s="3">
        <v>1512</v>
      </c>
      <c r="Q62" s="4">
        <v>30.474372232175298</v>
      </c>
      <c r="R62" s="3">
        <v>2500</v>
      </c>
      <c r="S62" s="4">
        <v>25.564513192449901</v>
      </c>
      <c r="T62" s="3">
        <v>2500</v>
      </c>
      <c r="U62" s="4">
        <v>8.1521739130434803</v>
      </c>
      <c r="V62" s="3">
        <v>106980</v>
      </c>
      <c r="W62" s="237">
        <v>1</v>
      </c>
      <c r="X62" s="3">
        <v>0</v>
      </c>
      <c r="Y62" s="3">
        <v>2500</v>
      </c>
      <c r="Z62" s="4">
        <v>25.564513192449901</v>
      </c>
      <c r="AA62" s="4">
        <v>17.1007618483331</v>
      </c>
      <c r="AB62" s="3">
        <v>25.6530290656966</v>
      </c>
      <c r="AC62" s="3">
        <v>2500</v>
      </c>
      <c r="AD62" s="3">
        <v>244.63181401888801</v>
      </c>
      <c r="AE62" s="237">
        <v>0.99994681309734901</v>
      </c>
      <c r="AF62" s="238">
        <f t="shared" si="9"/>
        <v>1.430318675713145</v>
      </c>
      <c r="AG62" s="238">
        <f t="shared" si="0"/>
        <v>1.1694559604115398</v>
      </c>
      <c r="AH62" s="239">
        <f t="shared" si="1"/>
        <v>527.006294792164</v>
      </c>
      <c r="AI62" s="270">
        <f t="shared" si="2"/>
        <v>4.8213431664786981</v>
      </c>
      <c r="AJ62" s="239">
        <f t="shared" si="3"/>
        <v>840.93264841825635</v>
      </c>
      <c r="AK62" s="270">
        <f t="shared" si="4"/>
        <v>368.45376050858249</v>
      </c>
      <c r="AL62" s="239">
        <f t="shared" si="10"/>
        <v>54.527406882490141</v>
      </c>
      <c r="AM62" s="270">
        <f t="shared" si="5"/>
        <v>-4.9098590397253972</v>
      </c>
      <c r="AN62" s="270">
        <f t="shared" si="6"/>
        <v>-856.37147638510407</v>
      </c>
      <c r="AO62" s="270">
        <f t="shared" si="11"/>
        <v>-856.37147638510407</v>
      </c>
      <c r="AP62" s="272">
        <f t="shared" si="12"/>
        <v>0</v>
      </c>
      <c r="AQ62" s="272">
        <f t="shared" si="7"/>
        <v>8.8515873246699073E-2</v>
      </c>
      <c r="AR62" s="270">
        <f t="shared" si="8"/>
        <v>15.438827966847693</v>
      </c>
      <c r="AS62" s="270">
        <f t="shared" si="13"/>
        <v>-3.1974423109204508E-14</v>
      </c>
    </row>
    <row r="63" spans="1:45" s="36" customFormat="1">
      <c r="A63" s="143"/>
      <c r="B63" s="249" t="s">
        <v>219</v>
      </c>
      <c r="C63" s="250">
        <v>11.7</v>
      </c>
      <c r="D63" s="250">
        <v>7</v>
      </c>
      <c r="E63" s="250">
        <v>50</v>
      </c>
      <c r="F63" s="250">
        <v>100</v>
      </c>
      <c r="G63" s="250">
        <v>12</v>
      </c>
      <c r="H63" s="250">
        <v>7</v>
      </c>
      <c r="I63" s="250" t="s">
        <v>277</v>
      </c>
      <c r="J63" s="250">
        <v>22</v>
      </c>
      <c r="K63" s="250">
        <v>21.5</v>
      </c>
      <c r="L63" s="4">
        <v>28.031610331149199</v>
      </c>
      <c r="M63" s="4">
        <v>5.0625</v>
      </c>
      <c r="N63" s="4">
        <v>12</v>
      </c>
      <c r="O63" s="4">
        <v>7.0041332028909702</v>
      </c>
      <c r="P63" s="3">
        <v>1512</v>
      </c>
      <c r="Q63" s="4">
        <v>26.315474641764201</v>
      </c>
      <c r="R63" s="3">
        <v>2500</v>
      </c>
      <c r="S63" s="4">
        <v>14.110079911474299</v>
      </c>
      <c r="T63" s="3">
        <v>987.70832063535204</v>
      </c>
      <c r="U63" s="4">
        <v>8.1521739130434803</v>
      </c>
      <c r="V63" s="3">
        <v>106980</v>
      </c>
      <c r="W63" s="237">
        <v>1</v>
      </c>
      <c r="X63" s="3">
        <v>1512.29167936465</v>
      </c>
      <c r="Y63" s="3">
        <v>2500</v>
      </c>
      <c r="Z63" s="4">
        <v>21.493829384704298</v>
      </c>
      <c r="AA63" s="4">
        <v>17.1007618483331</v>
      </c>
      <c r="AB63" s="3">
        <v>21.582345257951001</v>
      </c>
      <c r="AC63" s="3">
        <v>2500</v>
      </c>
      <c r="AD63" s="3">
        <v>244.63181401888801</v>
      </c>
      <c r="AE63" s="237">
        <v>0.99994681309734901</v>
      </c>
      <c r="AF63" s="238">
        <f t="shared" si="9"/>
        <v>1.5040343057467396</v>
      </c>
      <c r="AG63" s="238">
        <f t="shared" si="0"/>
        <v>1.2182760542612803</v>
      </c>
      <c r="AH63" s="239">
        <f t="shared" si="1"/>
        <v>527.006294792164</v>
      </c>
      <c r="AI63" s="270">
        <f t="shared" si="2"/>
        <v>4.7331293838131998</v>
      </c>
      <c r="AJ63" s="239">
        <f t="shared" si="3"/>
        <v>825.5465107129686</v>
      </c>
      <c r="AK63" s="270">
        <f t="shared" si="4"/>
        <v>350.395129139365</v>
      </c>
      <c r="AL63" s="239">
        <f t="shared" si="10"/>
        <v>51.854913218560455</v>
      </c>
      <c r="AM63" s="270">
        <f t="shared" si="5"/>
        <v>-12.205394730289902</v>
      </c>
      <c r="AN63" s="270">
        <f t="shared" si="6"/>
        <v>-841.07302171310403</v>
      </c>
      <c r="AO63" s="270">
        <f t="shared" si="11"/>
        <v>-840.98533867981689</v>
      </c>
      <c r="AP63" s="272">
        <f t="shared" si="12"/>
        <v>-8.7683033287135004E-2</v>
      </c>
      <c r="AQ63" s="272">
        <f t="shared" si="7"/>
        <v>8.8515873246702625E-2</v>
      </c>
      <c r="AR63" s="270">
        <f t="shared" si="8"/>
        <v>15.438827966848315</v>
      </c>
      <c r="AS63" s="270">
        <f t="shared" si="13"/>
        <v>-8.7683033287113687E-2</v>
      </c>
    </row>
    <row r="64" spans="1:45" s="36" customFormat="1">
      <c r="A64" s="143"/>
      <c r="B64" s="249" t="s">
        <v>207</v>
      </c>
      <c r="C64" s="250">
        <v>26.3</v>
      </c>
      <c r="D64" s="250">
        <v>19</v>
      </c>
      <c r="E64" s="250">
        <v>49.9</v>
      </c>
      <c r="F64" s="250">
        <v>100</v>
      </c>
      <c r="G64" s="250">
        <v>12</v>
      </c>
      <c r="H64" s="250">
        <v>7</v>
      </c>
      <c r="I64" s="250" t="s">
        <v>277</v>
      </c>
      <c r="J64" s="250">
        <v>32</v>
      </c>
      <c r="K64" s="250">
        <v>31.5</v>
      </c>
      <c r="L64" s="4">
        <v>32.294036870098701</v>
      </c>
      <c r="M64" s="4">
        <v>5.0625</v>
      </c>
      <c r="N64" s="4">
        <v>12</v>
      </c>
      <c r="O64" s="4">
        <v>7.0041332028909702</v>
      </c>
      <c r="P64" s="3">
        <v>1512</v>
      </c>
      <c r="Q64" s="4">
        <v>36.575086879803798</v>
      </c>
      <c r="R64" s="3">
        <v>2500</v>
      </c>
      <c r="S64" s="4">
        <v>22.554377460410301</v>
      </c>
      <c r="T64" s="3">
        <v>906.237139743836</v>
      </c>
      <c r="U64" s="4">
        <v>8.1521739130434803</v>
      </c>
      <c r="V64" s="3">
        <v>106980</v>
      </c>
      <c r="W64" s="237">
        <v>1</v>
      </c>
      <c r="X64" s="3">
        <v>1593.7628602561599</v>
      </c>
      <c r="Y64" s="3">
        <v>2500</v>
      </c>
      <c r="Z64" s="4">
        <v>31.493174966424</v>
      </c>
      <c r="AA64" s="4">
        <v>17.1007618483331</v>
      </c>
      <c r="AB64" s="3">
        <v>31.581690839670699</v>
      </c>
      <c r="AC64" s="3">
        <v>2500</v>
      </c>
      <c r="AD64" s="3">
        <v>244.63181401888801</v>
      </c>
      <c r="AE64" s="237">
        <v>0.99994681309734901</v>
      </c>
      <c r="AF64" s="238">
        <f t="shared" si="9"/>
        <v>1.3055197698869867</v>
      </c>
      <c r="AG64" s="238">
        <f t="shared" si="0"/>
        <v>1.084678678088205</v>
      </c>
      <c r="AH64" s="239">
        <f t="shared" si="1"/>
        <v>527.006294792164</v>
      </c>
      <c r="AI64" s="270">
        <f t="shared" si="2"/>
        <v>4.9933960401330992</v>
      </c>
      <c r="AJ64" s="239">
        <f t="shared" si="3"/>
        <v>870.94189557496497</v>
      </c>
      <c r="AK64" s="270">
        <f t="shared" si="4"/>
        <v>403.67546087623379</v>
      </c>
      <c r="AL64" s="239">
        <f t="shared" si="10"/>
        <v>59.739860093432753</v>
      </c>
      <c r="AM64" s="270">
        <f t="shared" si="5"/>
        <v>-14.020709419393498</v>
      </c>
      <c r="AN64" s="270">
        <f t="shared" si="6"/>
        <v>-886.4719667314157</v>
      </c>
      <c r="AO64" s="270">
        <f t="shared" si="11"/>
        <v>-886.3807235418127</v>
      </c>
      <c r="AP64" s="272">
        <f t="shared" si="12"/>
        <v>-9.1243189603005703E-2</v>
      </c>
      <c r="AQ64" s="272">
        <f t="shared" si="7"/>
        <v>8.8515873246699073E-2</v>
      </c>
      <c r="AR64" s="270">
        <f t="shared" si="8"/>
        <v>15.438827966847693</v>
      </c>
      <c r="AS64" s="270">
        <f t="shared" si="13"/>
        <v>-9.1243189603037678E-2</v>
      </c>
    </row>
    <row r="65" spans="1:45" s="36" customFormat="1">
      <c r="A65" s="143"/>
      <c r="B65" s="249" t="s">
        <v>208</v>
      </c>
      <c r="C65" s="250">
        <v>31.2</v>
      </c>
      <c r="D65" s="250">
        <v>23</v>
      </c>
      <c r="E65" s="250">
        <v>49.7</v>
      </c>
      <c r="F65" s="250">
        <v>100</v>
      </c>
      <c r="G65" s="250">
        <v>10.75</v>
      </c>
      <c r="H65" s="250">
        <v>7</v>
      </c>
      <c r="I65" s="250" t="s">
        <v>277</v>
      </c>
      <c r="J65" s="250">
        <v>22</v>
      </c>
      <c r="K65" s="250">
        <v>21.5</v>
      </c>
      <c r="L65" s="4">
        <v>22.2107228319929</v>
      </c>
      <c r="M65" s="4">
        <v>3.8000162476280801</v>
      </c>
      <c r="N65" s="4">
        <v>10.75</v>
      </c>
      <c r="O65" s="4">
        <v>7</v>
      </c>
      <c r="P65" s="3">
        <v>1512</v>
      </c>
      <c r="Q65" s="4">
        <v>31.085151547492099</v>
      </c>
      <c r="R65" s="3">
        <v>2500</v>
      </c>
      <c r="S65" s="4">
        <v>27.372433869214898</v>
      </c>
      <c r="T65" s="3">
        <v>2500</v>
      </c>
      <c r="U65" s="4">
        <v>8.1521739130434803</v>
      </c>
      <c r="V65" s="3">
        <v>106980</v>
      </c>
      <c r="W65" s="237">
        <v>1</v>
      </c>
      <c r="X65" s="3">
        <v>0</v>
      </c>
      <c r="Y65" s="3">
        <v>2500</v>
      </c>
      <c r="Z65" s="4">
        <v>27.372433869214898</v>
      </c>
      <c r="AA65" s="4">
        <v>17.1007618483331</v>
      </c>
      <c r="AB65" s="3">
        <v>27.460949742461601</v>
      </c>
      <c r="AC65" s="3">
        <v>2500</v>
      </c>
      <c r="AD65" s="3">
        <v>244.63181401888801</v>
      </c>
      <c r="AE65" s="237">
        <v>0.99994681309734901</v>
      </c>
      <c r="AF65" s="238">
        <f t="shared" si="9"/>
        <v>1.4248315212153071</v>
      </c>
      <c r="AG65" s="238">
        <f t="shared" si="0"/>
        <v>1.109938071779734</v>
      </c>
      <c r="AH65" s="239">
        <f t="shared" si="1"/>
        <v>395.58172500000001</v>
      </c>
      <c r="AI65" s="270">
        <f t="shared" si="2"/>
        <v>3.6242018050304985</v>
      </c>
      <c r="AJ65" s="239">
        <f t="shared" si="3"/>
        <v>632.12874858116322</v>
      </c>
      <c r="AK65" s="270">
        <f t="shared" si="4"/>
        <v>277.63403539991128</v>
      </c>
      <c r="AL65" s="239">
        <f t="shared" si="10"/>
        <v>41.08701181874801</v>
      </c>
      <c r="AM65" s="270">
        <f t="shared" si="5"/>
        <v>-3.7127176782772011</v>
      </c>
      <c r="AN65" s="270">
        <f t="shared" si="6"/>
        <v>-647.56757654801152</v>
      </c>
      <c r="AO65" s="270">
        <f t="shared" si="11"/>
        <v>-647.56757654801152</v>
      </c>
      <c r="AP65" s="272">
        <f t="shared" si="12"/>
        <v>0</v>
      </c>
      <c r="AQ65" s="272">
        <f t="shared" si="7"/>
        <v>8.8515873246702625E-2</v>
      </c>
      <c r="AR65" s="270">
        <f t="shared" si="8"/>
        <v>15.438827966848315</v>
      </c>
      <c r="AS65" s="270">
        <f t="shared" si="13"/>
        <v>2.1316282072803006E-14</v>
      </c>
    </row>
    <row r="66" spans="1:45">
      <c r="A66" s="174"/>
      <c r="B66" s="249" t="s">
        <v>209</v>
      </c>
      <c r="C66" s="250">
        <v>26.3</v>
      </c>
      <c r="D66" s="250">
        <v>19</v>
      </c>
      <c r="E66" s="250">
        <v>49.9</v>
      </c>
      <c r="F66" s="250">
        <v>100</v>
      </c>
      <c r="G66" s="250">
        <v>9.5</v>
      </c>
      <c r="H66" s="250">
        <v>7</v>
      </c>
      <c r="I66" s="250" t="s">
        <v>277</v>
      </c>
      <c r="J66" s="250">
        <v>22</v>
      </c>
      <c r="K66" s="250">
        <v>21.5</v>
      </c>
      <c r="L66" s="4">
        <v>13.733429651819099</v>
      </c>
      <c r="M66" s="4">
        <v>2.5333441650853898</v>
      </c>
      <c r="N66" s="4">
        <v>9.5</v>
      </c>
      <c r="O66" s="4">
        <v>7</v>
      </c>
      <c r="P66" s="3">
        <v>1512</v>
      </c>
      <c r="Q66" s="4">
        <v>25.109892590369</v>
      </c>
      <c r="R66" s="3">
        <v>2500</v>
      </c>
      <c r="S66" s="4">
        <v>22.670804185109599</v>
      </c>
      <c r="T66" s="3">
        <v>2500</v>
      </c>
      <c r="U66" s="4">
        <v>8.1521739130434803</v>
      </c>
      <c r="V66" s="3">
        <v>106980</v>
      </c>
      <c r="W66" s="237">
        <v>1</v>
      </c>
      <c r="X66" s="3">
        <v>0</v>
      </c>
      <c r="Y66" s="3">
        <v>2500</v>
      </c>
      <c r="Z66" s="4">
        <v>22.670804185109599</v>
      </c>
      <c r="AA66" s="4">
        <v>17.1007618483331</v>
      </c>
      <c r="AB66" s="3">
        <v>22.759320058356401</v>
      </c>
      <c r="AC66" s="3">
        <v>2500</v>
      </c>
      <c r="AD66" s="3">
        <v>244.63181401888801</v>
      </c>
      <c r="AE66" s="237">
        <v>0.99994681309734901</v>
      </c>
      <c r="AF66" s="238">
        <f t="shared" si="9"/>
        <v>1.5362289344239255</v>
      </c>
      <c r="AG66" s="238">
        <f t="shared" si="0"/>
        <v>1.0676988530317479</v>
      </c>
      <c r="AH66" s="239">
        <f t="shared" si="1"/>
        <v>263.72114999999997</v>
      </c>
      <c r="AI66" s="270">
        <f t="shared" si="2"/>
        <v>2.350572532012599</v>
      </c>
      <c r="AJ66" s="239">
        <f t="shared" si="3"/>
        <v>409.98392281797243</v>
      </c>
      <c r="AK66" s="270">
        <f t="shared" si="4"/>
        <v>171.66787064773874</v>
      </c>
      <c r="AL66" s="239">
        <f t="shared" si="10"/>
        <v>25.405097829766248</v>
      </c>
      <c r="AM66" s="270">
        <f t="shared" si="5"/>
        <v>-2.4390884052594011</v>
      </c>
      <c r="AN66" s="270">
        <f t="shared" si="6"/>
        <v>-425.42275078483812</v>
      </c>
      <c r="AO66" s="270">
        <f t="shared" si="11"/>
        <v>-425.42275078483812</v>
      </c>
      <c r="AP66" s="272">
        <f t="shared" si="12"/>
        <v>0</v>
      </c>
      <c r="AQ66" s="272">
        <f t="shared" si="7"/>
        <v>8.8515873246802101E-2</v>
      </c>
      <c r="AR66" s="270">
        <f t="shared" si="8"/>
        <v>15.438827966865665</v>
      </c>
      <c r="AS66" s="270">
        <f t="shared" si="13"/>
        <v>-2.3092638912203256E-14</v>
      </c>
    </row>
    <row r="67" spans="1:45">
      <c r="A67" s="174"/>
      <c r="B67" s="249" t="s">
        <v>220</v>
      </c>
      <c r="C67" s="250">
        <v>11.7</v>
      </c>
      <c r="D67" s="250">
        <v>7</v>
      </c>
      <c r="E67" s="250">
        <v>50</v>
      </c>
      <c r="F67" s="250">
        <v>100</v>
      </c>
      <c r="G67" s="250">
        <v>8.75</v>
      </c>
      <c r="H67" s="250">
        <v>7</v>
      </c>
      <c r="I67" s="250" t="s">
        <v>277</v>
      </c>
      <c r="J67" s="250">
        <v>22</v>
      </c>
      <c r="K67" s="250">
        <v>21.5</v>
      </c>
      <c r="L67" s="4">
        <v>9.5428334864865203</v>
      </c>
      <c r="M67" s="4">
        <v>1.7733409155597699</v>
      </c>
      <c r="N67" s="4">
        <v>8.75</v>
      </c>
      <c r="O67" s="4">
        <v>7</v>
      </c>
      <c r="P67" s="3">
        <v>1512</v>
      </c>
      <c r="Q67" s="4">
        <v>23.2228522093667</v>
      </c>
      <c r="R67" s="3">
        <v>2500</v>
      </c>
      <c r="S67" s="4">
        <v>7.2588135824662601</v>
      </c>
      <c r="T67" s="3">
        <v>270.68789624150702</v>
      </c>
      <c r="U67" s="4">
        <v>8.1521739130434803</v>
      </c>
      <c r="V67" s="3">
        <v>106980</v>
      </c>
      <c r="W67" s="237">
        <v>1</v>
      </c>
      <c r="X67" s="3">
        <v>2229.3121037584901</v>
      </c>
      <c r="Y67" s="3">
        <v>2500</v>
      </c>
      <c r="Z67" s="4">
        <v>21.493244449080802</v>
      </c>
      <c r="AA67" s="4">
        <v>17.1007618483331</v>
      </c>
      <c r="AB67" s="3">
        <v>21.5817603223276</v>
      </c>
      <c r="AC67" s="3">
        <v>2500</v>
      </c>
      <c r="AD67" s="3">
        <v>244.63181401888801</v>
      </c>
      <c r="AE67" s="237">
        <v>0.99994681309734901</v>
      </c>
      <c r="AF67" s="238">
        <f t="shared" si="9"/>
        <v>1.5475890280296007</v>
      </c>
      <c r="AG67" s="238">
        <f t="shared" si="0"/>
        <v>0.95870382944864907</v>
      </c>
      <c r="AH67" s="239">
        <f t="shared" si="1"/>
        <v>184.604805</v>
      </c>
      <c r="AI67" s="270">
        <f t="shared" si="2"/>
        <v>1.6410918870390994</v>
      </c>
      <c r="AJ67" s="239">
        <f t="shared" si="3"/>
        <v>286.23719557250092</v>
      </c>
      <c r="AK67" s="270">
        <f t="shared" si="4"/>
        <v>119.2854185810815</v>
      </c>
      <c r="AL67" s="239">
        <f t="shared" si="10"/>
        <v>17.653028008580577</v>
      </c>
      <c r="AM67" s="270">
        <f t="shared" si="5"/>
        <v>-15.96403862690044</v>
      </c>
      <c r="AN67" s="270">
        <f t="shared" si="6"/>
        <v>-301.4843464530602</v>
      </c>
      <c r="AO67" s="270">
        <f t="shared" si="11"/>
        <v>-301.67602353936593</v>
      </c>
      <c r="AP67" s="272">
        <f t="shared" si="12"/>
        <v>0.19167708630573088</v>
      </c>
      <c r="AQ67" s="272">
        <f t="shared" si="7"/>
        <v>8.8515873246798549E-2</v>
      </c>
      <c r="AR67" s="270">
        <f t="shared" si="8"/>
        <v>15.438827966865043</v>
      </c>
      <c r="AS67" s="270">
        <f t="shared" si="13"/>
        <v>0.19167708630576819</v>
      </c>
    </row>
    <row r="68" spans="1:45">
      <c r="A68" s="174"/>
      <c r="B68" s="249" t="s">
        <v>221</v>
      </c>
      <c r="C68" s="250">
        <v>26.3</v>
      </c>
      <c r="D68" s="250">
        <v>19</v>
      </c>
      <c r="E68" s="250">
        <v>49.9</v>
      </c>
      <c r="F68" s="250">
        <v>100</v>
      </c>
      <c r="G68" s="250">
        <v>9.5</v>
      </c>
      <c r="H68" s="250">
        <v>7</v>
      </c>
      <c r="I68" s="250" t="s">
        <v>277</v>
      </c>
      <c r="J68" s="250">
        <v>32</v>
      </c>
      <c r="K68" s="250">
        <v>31.5</v>
      </c>
      <c r="L68" s="4">
        <v>15.6116732340592</v>
      </c>
      <c r="M68" s="4">
        <v>2.5333441650853898</v>
      </c>
      <c r="N68" s="4">
        <v>9.5</v>
      </c>
      <c r="O68" s="4">
        <v>7</v>
      </c>
      <c r="P68" s="3">
        <v>1512</v>
      </c>
      <c r="Q68" s="4">
        <v>34.046089230506297</v>
      </c>
      <c r="R68" s="3">
        <v>2500</v>
      </c>
      <c r="S68" s="4">
        <v>19.414165477169298</v>
      </c>
      <c r="T68" s="3">
        <v>436.41668881155903</v>
      </c>
      <c r="U68" s="4">
        <v>8.1521739130434803</v>
      </c>
      <c r="V68" s="3">
        <v>106980</v>
      </c>
      <c r="W68" s="237">
        <v>1</v>
      </c>
      <c r="X68" s="3">
        <v>2063.5833111884399</v>
      </c>
      <c r="Y68" s="3">
        <v>2500</v>
      </c>
      <c r="Z68" s="4">
        <v>31.492313997817199</v>
      </c>
      <c r="AA68" s="4">
        <v>17.1007618483331</v>
      </c>
      <c r="AB68" s="3">
        <v>31.580829871064001</v>
      </c>
      <c r="AC68" s="3">
        <v>2500</v>
      </c>
      <c r="AD68" s="3">
        <v>244.63181401888801</v>
      </c>
      <c r="AE68" s="237">
        <v>0.99994681309734901</v>
      </c>
      <c r="AF68" s="238">
        <f t="shared" si="9"/>
        <v>1.351404918850865</v>
      </c>
      <c r="AG68" s="238">
        <f t="shared" si="0"/>
        <v>0.97502026977760881</v>
      </c>
      <c r="AH68" s="239">
        <f t="shared" si="1"/>
        <v>263.72114999999997</v>
      </c>
      <c r="AI68" s="270">
        <f t="shared" si="2"/>
        <v>2.465259359442296</v>
      </c>
      <c r="AJ68" s="239">
        <f t="shared" si="3"/>
        <v>429.98745589972594</v>
      </c>
      <c r="AK68" s="270">
        <f t="shared" si="4"/>
        <v>195.14591542574001</v>
      </c>
      <c r="AL68" s="239">
        <f t="shared" si="10"/>
        <v>28.879609526014008</v>
      </c>
      <c r="AM68" s="270">
        <f t="shared" si="5"/>
        <v>-14.631923753336999</v>
      </c>
      <c r="AN68" s="270">
        <f t="shared" si="6"/>
        <v>-445.50844442239259</v>
      </c>
      <c r="AO68" s="270">
        <f t="shared" si="11"/>
        <v>-445.42628386659163</v>
      </c>
      <c r="AP68" s="272">
        <f t="shared" si="12"/>
        <v>-8.2160555800953716E-2</v>
      </c>
      <c r="AQ68" s="272">
        <f t="shared" si="7"/>
        <v>8.8515873246802101E-2</v>
      </c>
      <c r="AR68" s="270">
        <f t="shared" si="8"/>
        <v>15.438827966865665</v>
      </c>
      <c r="AS68" s="270">
        <f t="shared" si="13"/>
        <v>-8.2160555800976809E-2</v>
      </c>
    </row>
    <row r="69" spans="1:45">
      <c r="A69" s="174"/>
      <c r="B69" s="251" t="s">
        <v>196</v>
      </c>
      <c r="C69" s="250">
        <v>36</v>
      </c>
      <c r="D69" s="250">
        <v>27</v>
      </c>
      <c r="E69" s="250">
        <v>49.9</v>
      </c>
      <c r="F69" s="250">
        <v>100</v>
      </c>
      <c r="G69" s="250">
        <v>12</v>
      </c>
      <c r="H69" s="250">
        <v>7</v>
      </c>
      <c r="I69" s="250">
        <v>5</v>
      </c>
      <c r="J69" s="250">
        <v>22</v>
      </c>
      <c r="K69" s="250">
        <v>21.5</v>
      </c>
      <c r="L69" s="4">
        <v>32.369321699317503</v>
      </c>
      <c r="M69" s="4">
        <v>5.0625</v>
      </c>
      <c r="N69" s="4">
        <v>12</v>
      </c>
      <c r="O69" s="4">
        <v>7.0041332028909702</v>
      </c>
      <c r="P69" s="3">
        <v>1512</v>
      </c>
      <c r="Q69" s="4">
        <v>36.7195152092984</v>
      </c>
      <c r="R69" s="3">
        <v>2496.81627208808</v>
      </c>
      <c r="S69" s="4">
        <v>31.6267626385394</v>
      </c>
      <c r="T69" s="3">
        <v>2496.81627208808</v>
      </c>
      <c r="U69" s="4">
        <v>8.1521739130434803</v>
      </c>
      <c r="V69" s="3">
        <v>106980</v>
      </c>
      <c r="W69" s="237">
        <v>1</v>
      </c>
      <c r="X69" s="3">
        <v>0</v>
      </c>
      <c r="Y69" s="3">
        <v>2496.81627208808</v>
      </c>
      <c r="Z69" s="4">
        <v>31.626663051870299</v>
      </c>
      <c r="AA69" s="4">
        <v>17.072784187207301</v>
      </c>
      <c r="AB69" s="3">
        <v>31.715149210531401</v>
      </c>
      <c r="AC69" s="3">
        <v>2496.81627208808</v>
      </c>
      <c r="AD69" s="3">
        <v>244.45471079915799</v>
      </c>
      <c r="AE69" s="237">
        <v>0.99951926150121895</v>
      </c>
      <c r="AF69" s="238">
        <f t="shared" si="9"/>
        <v>1.3024833814871712</v>
      </c>
      <c r="AG69" s="238">
        <f t="shared" si="0"/>
        <v>1.0827505532315187</v>
      </c>
      <c r="AH69" s="239">
        <f t="shared" si="1"/>
        <v>527.006294792164</v>
      </c>
      <c r="AI69" s="270">
        <f t="shared" si="2"/>
        <v>5.0043659987669997</v>
      </c>
      <c r="AJ69" s="239">
        <f t="shared" si="3"/>
        <v>871.74368858310299</v>
      </c>
      <c r="AK69" s="270">
        <f t="shared" si="4"/>
        <v>404.61652124146872</v>
      </c>
      <c r="AL69" s="239">
        <f t="shared" si="10"/>
        <v>59.879127450529722</v>
      </c>
      <c r="AM69" s="270">
        <f t="shared" si="5"/>
        <v>-5.092752570759</v>
      </c>
      <c r="AN69" s="270">
        <f t="shared" si="6"/>
        <v>-887.14033149621241</v>
      </c>
      <c r="AO69" s="270">
        <f t="shared" si="11"/>
        <v>-887.15767915828951</v>
      </c>
      <c r="AP69" s="272">
        <f t="shared" si="12"/>
        <v>1.7347662077099812E-2</v>
      </c>
      <c r="AQ69" s="272">
        <f t="shared" si="7"/>
        <v>8.8486158661101655E-2</v>
      </c>
      <c r="AR69" s="270">
        <f t="shared" si="8"/>
        <v>15.413990575186526</v>
      </c>
      <c r="AS69" s="270">
        <f t="shared" si="13"/>
        <v>1.7347662077108694E-2</v>
      </c>
    </row>
    <row r="70" spans="1:45">
      <c r="A70" s="174"/>
      <c r="B70" s="251" t="s">
        <v>199</v>
      </c>
      <c r="C70" s="250">
        <v>31.2</v>
      </c>
      <c r="D70" s="250">
        <v>23</v>
      </c>
      <c r="E70" s="250">
        <v>49.7</v>
      </c>
      <c r="F70" s="250">
        <v>100</v>
      </c>
      <c r="G70" s="250">
        <v>12</v>
      </c>
      <c r="H70" s="250">
        <v>7</v>
      </c>
      <c r="I70" s="250">
        <v>5</v>
      </c>
      <c r="J70" s="250">
        <v>22</v>
      </c>
      <c r="K70" s="250">
        <v>21.5</v>
      </c>
      <c r="L70" s="4">
        <v>30.800028540138399</v>
      </c>
      <c r="M70" s="4">
        <v>5.0625</v>
      </c>
      <c r="N70" s="4">
        <v>12</v>
      </c>
      <c r="O70" s="4">
        <v>7.0041332028909702</v>
      </c>
      <c r="P70" s="3">
        <v>1512</v>
      </c>
      <c r="Q70" s="4">
        <v>33.595089619999797</v>
      </c>
      <c r="R70" s="3">
        <v>2451.47257675231</v>
      </c>
      <c r="S70" s="4">
        <v>28.510095158420999</v>
      </c>
      <c r="T70" s="3">
        <v>2451.47257675231</v>
      </c>
      <c r="U70" s="4">
        <v>8.1521739130434803</v>
      </c>
      <c r="V70" s="3">
        <v>106980</v>
      </c>
      <c r="W70" s="237">
        <v>1</v>
      </c>
      <c r="X70" s="3">
        <v>0</v>
      </c>
      <c r="Y70" s="3">
        <v>2451.47257675231</v>
      </c>
      <c r="Z70" s="4">
        <v>28.5101139720053</v>
      </c>
      <c r="AA70" s="4">
        <v>16.279773521079999</v>
      </c>
      <c r="AB70" s="3">
        <v>28.595879222562701</v>
      </c>
      <c r="AC70" s="3">
        <v>2451.47257675231</v>
      </c>
      <c r="AD70" s="3">
        <v>236.711985982345</v>
      </c>
      <c r="AE70" s="237">
        <v>0.98340531429654399</v>
      </c>
      <c r="AF70" s="238">
        <f t="shared" si="9"/>
        <v>1.3688462505296</v>
      </c>
      <c r="AG70" s="238">
        <f t="shared" si="0"/>
        <v>1.1334368607605221</v>
      </c>
      <c r="AH70" s="239">
        <f t="shared" si="1"/>
        <v>527.006294792164</v>
      </c>
      <c r="AI70" s="270">
        <f t="shared" si="2"/>
        <v>4.9992103974370963</v>
      </c>
      <c r="AJ70" s="239">
        <f t="shared" si="3"/>
        <v>855.03051680846875</v>
      </c>
      <c r="AK70" s="270">
        <f t="shared" si="4"/>
        <v>385.00035675173001</v>
      </c>
      <c r="AL70" s="239">
        <f t="shared" si="10"/>
        <v>56.976134735425262</v>
      </c>
      <c r="AM70" s="270">
        <f t="shared" si="5"/>
        <v>-5.0849944615787983</v>
      </c>
      <c r="AN70" s="270">
        <f t="shared" si="6"/>
        <v>-869.7024323442929</v>
      </c>
      <c r="AO70" s="270">
        <f t="shared" si="11"/>
        <v>-869.69921459840316</v>
      </c>
      <c r="AP70" s="272">
        <f t="shared" si="12"/>
        <v>-3.2177458897422184E-3</v>
      </c>
      <c r="AQ70" s="272">
        <f t="shared" si="7"/>
        <v>8.5765250557400918E-2</v>
      </c>
      <c r="AR70" s="270">
        <f t="shared" si="8"/>
        <v>14.668697789934344</v>
      </c>
      <c r="AS70" s="270">
        <f t="shared" si="13"/>
        <v>-3.2177458898114963E-3</v>
      </c>
    </row>
    <row r="71" spans="1:45">
      <c r="A71" s="174"/>
      <c r="B71" s="251" t="s">
        <v>200</v>
      </c>
      <c r="C71" s="250">
        <v>26.3</v>
      </c>
      <c r="D71" s="250">
        <v>19</v>
      </c>
      <c r="E71" s="250">
        <v>49.9</v>
      </c>
      <c r="F71" s="250">
        <v>100</v>
      </c>
      <c r="G71" s="250">
        <v>12</v>
      </c>
      <c r="H71" s="250">
        <v>7</v>
      </c>
      <c r="I71" s="250">
        <v>5</v>
      </c>
      <c r="J71" s="250">
        <v>22</v>
      </c>
      <c r="K71" s="250">
        <v>21.5</v>
      </c>
      <c r="L71" s="4">
        <v>29.4941746573354</v>
      </c>
      <c r="M71" s="4">
        <v>5.0625</v>
      </c>
      <c r="N71" s="4">
        <v>12</v>
      </c>
      <c r="O71" s="4">
        <v>7.0041332028909702</v>
      </c>
      <c r="P71" s="3">
        <v>1512</v>
      </c>
      <c r="Q71" s="4">
        <v>30.562500969555401</v>
      </c>
      <c r="R71" s="3">
        <v>2411.5328343875899</v>
      </c>
      <c r="S71" s="4">
        <v>25.479726590180601</v>
      </c>
      <c r="T71" s="3">
        <v>2411.5328343875899</v>
      </c>
      <c r="U71" s="4">
        <v>8.1521739130434803</v>
      </c>
      <c r="V71" s="3">
        <v>106980</v>
      </c>
      <c r="W71" s="237">
        <v>1</v>
      </c>
      <c r="X71" s="3">
        <v>0</v>
      </c>
      <c r="Y71" s="3">
        <v>2411.5328343875899</v>
      </c>
      <c r="Z71" s="4">
        <v>25.4797430968996</v>
      </c>
      <c r="AA71" s="4">
        <v>15.6304387138119</v>
      </c>
      <c r="AB71" s="3">
        <v>25.563155236953801</v>
      </c>
      <c r="AC71" s="3">
        <v>2411.5328343875899</v>
      </c>
      <c r="AD71" s="3">
        <v>230.01324281802101</v>
      </c>
      <c r="AE71" s="237">
        <v>0.96924732481218701</v>
      </c>
      <c r="AF71" s="238">
        <f t="shared" si="9"/>
        <v>1.4294518857772993</v>
      </c>
      <c r="AG71" s="238">
        <f t="shared" si="0"/>
        <v>1.1793029402393005</v>
      </c>
      <c r="AH71" s="239">
        <f t="shared" si="1"/>
        <v>527.006294792164</v>
      </c>
      <c r="AI71" s="270">
        <f t="shared" si="2"/>
        <v>4.9993457326016006</v>
      </c>
      <c r="AJ71" s="239">
        <f t="shared" si="3"/>
        <v>841.12300683927162</v>
      </c>
      <c r="AK71" s="270">
        <f t="shared" si="4"/>
        <v>368.67718321669253</v>
      </c>
      <c r="AL71" s="239">
        <f t="shared" si="10"/>
        <v>54.560471169584957</v>
      </c>
      <c r="AM71" s="270">
        <f t="shared" si="5"/>
        <v>-5.0827743793748006</v>
      </c>
      <c r="AN71" s="270">
        <f t="shared" si="6"/>
        <v>-855.15959442168071</v>
      </c>
      <c r="AO71" s="270">
        <f t="shared" si="11"/>
        <v>-855.1568172220509</v>
      </c>
      <c r="AP71" s="272">
        <f t="shared" si="12"/>
        <v>-2.7771996298042723E-3</v>
      </c>
      <c r="AQ71" s="272">
        <f t="shared" si="7"/>
        <v>8.3412140054200279E-2</v>
      </c>
      <c r="AR71" s="270">
        <f t="shared" si="8"/>
        <v>14.033810382779233</v>
      </c>
      <c r="AS71" s="270">
        <f t="shared" si="13"/>
        <v>-2.7771996298504575E-3</v>
      </c>
    </row>
    <row r="72" spans="1:45">
      <c r="A72" s="174"/>
      <c r="B72" s="251" t="s">
        <v>201</v>
      </c>
      <c r="C72" s="250">
        <v>11.7</v>
      </c>
      <c r="D72" s="250">
        <v>7</v>
      </c>
      <c r="E72" s="250">
        <v>50</v>
      </c>
      <c r="F72" s="250">
        <v>100</v>
      </c>
      <c r="G72" s="250">
        <v>12</v>
      </c>
      <c r="H72" s="250">
        <v>7</v>
      </c>
      <c r="I72" s="250">
        <v>5</v>
      </c>
      <c r="J72" s="250">
        <v>22</v>
      </c>
      <c r="K72" s="250">
        <v>21.5</v>
      </c>
      <c r="L72" s="4">
        <v>28.264032446387301</v>
      </c>
      <c r="M72" s="4">
        <v>5.0625</v>
      </c>
      <c r="N72" s="4">
        <v>12</v>
      </c>
      <c r="O72" s="4">
        <v>7.0041332028909702</v>
      </c>
      <c r="P72" s="3">
        <v>1512</v>
      </c>
      <c r="Q72" s="4">
        <v>27.089081943772499</v>
      </c>
      <c r="R72" s="3">
        <v>2373.8932976414899</v>
      </c>
      <c r="S72" s="4">
        <v>22.004698507131799</v>
      </c>
      <c r="T72" s="3">
        <v>2373.8932976414899</v>
      </c>
      <c r="U72" s="4">
        <v>2.1549151332993102</v>
      </c>
      <c r="V72" s="3">
        <v>68657.529456703604</v>
      </c>
      <c r="W72" s="237">
        <v>0.64177911251358699</v>
      </c>
      <c r="X72" s="3">
        <v>0</v>
      </c>
      <c r="Y72" s="3">
        <v>2373.8932976414899</v>
      </c>
      <c r="Z72" s="4">
        <v>22.008342529818801</v>
      </c>
      <c r="AA72" s="4">
        <v>15.047311412535199</v>
      </c>
      <c r="AB72" s="3">
        <v>22.089572024167701</v>
      </c>
      <c r="AC72" s="3">
        <v>2373.8932976414899</v>
      </c>
      <c r="AD72" s="3">
        <v>223.79876767062299</v>
      </c>
      <c r="AE72" s="237">
        <v>0.95592576804359597</v>
      </c>
      <c r="AF72" s="238">
        <f t="shared" si="9"/>
        <v>1.491666260408715</v>
      </c>
      <c r="AG72" s="238">
        <f t="shared" si="0"/>
        <v>1.2740004886532135</v>
      </c>
      <c r="AH72" s="239">
        <f t="shared" si="1"/>
        <v>527.006294792164</v>
      </c>
      <c r="AI72" s="270">
        <f t="shared" si="2"/>
        <v>4.9995099196047974</v>
      </c>
      <c r="AJ72" s="239">
        <f t="shared" si="3"/>
        <v>828.0218358065963</v>
      </c>
      <c r="AK72" s="270">
        <f t="shared" si="4"/>
        <v>353.3004055798412</v>
      </c>
      <c r="AL72" s="239">
        <f t="shared" si="10"/>
        <v>52.284864565408952</v>
      </c>
      <c r="AM72" s="270">
        <f t="shared" si="5"/>
        <v>-5.0843834366406995</v>
      </c>
      <c r="AN72" s="270">
        <f t="shared" si="6"/>
        <v>-842.07863867678338</v>
      </c>
      <c r="AO72" s="270">
        <f t="shared" si="11"/>
        <v>-841.47511345060479</v>
      </c>
      <c r="AP72" s="272">
        <f t="shared" si="12"/>
        <v>-0.60352522617858995</v>
      </c>
      <c r="AQ72" s="272">
        <f t="shared" si="7"/>
        <v>8.1229494348900033E-2</v>
      </c>
      <c r="AR72" s="270">
        <f t="shared" si="8"/>
        <v>13.453277644008459</v>
      </c>
      <c r="AS72" s="270">
        <f t="shared" si="13"/>
        <v>-0.60352522617862547</v>
      </c>
    </row>
    <row r="73" spans="1:45">
      <c r="A73" s="174"/>
      <c r="B73" s="251" t="s">
        <v>202</v>
      </c>
      <c r="C73" s="250">
        <v>26.3</v>
      </c>
      <c r="D73" s="250">
        <v>19</v>
      </c>
      <c r="E73" s="250">
        <v>49.9</v>
      </c>
      <c r="F73" s="250">
        <v>100</v>
      </c>
      <c r="G73" s="250">
        <v>12</v>
      </c>
      <c r="H73" s="250">
        <v>7</v>
      </c>
      <c r="I73" s="250">
        <v>5</v>
      </c>
      <c r="J73" s="250">
        <v>32</v>
      </c>
      <c r="K73" s="250">
        <v>31.5</v>
      </c>
      <c r="L73" s="4">
        <v>32.578453986591498</v>
      </c>
      <c r="M73" s="4">
        <v>5.0625</v>
      </c>
      <c r="N73" s="4">
        <v>12</v>
      </c>
      <c r="O73" s="4">
        <v>7.0041332028909702</v>
      </c>
      <c r="P73" s="3">
        <v>1512</v>
      </c>
      <c r="Q73" s="4">
        <v>37.106922738671997</v>
      </c>
      <c r="R73" s="3">
        <v>2500</v>
      </c>
      <c r="S73" s="4">
        <v>32.007644123381198</v>
      </c>
      <c r="T73" s="3">
        <v>2500</v>
      </c>
      <c r="U73" s="4">
        <v>1.0715375022683</v>
      </c>
      <c r="V73" s="3">
        <v>54393.529456703604</v>
      </c>
      <c r="W73" s="237">
        <v>0.50844577918025402</v>
      </c>
      <c r="X73" s="3">
        <v>0</v>
      </c>
      <c r="Y73" s="3">
        <v>2500</v>
      </c>
      <c r="Z73" s="4">
        <v>32.007644123195803</v>
      </c>
      <c r="AA73" s="4">
        <v>17.1007618483331</v>
      </c>
      <c r="AB73" s="3">
        <v>32.096159996442502</v>
      </c>
      <c r="AC73" s="3">
        <v>2500</v>
      </c>
      <c r="AD73" s="3">
        <v>244.63181401888801</v>
      </c>
      <c r="AE73" s="237">
        <v>0.99994681309734901</v>
      </c>
      <c r="AF73" s="238">
        <f t="shared" si="9"/>
        <v>1.2941222932409673</v>
      </c>
      <c r="AG73" s="238">
        <f t="shared" si="0"/>
        <v>1.1207587075230137</v>
      </c>
      <c r="AH73" s="239">
        <f t="shared" si="1"/>
        <v>527.006294792164</v>
      </c>
      <c r="AI73" s="270">
        <f t="shared" si="2"/>
        <v>5.0107627422294954</v>
      </c>
      <c r="AJ73" s="239">
        <f t="shared" si="3"/>
        <v>873.9709740462406</v>
      </c>
      <c r="AK73" s="270">
        <f t="shared" si="4"/>
        <v>407.23067483239373</v>
      </c>
      <c r="AL73" s="239">
        <f t="shared" si="10"/>
        <v>60.265995578317188</v>
      </c>
      <c r="AM73" s="270">
        <f t="shared" si="5"/>
        <v>-5.0992786152907996</v>
      </c>
      <c r="AN73" s="270">
        <f t="shared" si="6"/>
        <v>-889.40980198075215</v>
      </c>
      <c r="AO73" s="270">
        <f t="shared" si="11"/>
        <v>-889.40980201308844</v>
      </c>
      <c r="AP73" s="272">
        <f t="shared" si="12"/>
        <v>3.2336288313672412E-8</v>
      </c>
      <c r="AQ73" s="272">
        <f t="shared" si="7"/>
        <v>8.8515873246699073E-2</v>
      </c>
      <c r="AR73" s="270">
        <f t="shared" si="8"/>
        <v>15.438827966847693</v>
      </c>
      <c r="AS73" s="270">
        <f t="shared" si="13"/>
        <v>3.2336142652411581E-8</v>
      </c>
    </row>
    <row r="74" spans="1:45">
      <c r="A74" s="174"/>
      <c r="B74" s="251" t="s">
        <v>197</v>
      </c>
      <c r="C74" s="250">
        <v>31.2</v>
      </c>
      <c r="D74" s="250">
        <v>23</v>
      </c>
      <c r="E74" s="250">
        <v>49.7</v>
      </c>
      <c r="F74" s="250">
        <v>100</v>
      </c>
      <c r="G74" s="250">
        <v>10.75</v>
      </c>
      <c r="H74" s="250">
        <v>7</v>
      </c>
      <c r="I74" s="250">
        <v>5</v>
      </c>
      <c r="J74" s="250">
        <v>22</v>
      </c>
      <c r="K74" s="250">
        <v>21.5</v>
      </c>
      <c r="L74" s="4">
        <v>22.341087162810101</v>
      </c>
      <c r="M74" s="4">
        <v>3.8000162476280801</v>
      </c>
      <c r="N74" s="4">
        <v>10.75</v>
      </c>
      <c r="O74" s="4">
        <v>7</v>
      </c>
      <c r="P74" s="3">
        <v>1512</v>
      </c>
      <c r="Q74" s="4">
        <v>31.821966168630901</v>
      </c>
      <c r="R74" s="3">
        <v>1817.5681594886</v>
      </c>
      <c r="S74" s="4">
        <v>26.7728776880193</v>
      </c>
      <c r="T74" s="3">
        <v>1817.5681594886</v>
      </c>
      <c r="U74" s="4">
        <v>8.1521739130434803</v>
      </c>
      <c r="V74" s="3">
        <v>106980</v>
      </c>
      <c r="W74" s="237">
        <v>1</v>
      </c>
      <c r="X74" s="3">
        <v>0</v>
      </c>
      <c r="Y74" s="3">
        <v>1817.5681594886</v>
      </c>
      <c r="Z74" s="4">
        <v>26.772991598751801</v>
      </c>
      <c r="AA74" s="4">
        <v>8.0180242262560597</v>
      </c>
      <c r="AB74" s="3">
        <v>26.8260573212042</v>
      </c>
      <c r="AC74" s="3">
        <v>1817.5681594886</v>
      </c>
      <c r="AD74" s="3">
        <v>143.36181093234299</v>
      </c>
      <c r="AE74" s="237">
        <v>0.762783488690008</v>
      </c>
      <c r="AF74" s="238">
        <f t="shared" si="9"/>
        <v>1.4165173686211716</v>
      </c>
      <c r="AG74" s="238">
        <f t="shared" si="0"/>
        <v>1.1864898673533213</v>
      </c>
      <c r="AH74" s="239">
        <f t="shared" si="1"/>
        <v>395.58172500000001</v>
      </c>
      <c r="AI74" s="270">
        <f t="shared" si="2"/>
        <v>4.9959088474267013</v>
      </c>
      <c r="AJ74" s="239">
        <f t="shared" si="3"/>
        <v>633.51714528796754</v>
      </c>
      <c r="AK74" s="270">
        <f t="shared" si="4"/>
        <v>279.26358953512624</v>
      </c>
      <c r="AL74" s="239">
        <f t="shared" si="10"/>
        <v>41.328169247158712</v>
      </c>
      <c r="AM74" s="270">
        <f t="shared" si="5"/>
        <v>-5.0490884806116014</v>
      </c>
      <c r="AN74" s="270">
        <f t="shared" si="6"/>
        <v>-640.26070495481633</v>
      </c>
      <c r="AO74" s="270">
        <f t="shared" si="11"/>
        <v>-640.2462602553079</v>
      </c>
      <c r="AP74" s="272">
        <f t="shared" si="12"/>
        <v>-1.4444699508430858E-2</v>
      </c>
      <c r="AQ74" s="272">
        <f t="shared" si="7"/>
        <v>5.3065722452398489E-2</v>
      </c>
      <c r="AR74" s="270">
        <f t="shared" si="8"/>
        <v>6.729114967340351</v>
      </c>
      <c r="AS74" s="270">
        <f t="shared" si="13"/>
        <v>-1.4444699508445069E-2</v>
      </c>
    </row>
    <row r="75" spans="1:45">
      <c r="A75" s="174"/>
      <c r="B75" s="251" t="s">
        <v>198</v>
      </c>
      <c r="C75" s="250">
        <v>26.3</v>
      </c>
      <c r="D75" s="250">
        <v>19</v>
      </c>
      <c r="E75" s="250">
        <v>49.9</v>
      </c>
      <c r="F75" s="250">
        <v>100</v>
      </c>
      <c r="G75" s="250">
        <v>9.5</v>
      </c>
      <c r="H75" s="250">
        <v>7</v>
      </c>
      <c r="I75" s="250">
        <v>5</v>
      </c>
      <c r="J75" s="250">
        <v>22</v>
      </c>
      <c r="K75" s="250">
        <v>21.5</v>
      </c>
      <c r="L75" s="4">
        <v>14.025622385178499</v>
      </c>
      <c r="M75" s="4">
        <v>2.5333441650853898</v>
      </c>
      <c r="N75" s="4">
        <v>9.5</v>
      </c>
      <c r="O75" s="4">
        <v>7</v>
      </c>
      <c r="P75" s="3">
        <v>1512</v>
      </c>
      <c r="Q75" s="4">
        <v>26.774248166096601</v>
      </c>
      <c r="R75" s="3">
        <v>1250</v>
      </c>
      <c r="S75" s="4">
        <v>22.005013793974101</v>
      </c>
      <c r="T75" s="3">
        <v>1250</v>
      </c>
      <c r="U75" s="4">
        <v>6.2763557709653499</v>
      </c>
      <c r="V75" s="3">
        <v>98049.932564480405</v>
      </c>
      <c r="W75" s="237">
        <v>0.91652582318639297</v>
      </c>
      <c r="X75" s="3">
        <v>0</v>
      </c>
      <c r="Y75" s="3">
        <v>1250</v>
      </c>
      <c r="Z75" s="4">
        <v>22.005013793974101</v>
      </c>
      <c r="AA75" s="4">
        <v>3.84061996172258</v>
      </c>
      <c r="AB75" s="3">
        <v>22.037420128996001</v>
      </c>
      <c r="AC75" s="3">
        <v>1250</v>
      </c>
      <c r="AD75" s="3">
        <v>83.301743451602405</v>
      </c>
      <c r="AE75" s="237">
        <v>0.57790598469496401</v>
      </c>
      <c r="AF75" s="238">
        <f t="shared" si="9"/>
        <v>1.504225011953471</v>
      </c>
      <c r="AG75" s="238">
        <f t="shared" si="0"/>
        <v>1.258111336871764</v>
      </c>
      <c r="AH75" s="239">
        <f t="shared" si="1"/>
        <v>263.72114999999997</v>
      </c>
      <c r="AI75" s="270">
        <f t="shared" si="2"/>
        <v>4.7368280371006009</v>
      </c>
      <c r="AJ75" s="239">
        <f t="shared" si="3"/>
        <v>413.09581259802025</v>
      </c>
      <c r="AK75" s="270">
        <f t="shared" si="4"/>
        <v>175.32027981473124</v>
      </c>
      <c r="AL75" s="239">
        <f t="shared" si="10"/>
        <v>25.945617216710957</v>
      </c>
      <c r="AM75" s="270">
        <f t="shared" si="5"/>
        <v>-4.7692343721225008</v>
      </c>
      <c r="AN75" s="270">
        <f t="shared" si="6"/>
        <v>-415.92194882132071</v>
      </c>
      <c r="AO75" s="270">
        <f t="shared" si="11"/>
        <v>-415.92194882132071</v>
      </c>
      <c r="AP75" s="272">
        <f t="shared" si="12"/>
        <v>0</v>
      </c>
      <c r="AQ75" s="272">
        <f t="shared" si="7"/>
        <v>3.2406335021899935E-2</v>
      </c>
      <c r="AR75" s="270">
        <f t="shared" si="8"/>
        <v>2.8261362233005043</v>
      </c>
      <c r="AS75" s="270">
        <f t="shared" si="13"/>
        <v>3.8191672047105385E-14</v>
      </c>
    </row>
    <row r="76" spans="1:45">
      <c r="A76" s="174"/>
      <c r="B76" s="251" t="s">
        <v>203</v>
      </c>
      <c r="C76" s="250">
        <v>11.7</v>
      </c>
      <c r="D76" s="250">
        <v>7</v>
      </c>
      <c r="E76" s="250">
        <v>50</v>
      </c>
      <c r="F76" s="250">
        <v>100</v>
      </c>
      <c r="G76" s="250">
        <v>8.75</v>
      </c>
      <c r="H76" s="250">
        <v>7</v>
      </c>
      <c r="I76" s="250">
        <v>5</v>
      </c>
      <c r="J76" s="250">
        <v>22</v>
      </c>
      <c r="K76" s="250">
        <v>21.5</v>
      </c>
      <c r="L76" s="4">
        <v>9.8208587762875705</v>
      </c>
      <c r="M76" s="4">
        <v>1.7733409155597699</v>
      </c>
      <c r="N76" s="4">
        <v>8.75</v>
      </c>
      <c r="O76" s="4">
        <v>7</v>
      </c>
      <c r="P76" s="3">
        <v>1512</v>
      </c>
      <c r="Q76" s="4">
        <v>24.838969554395799</v>
      </c>
      <c r="R76" s="3">
        <v>1250</v>
      </c>
      <c r="S76" s="4">
        <v>12.993261289735701</v>
      </c>
      <c r="T76" s="3">
        <v>353.002680943055</v>
      </c>
      <c r="U76" s="4">
        <v>0.52173913043478304</v>
      </c>
      <c r="V76" s="3">
        <v>42792</v>
      </c>
      <c r="W76" s="237">
        <v>0.4</v>
      </c>
      <c r="X76" s="3">
        <v>896.997319056945</v>
      </c>
      <c r="Y76" s="3">
        <v>1250</v>
      </c>
      <c r="Z76" s="4">
        <v>21.490426619651501</v>
      </c>
      <c r="AA76" s="4">
        <v>3.84061996172258</v>
      </c>
      <c r="AB76" s="3">
        <v>21.522832954673301</v>
      </c>
      <c r="AC76" s="3">
        <v>1250</v>
      </c>
      <c r="AD76" s="3">
        <v>83.301743451602405</v>
      </c>
      <c r="AE76" s="237">
        <v>0.57790598469496401</v>
      </c>
      <c r="AF76" s="238">
        <f t="shared" si="9"/>
        <v>1.5037772903993094</v>
      </c>
      <c r="AG76" s="238">
        <f t="shared" si="0"/>
        <v>1.3243258998012581</v>
      </c>
      <c r="AH76" s="239">
        <f t="shared" si="1"/>
        <v>184.604805</v>
      </c>
      <c r="AI76" s="270">
        <f t="shared" si="2"/>
        <v>3.3161365997224976</v>
      </c>
      <c r="AJ76" s="239">
        <f t="shared" si="3"/>
        <v>289.19820027642419</v>
      </c>
      <c r="AK76" s="270">
        <f t="shared" si="4"/>
        <v>122.76073470359464</v>
      </c>
      <c r="AL76" s="239">
        <f t="shared" si="10"/>
        <v>18.167339427170475</v>
      </c>
      <c r="AM76" s="270">
        <f t="shared" si="5"/>
        <v>-11.845708264660098</v>
      </c>
      <c r="AN76" s="270">
        <f t="shared" si="6"/>
        <v>-291.73745998139287</v>
      </c>
      <c r="AO76" s="270">
        <f t="shared" si="11"/>
        <v>-292.02433649971601</v>
      </c>
      <c r="AP76" s="272">
        <f t="shared" si="12"/>
        <v>0.28687651832314032</v>
      </c>
      <c r="AQ76" s="272">
        <f t="shared" si="7"/>
        <v>3.2406335021800459E-2</v>
      </c>
      <c r="AR76" s="270">
        <f t="shared" si="8"/>
        <v>2.8261362232918295</v>
      </c>
      <c r="AS76" s="270">
        <f t="shared" si="13"/>
        <v>0.28687651832314387</v>
      </c>
    </row>
    <row r="77" spans="1:45">
      <c r="A77" s="174"/>
      <c r="B77" s="251" t="s">
        <v>222</v>
      </c>
      <c r="C77" s="250">
        <v>26.3</v>
      </c>
      <c r="D77" s="250">
        <v>19</v>
      </c>
      <c r="E77" s="250">
        <v>49.9</v>
      </c>
      <c r="F77" s="250">
        <v>100</v>
      </c>
      <c r="G77" s="250">
        <v>9.5</v>
      </c>
      <c r="H77" s="250">
        <v>7</v>
      </c>
      <c r="I77" s="250">
        <v>5</v>
      </c>
      <c r="J77" s="250">
        <v>32</v>
      </c>
      <c r="K77" s="250">
        <v>31.5</v>
      </c>
      <c r="L77" s="4">
        <v>16.061351252697399</v>
      </c>
      <c r="M77" s="4">
        <v>2.5333441650853898</v>
      </c>
      <c r="N77" s="4">
        <v>9.5</v>
      </c>
      <c r="O77" s="4">
        <v>7</v>
      </c>
      <c r="P77" s="3">
        <v>1512</v>
      </c>
      <c r="Q77" s="4">
        <v>36.509331239348398</v>
      </c>
      <c r="R77" s="3">
        <v>1250</v>
      </c>
      <c r="S77" s="4">
        <v>24.772627442875098</v>
      </c>
      <c r="T77" s="3">
        <v>534.41754502872504</v>
      </c>
      <c r="U77" s="4">
        <v>0.52173913043478304</v>
      </c>
      <c r="V77" s="3">
        <v>42792</v>
      </c>
      <c r="W77" s="237">
        <v>0.4</v>
      </c>
      <c r="X77" s="3">
        <v>715.58245497127496</v>
      </c>
      <c r="Y77" s="3">
        <v>1250</v>
      </c>
      <c r="Z77" s="4">
        <v>31.491490895636002</v>
      </c>
      <c r="AA77" s="4">
        <v>3.84061996172258</v>
      </c>
      <c r="AB77" s="3">
        <v>31.523897230657798</v>
      </c>
      <c r="AC77" s="3">
        <v>1250</v>
      </c>
      <c r="AD77" s="3">
        <v>83.301743451602405</v>
      </c>
      <c r="AE77" s="237">
        <v>0.57790598469496401</v>
      </c>
      <c r="AF77" s="238">
        <f t="shared" si="9"/>
        <v>1.3135689312850796</v>
      </c>
      <c r="AG77" s="238">
        <f t="shared" si="0"/>
        <v>1.2016716338096516</v>
      </c>
      <c r="AH77" s="239">
        <f t="shared" si="1"/>
        <v>263.72114999999997</v>
      </c>
      <c r="AI77" s="270">
        <f t="shared" si="2"/>
        <v>4.9854340086905999</v>
      </c>
      <c r="AJ77" s="239">
        <f t="shared" si="3"/>
        <v>434.77658400165177</v>
      </c>
      <c r="AK77" s="270">
        <f t="shared" si="4"/>
        <v>200.7668906587175</v>
      </c>
      <c r="AL77" s="239">
        <f t="shared" si="10"/>
        <v>29.711456657065696</v>
      </c>
      <c r="AM77" s="270">
        <f t="shared" si="5"/>
        <v>-11.7367037964733</v>
      </c>
      <c r="AN77" s="270">
        <f t="shared" si="6"/>
        <v>-437.602720224949</v>
      </c>
      <c r="AO77" s="270">
        <f t="shared" si="11"/>
        <v>-437.60272022494331</v>
      </c>
      <c r="AP77" s="272">
        <f t="shared" si="12"/>
        <v>-5.6843418860808015E-12</v>
      </c>
      <c r="AQ77" s="272">
        <f t="shared" si="7"/>
        <v>3.2406335021796906E-2</v>
      </c>
      <c r="AR77" s="270">
        <f t="shared" si="8"/>
        <v>2.8261362232915195</v>
      </c>
      <c r="AS77" s="270">
        <f t="shared" si="13"/>
        <v>-5.7065463465733046E-12</v>
      </c>
    </row>
    <row r="78" spans="1:45">
      <c r="A78" s="174"/>
      <c r="B78" s="251" t="s">
        <v>223</v>
      </c>
      <c r="C78" s="250">
        <v>26.3</v>
      </c>
      <c r="D78" s="250">
        <v>19</v>
      </c>
      <c r="E78" s="250">
        <v>49.9</v>
      </c>
      <c r="F78" s="250">
        <v>100</v>
      </c>
      <c r="G78" s="250">
        <v>9.5</v>
      </c>
      <c r="H78" s="250">
        <v>7</v>
      </c>
      <c r="I78" s="250">
        <v>6</v>
      </c>
      <c r="J78" s="250">
        <v>22</v>
      </c>
      <c r="K78" s="250">
        <v>21.5</v>
      </c>
      <c r="L78" s="4">
        <v>14.025622385178499</v>
      </c>
      <c r="M78" s="4">
        <v>2.5333441650853898</v>
      </c>
      <c r="N78" s="4">
        <v>9.5</v>
      </c>
      <c r="O78" s="4">
        <v>7</v>
      </c>
      <c r="P78" s="3">
        <v>1512</v>
      </c>
      <c r="Q78" s="4">
        <v>26.774248166096601</v>
      </c>
      <c r="R78" s="3">
        <v>1250</v>
      </c>
      <c r="S78" s="4">
        <v>22.005013793974101</v>
      </c>
      <c r="T78" s="3">
        <v>1250</v>
      </c>
      <c r="U78" s="4">
        <v>6.2763557709653499</v>
      </c>
      <c r="V78" s="3">
        <v>98049.932564480405</v>
      </c>
      <c r="W78" s="237">
        <v>0.91652582318639297</v>
      </c>
      <c r="X78" s="3">
        <v>0</v>
      </c>
      <c r="Y78" s="3">
        <v>1250</v>
      </c>
      <c r="Z78" s="4">
        <v>22.005013793974101</v>
      </c>
      <c r="AA78" s="4">
        <v>3.84061996172258</v>
      </c>
      <c r="AB78" s="3">
        <v>22.037420128996001</v>
      </c>
      <c r="AC78" s="3">
        <v>1250</v>
      </c>
      <c r="AD78" s="3">
        <v>83.301743451602405</v>
      </c>
      <c r="AE78" s="237">
        <v>0.57790598469496401</v>
      </c>
      <c r="AF78" s="238">
        <f t="shared" si="9"/>
        <v>1.504225011953471</v>
      </c>
      <c r="AG78" s="238">
        <f t="shared" si="0"/>
        <v>1.258111336871764</v>
      </c>
      <c r="AH78" s="239">
        <f t="shared" si="1"/>
        <v>263.72114999999997</v>
      </c>
      <c r="AI78" s="270">
        <f t="shared" si="2"/>
        <v>4.7368280371006009</v>
      </c>
      <c r="AJ78" s="239">
        <f t="shared" si="3"/>
        <v>413.09581259802025</v>
      </c>
      <c r="AK78" s="270">
        <f t="shared" si="4"/>
        <v>175.32027981473124</v>
      </c>
      <c r="AL78" s="239">
        <f t="shared" si="10"/>
        <v>25.945617216710957</v>
      </c>
      <c r="AM78" s="270">
        <f t="shared" si="5"/>
        <v>-4.7692343721225008</v>
      </c>
      <c r="AN78" s="270">
        <f t="shared" si="6"/>
        <v>-415.92194882132071</v>
      </c>
      <c r="AO78" s="270">
        <f t="shared" si="11"/>
        <v>-415.92194882132071</v>
      </c>
      <c r="AP78" s="272">
        <f t="shared" si="12"/>
        <v>0</v>
      </c>
      <c r="AQ78" s="272">
        <f t="shared" si="7"/>
        <v>3.2406335021899935E-2</v>
      </c>
      <c r="AR78" s="270">
        <f t="shared" si="8"/>
        <v>2.8261362233005043</v>
      </c>
      <c r="AS78" s="270">
        <f t="shared" si="13"/>
        <v>3.8191672047105385E-14</v>
      </c>
    </row>
    <row r="79" spans="1:45">
      <c r="A79" s="174"/>
      <c r="B79" s="177"/>
      <c r="C79" s="173"/>
      <c r="D79" s="174"/>
      <c r="E79" s="174"/>
      <c r="F79" s="174"/>
      <c r="G79" s="174"/>
      <c r="H79" s="174"/>
      <c r="I79" s="174"/>
      <c r="J79" s="174"/>
      <c r="K79" s="174"/>
      <c r="L79" s="174"/>
      <c r="M79" s="174"/>
      <c r="N79" s="174"/>
      <c r="O79" s="174"/>
      <c r="P79" s="174"/>
      <c r="Q79" s="174"/>
      <c r="R79" s="174"/>
      <c r="S79" s="174"/>
      <c r="T79" s="174"/>
      <c r="U79" s="171"/>
      <c r="V79" s="169"/>
      <c r="W79" s="169"/>
      <c r="X79" s="169"/>
      <c r="Y79" s="169"/>
      <c r="Z79" s="169"/>
      <c r="AA79" s="169"/>
      <c r="AB79" s="169"/>
      <c r="AC79" s="169"/>
      <c r="AD79" s="169"/>
      <c r="AE79" s="169"/>
      <c r="AF79" s="174"/>
      <c r="AG79" s="174"/>
      <c r="AH79" s="174"/>
      <c r="AI79" s="174"/>
    </row>
    <row r="80" spans="1:45">
      <c r="A80" s="174"/>
      <c r="B80" s="177" t="s">
        <v>146</v>
      </c>
      <c r="C80" s="173"/>
      <c r="D80" s="174"/>
      <c r="E80" s="174"/>
      <c r="F80" s="174"/>
      <c r="G80" s="174"/>
      <c r="H80" s="174"/>
      <c r="I80" s="174"/>
      <c r="J80" s="174"/>
      <c r="K80" s="174"/>
      <c r="L80" s="174"/>
      <c r="M80" s="174"/>
      <c r="N80" s="174"/>
      <c r="O80" s="174"/>
      <c r="P80" s="174"/>
      <c r="Q80" s="174"/>
      <c r="R80" s="174"/>
      <c r="S80" s="174"/>
      <c r="T80" s="174"/>
      <c r="U80" s="172"/>
      <c r="V80" s="169"/>
      <c r="W80" s="169"/>
      <c r="X80" s="169"/>
      <c r="Y80" s="169"/>
      <c r="Z80" s="169"/>
      <c r="AA80" s="169"/>
      <c r="AB80" s="169"/>
      <c r="AC80" s="169"/>
      <c r="AD80" s="169"/>
      <c r="AE80" s="169"/>
      <c r="AF80" s="174"/>
      <c r="AG80" s="174"/>
      <c r="AH80" s="174"/>
      <c r="AI80" s="174"/>
    </row>
    <row r="81" spans="1:35">
      <c r="A81" s="174"/>
      <c r="B81" s="177"/>
      <c r="C81" s="299" t="s">
        <v>1</v>
      </c>
      <c r="D81" s="300"/>
      <c r="E81" s="300"/>
      <c r="F81" s="300"/>
      <c r="G81" s="300"/>
      <c r="H81" s="300"/>
      <c r="I81" s="301"/>
      <c r="J81" s="302" t="s">
        <v>2</v>
      </c>
      <c r="K81" s="303"/>
      <c r="L81" s="174"/>
      <c r="M81" s="174"/>
      <c r="N81" s="174"/>
      <c r="O81" s="174"/>
      <c r="P81" s="174"/>
      <c r="Q81" s="174"/>
      <c r="R81" s="174"/>
      <c r="S81" s="174"/>
      <c r="T81" s="174"/>
      <c r="U81" s="172"/>
      <c r="V81" s="169"/>
      <c r="W81" s="169"/>
      <c r="X81" s="169"/>
      <c r="Y81" s="169"/>
      <c r="Z81" s="169"/>
      <c r="AA81" s="169"/>
      <c r="AB81" s="169"/>
      <c r="AC81" s="169"/>
      <c r="AD81" s="169"/>
      <c r="AE81" s="169"/>
      <c r="AF81" s="174"/>
      <c r="AG81" s="174"/>
      <c r="AH81" s="174"/>
      <c r="AI81" s="174"/>
    </row>
    <row r="82" spans="1:35" ht="48">
      <c r="A82" s="174"/>
      <c r="B82" s="183" t="s">
        <v>155</v>
      </c>
      <c r="C82" s="183" t="s">
        <v>148</v>
      </c>
      <c r="D82" s="183" t="s">
        <v>149</v>
      </c>
      <c r="E82" s="183" t="s">
        <v>150</v>
      </c>
      <c r="F82" s="183" t="s">
        <v>151</v>
      </c>
      <c r="G82" s="186" t="s">
        <v>152</v>
      </c>
      <c r="H82" s="186" t="s">
        <v>153</v>
      </c>
      <c r="I82" s="183" t="s">
        <v>155</v>
      </c>
      <c r="J82" s="185" t="s">
        <v>162</v>
      </c>
      <c r="K82" s="185" t="s">
        <v>163</v>
      </c>
      <c r="L82" s="174"/>
      <c r="M82" s="174"/>
      <c r="N82" s="174"/>
      <c r="O82" s="174"/>
      <c r="P82" s="174"/>
      <c r="Q82" s="174"/>
      <c r="R82" s="174"/>
      <c r="S82" s="174"/>
      <c r="T82" s="174"/>
      <c r="U82" s="171"/>
      <c r="V82" s="169"/>
      <c r="W82" s="169"/>
      <c r="X82" s="169"/>
      <c r="Y82" s="169"/>
      <c r="Z82" s="169"/>
      <c r="AA82" s="169"/>
      <c r="AB82" s="169"/>
      <c r="AC82" s="169"/>
      <c r="AD82" s="169"/>
      <c r="AE82" s="169"/>
      <c r="AF82" s="174"/>
      <c r="AG82" s="174"/>
      <c r="AH82" s="174"/>
      <c r="AI82" s="174"/>
    </row>
    <row r="83" spans="1:35">
      <c r="A83" s="174"/>
      <c r="B83" s="2" t="s">
        <v>161</v>
      </c>
      <c r="C83" s="2">
        <v>27</v>
      </c>
      <c r="D83" s="2">
        <v>37</v>
      </c>
      <c r="E83" s="2">
        <v>100</v>
      </c>
      <c r="F83" s="2">
        <v>100</v>
      </c>
      <c r="G83" s="187">
        <v>32</v>
      </c>
      <c r="H83" s="187">
        <v>8.14</v>
      </c>
      <c r="I83" s="2" t="s">
        <v>161</v>
      </c>
      <c r="J83" s="184">
        <v>31.97</v>
      </c>
      <c r="K83" s="184">
        <v>8.1521699999999999</v>
      </c>
      <c r="L83" s="174"/>
      <c r="M83" s="174"/>
      <c r="N83" s="174"/>
      <c r="O83" s="174"/>
      <c r="P83" s="174"/>
      <c r="Q83" s="174"/>
      <c r="R83" s="174"/>
      <c r="S83" s="174"/>
      <c r="T83" s="174"/>
      <c r="U83" s="171"/>
      <c r="V83" s="169"/>
      <c r="W83" s="169"/>
      <c r="X83" s="169"/>
      <c r="Y83" s="169"/>
      <c r="Z83" s="169"/>
      <c r="AA83" s="169"/>
      <c r="AB83" s="169"/>
      <c r="AC83" s="169"/>
      <c r="AD83" s="169"/>
      <c r="AE83" s="169"/>
      <c r="AF83" s="174"/>
      <c r="AG83" s="174"/>
      <c r="AH83" s="174"/>
      <c r="AI83" s="174"/>
    </row>
    <row r="84" spans="1:35">
      <c r="A84" s="174"/>
      <c r="B84" s="2" t="s">
        <v>156</v>
      </c>
      <c r="C84" s="2">
        <v>23</v>
      </c>
      <c r="D84" s="2">
        <v>33</v>
      </c>
      <c r="E84" s="2">
        <v>100</v>
      </c>
      <c r="F84" s="2">
        <v>75</v>
      </c>
      <c r="G84" s="187">
        <v>28.1</v>
      </c>
      <c r="H84" s="187">
        <v>8.14</v>
      </c>
      <c r="I84" s="2" t="s">
        <v>156</v>
      </c>
      <c r="J84" s="184">
        <v>27.73</v>
      </c>
      <c r="K84" s="184">
        <v>8.1521699999999999</v>
      </c>
      <c r="L84" s="174"/>
      <c r="M84" s="174"/>
      <c r="N84" s="174"/>
      <c r="O84" s="174"/>
      <c r="P84" s="174"/>
      <c r="Q84" s="174"/>
      <c r="R84" s="174"/>
      <c r="S84" s="174"/>
      <c r="T84" s="174"/>
      <c r="U84" s="172"/>
      <c r="V84" s="169"/>
      <c r="W84" s="169"/>
      <c r="X84" s="169"/>
      <c r="Y84" s="169"/>
      <c r="Z84" s="169"/>
      <c r="AA84" s="169"/>
      <c r="AB84" s="169"/>
      <c r="AC84" s="169"/>
      <c r="AD84" s="169"/>
      <c r="AE84" s="169"/>
      <c r="AF84" s="174"/>
      <c r="AG84" s="174"/>
      <c r="AH84" s="174"/>
      <c r="AI84" s="174"/>
    </row>
    <row r="85" spans="1:35">
      <c r="A85" s="174"/>
      <c r="B85" s="2" t="s">
        <v>157</v>
      </c>
      <c r="C85" s="2">
        <v>19</v>
      </c>
      <c r="D85" s="2">
        <v>29</v>
      </c>
      <c r="E85" s="2">
        <v>100</v>
      </c>
      <c r="F85" s="2">
        <v>50</v>
      </c>
      <c r="G85" s="187">
        <v>23.8</v>
      </c>
      <c r="H85" s="187">
        <v>8.14</v>
      </c>
      <c r="I85" s="2" t="s">
        <v>157</v>
      </c>
      <c r="J85" s="184">
        <v>23.1</v>
      </c>
      <c r="K85" s="184">
        <v>8.1521699999999999</v>
      </c>
      <c r="L85" s="174"/>
      <c r="M85" s="174"/>
      <c r="N85" s="174"/>
      <c r="O85" s="174"/>
      <c r="P85" s="174"/>
      <c r="Q85" s="174"/>
      <c r="R85" s="174"/>
      <c r="S85" s="174"/>
      <c r="T85" s="174"/>
      <c r="U85" s="172"/>
      <c r="V85" s="169"/>
      <c r="W85" s="169"/>
      <c r="X85" s="169"/>
      <c r="Y85" s="169"/>
      <c r="Z85" s="169"/>
      <c r="AA85" s="169"/>
      <c r="AB85" s="169"/>
      <c r="AC85" s="169"/>
      <c r="AD85" s="169"/>
      <c r="AE85" s="169"/>
      <c r="AF85" s="174"/>
      <c r="AG85" s="174"/>
      <c r="AH85" s="174"/>
      <c r="AI85" s="174"/>
    </row>
    <row r="86" spans="1:35">
      <c r="A86" s="174"/>
      <c r="B86" s="2" t="s">
        <v>154</v>
      </c>
      <c r="C86" s="2">
        <v>15</v>
      </c>
      <c r="D86" s="2">
        <v>25</v>
      </c>
      <c r="E86" s="2">
        <v>100</v>
      </c>
      <c r="F86" s="2">
        <v>25</v>
      </c>
      <c r="G86" s="187">
        <v>19.2</v>
      </c>
      <c r="H86" s="187">
        <v>8.14</v>
      </c>
      <c r="I86" s="2" t="s">
        <v>154</v>
      </c>
      <c r="J86" s="184">
        <v>17.559999999999999</v>
      </c>
      <c r="K86" s="184">
        <v>8.1521699999999999</v>
      </c>
      <c r="L86" s="174"/>
      <c r="M86" s="174"/>
      <c r="N86" s="174"/>
      <c r="O86" s="174"/>
      <c r="P86" s="174"/>
      <c r="Q86" s="174"/>
      <c r="R86" s="174"/>
      <c r="S86" s="174"/>
      <c r="T86" s="174"/>
      <c r="U86" s="172"/>
      <c r="V86" s="169"/>
      <c r="W86" s="169"/>
      <c r="X86" s="169"/>
      <c r="Y86" s="169"/>
      <c r="Z86" s="169"/>
      <c r="AA86" s="169"/>
      <c r="AB86" s="169"/>
      <c r="AC86" s="169"/>
      <c r="AD86" s="169"/>
      <c r="AE86" s="169"/>
      <c r="AF86" s="174"/>
      <c r="AG86" s="174"/>
      <c r="AH86" s="174"/>
      <c r="AI86" s="174"/>
    </row>
    <row r="87" spans="1:35">
      <c r="A87" s="174"/>
      <c r="B87" s="2" t="s">
        <v>158</v>
      </c>
      <c r="C87" s="2">
        <v>19</v>
      </c>
      <c r="D87" s="2">
        <v>29</v>
      </c>
      <c r="E87" s="2">
        <v>75</v>
      </c>
      <c r="F87" s="2">
        <v>50</v>
      </c>
      <c r="G87" s="187">
        <v>24.4</v>
      </c>
      <c r="H87" s="187">
        <v>3.41</v>
      </c>
      <c r="I87" s="2" t="s">
        <v>158</v>
      </c>
      <c r="J87" s="184">
        <v>23.97</v>
      </c>
      <c r="K87" s="184">
        <v>3.4392</v>
      </c>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row>
    <row r="88" spans="1:35">
      <c r="A88" s="174"/>
      <c r="B88" s="2" t="s">
        <v>159</v>
      </c>
      <c r="C88" s="2">
        <v>15</v>
      </c>
      <c r="D88" s="2">
        <v>25</v>
      </c>
      <c r="E88" s="2">
        <v>50</v>
      </c>
      <c r="F88" s="2">
        <v>25</v>
      </c>
      <c r="G88" s="187">
        <v>20.5</v>
      </c>
      <c r="H88" s="187">
        <v>1.01</v>
      </c>
      <c r="I88" s="2" t="s">
        <v>159</v>
      </c>
      <c r="J88" s="184">
        <v>19.68</v>
      </c>
      <c r="K88" s="184">
        <v>1.01902</v>
      </c>
      <c r="L88" s="174"/>
      <c r="M88" s="174"/>
      <c r="N88" s="174"/>
      <c r="O88" s="174"/>
      <c r="P88" s="174"/>
      <c r="Q88" s="174"/>
      <c r="R88" s="174"/>
      <c r="S88" s="174"/>
      <c r="T88" s="174"/>
      <c r="U88" s="176"/>
      <c r="V88" s="174"/>
      <c r="W88" s="174"/>
      <c r="X88" s="174"/>
      <c r="Y88" s="174"/>
      <c r="Z88" s="174"/>
      <c r="AA88" s="174"/>
      <c r="AB88" s="174"/>
      <c r="AC88" s="174"/>
      <c r="AD88" s="174"/>
      <c r="AE88" s="174"/>
      <c r="AF88" s="174"/>
      <c r="AG88" s="174"/>
      <c r="AH88" s="174"/>
      <c r="AI88" s="174"/>
    </row>
    <row r="89" spans="1:35">
      <c r="A89" s="174"/>
      <c r="B89" s="174"/>
      <c r="C89" s="174"/>
      <c r="D89" s="174"/>
      <c r="E89" s="174"/>
      <c r="F89" s="174"/>
      <c r="G89" s="174"/>
      <c r="H89" s="174"/>
      <c r="I89" s="174"/>
      <c r="J89" s="174"/>
      <c r="K89" s="174"/>
      <c r="L89" s="174"/>
      <c r="M89" s="174"/>
      <c r="N89" s="174"/>
      <c r="O89" s="174"/>
      <c r="P89" s="174"/>
      <c r="Q89" s="174"/>
      <c r="R89" s="174"/>
      <c r="S89" s="174"/>
      <c r="T89" s="174"/>
      <c r="U89" s="168"/>
      <c r="V89" s="174"/>
      <c r="W89" s="174"/>
      <c r="X89" s="174"/>
      <c r="Y89" s="174"/>
      <c r="Z89" s="174"/>
      <c r="AA89" s="174"/>
      <c r="AB89" s="174"/>
      <c r="AC89" s="174"/>
      <c r="AD89" s="174"/>
      <c r="AE89" s="174"/>
      <c r="AF89" s="174"/>
      <c r="AG89" s="174"/>
      <c r="AH89" s="174"/>
      <c r="AI89" s="174"/>
    </row>
    <row r="90" spans="1:35">
      <c r="A90" s="174"/>
      <c r="B90" s="191"/>
      <c r="C90" s="174"/>
      <c r="D90" s="174"/>
      <c r="E90" s="174"/>
      <c r="F90" s="174"/>
      <c r="G90" s="174"/>
      <c r="H90" s="174"/>
      <c r="I90" s="174"/>
      <c r="J90" s="174"/>
      <c r="K90" s="174"/>
      <c r="L90" s="174"/>
      <c r="M90" s="174"/>
      <c r="N90" s="174"/>
      <c r="O90" s="174"/>
      <c r="P90" s="174"/>
      <c r="Q90" s="174"/>
      <c r="R90" s="174"/>
      <c r="S90" s="174"/>
      <c r="T90" s="174"/>
      <c r="U90" s="176"/>
      <c r="V90" s="174"/>
      <c r="W90" s="174"/>
      <c r="X90" s="174"/>
      <c r="Y90" s="174"/>
      <c r="Z90" s="174"/>
      <c r="AA90" s="174"/>
      <c r="AB90" s="174"/>
      <c r="AC90" s="174"/>
      <c r="AD90" s="174"/>
      <c r="AE90" s="174"/>
      <c r="AF90" s="174"/>
      <c r="AG90" s="174"/>
      <c r="AH90" s="174"/>
      <c r="AI90" s="174"/>
    </row>
    <row r="91" spans="1:35">
      <c r="A91" s="174"/>
      <c r="B91" s="174"/>
      <c r="C91" s="174"/>
      <c r="D91" s="174"/>
      <c r="E91" s="174"/>
      <c r="F91" s="174"/>
      <c r="G91" s="174"/>
      <c r="H91" s="174"/>
      <c r="I91" s="174"/>
      <c r="J91" s="174"/>
      <c r="K91" s="174"/>
      <c r="L91" s="174"/>
      <c r="M91" s="174"/>
      <c r="N91" s="174"/>
      <c r="O91" s="174"/>
      <c r="P91" s="174"/>
      <c r="Q91" s="174"/>
      <c r="R91" s="174"/>
      <c r="S91" s="174"/>
      <c r="T91" s="174"/>
      <c r="U91" s="176"/>
      <c r="V91" s="174"/>
      <c r="W91" s="174"/>
      <c r="X91" s="174"/>
      <c r="Y91" s="174"/>
      <c r="Z91" s="174"/>
      <c r="AA91" s="174"/>
      <c r="AB91" s="174"/>
      <c r="AC91" s="174"/>
      <c r="AD91" s="174"/>
      <c r="AE91" s="174"/>
      <c r="AF91" s="174"/>
      <c r="AG91" s="174"/>
      <c r="AH91" s="174"/>
      <c r="AI91" s="174"/>
    </row>
    <row r="92" spans="1:35">
      <c r="A92" s="174"/>
      <c r="B92" s="174"/>
      <c r="C92" s="174"/>
      <c r="D92" s="174"/>
      <c r="E92" s="174"/>
      <c r="F92" s="174"/>
      <c r="G92" s="174"/>
      <c r="H92" s="174"/>
      <c r="I92" s="174"/>
      <c r="J92" s="174"/>
      <c r="K92" s="174"/>
      <c r="L92" s="174"/>
      <c r="M92" s="174"/>
      <c r="N92" s="174"/>
      <c r="O92" s="174"/>
      <c r="P92" s="174"/>
      <c r="Q92" s="174"/>
      <c r="R92" s="174"/>
      <c r="S92" s="174"/>
      <c r="T92" s="174"/>
      <c r="U92" s="176"/>
      <c r="V92" s="174"/>
      <c r="W92" s="174"/>
      <c r="X92" s="174"/>
      <c r="Y92" s="174"/>
      <c r="Z92" s="174"/>
      <c r="AA92" s="174"/>
      <c r="AB92" s="174"/>
      <c r="AC92" s="174"/>
      <c r="AD92" s="174"/>
      <c r="AE92" s="174"/>
      <c r="AF92" s="174"/>
      <c r="AG92" s="174"/>
      <c r="AH92" s="174"/>
      <c r="AI92" s="174"/>
    </row>
    <row r="93" spans="1:35">
      <c r="A93" s="174"/>
      <c r="B93" s="174"/>
      <c r="C93" s="174"/>
      <c r="D93" s="174"/>
      <c r="E93" s="174"/>
      <c r="F93" s="174"/>
      <c r="G93" s="174"/>
      <c r="H93" s="174"/>
      <c r="I93" s="174"/>
      <c r="J93" s="174"/>
      <c r="K93" s="174"/>
      <c r="L93" s="174"/>
      <c r="M93" s="174"/>
      <c r="N93" s="174"/>
      <c r="O93" s="174"/>
      <c r="P93" s="174"/>
      <c r="Q93" s="174"/>
      <c r="R93" s="174"/>
      <c r="S93" s="174"/>
      <c r="T93" s="174"/>
      <c r="U93" s="176"/>
      <c r="V93" s="174"/>
      <c r="W93" s="174"/>
      <c r="X93" s="174"/>
      <c r="Y93" s="174"/>
      <c r="Z93" s="174"/>
      <c r="AA93" s="174"/>
      <c r="AB93" s="174"/>
      <c r="AC93" s="174"/>
      <c r="AD93" s="174"/>
      <c r="AE93" s="174"/>
      <c r="AF93" s="174"/>
      <c r="AG93" s="174"/>
      <c r="AH93" s="174"/>
      <c r="AI93" s="174"/>
    </row>
    <row r="94" spans="1:35">
      <c r="A94" s="174"/>
      <c r="B94" s="174"/>
      <c r="C94" s="174"/>
      <c r="D94" s="174"/>
      <c r="E94" s="174"/>
      <c r="F94" s="174"/>
      <c r="G94" s="145"/>
      <c r="H94" s="145"/>
      <c r="I94" s="145"/>
      <c r="J94" s="145"/>
      <c r="K94" s="145"/>
      <c r="L94" s="145"/>
      <c r="M94" s="145"/>
      <c r="N94" s="145"/>
      <c r="O94" s="145"/>
      <c r="P94" s="145"/>
      <c r="Q94" s="145"/>
      <c r="R94" s="145"/>
      <c r="S94" s="174"/>
      <c r="T94" s="174"/>
      <c r="U94" s="174"/>
      <c r="V94" s="174"/>
      <c r="W94" s="174"/>
      <c r="X94" s="174"/>
      <c r="Y94" s="174"/>
      <c r="Z94" s="174"/>
      <c r="AA94" s="174"/>
      <c r="AB94" s="174"/>
      <c r="AC94" s="174"/>
      <c r="AD94" s="174"/>
      <c r="AE94" s="174"/>
      <c r="AF94" s="174"/>
      <c r="AG94" s="174"/>
      <c r="AH94" s="174"/>
      <c r="AI94" s="174"/>
    </row>
    <row r="95" spans="1:35">
      <c r="A95" s="174"/>
      <c r="B95" s="174"/>
      <c r="C95" s="145"/>
      <c r="D95" s="145"/>
      <c r="E95" s="145"/>
      <c r="F95" s="145"/>
      <c r="G95" s="145"/>
      <c r="H95" s="145"/>
      <c r="I95" s="145"/>
      <c r="J95" s="145"/>
      <c r="K95" s="145"/>
      <c r="L95" s="145"/>
      <c r="M95" s="145"/>
      <c r="N95" s="145"/>
      <c r="O95" s="145"/>
      <c r="P95" s="145"/>
      <c r="Q95" s="145"/>
      <c r="R95" s="145"/>
      <c r="S95" s="174"/>
      <c r="T95" s="174"/>
      <c r="U95" s="174"/>
      <c r="V95" s="174"/>
      <c r="W95" s="174"/>
      <c r="X95" s="174"/>
      <c r="Y95" s="174"/>
      <c r="Z95" s="174"/>
      <c r="AA95" s="174"/>
      <c r="AB95" s="174"/>
      <c r="AC95" s="174"/>
      <c r="AD95" s="174"/>
      <c r="AE95" s="174"/>
      <c r="AF95" s="174"/>
      <c r="AG95" s="174"/>
      <c r="AH95" s="174"/>
      <c r="AI95" s="174"/>
    </row>
    <row r="96" spans="1:35">
      <c r="A96" s="174"/>
      <c r="B96" s="174"/>
      <c r="C96" s="145"/>
      <c r="D96" s="145"/>
      <c r="E96" s="145"/>
      <c r="F96" s="146"/>
      <c r="G96" s="146"/>
      <c r="H96" s="146"/>
      <c r="I96" s="146"/>
      <c r="J96" s="170"/>
      <c r="K96" s="146"/>
      <c r="L96" s="146"/>
      <c r="M96" s="146"/>
      <c r="N96" s="146"/>
      <c r="O96" s="146"/>
      <c r="P96" s="146"/>
      <c r="Q96" s="146"/>
      <c r="R96" s="146"/>
      <c r="S96" s="174"/>
      <c r="T96" s="174"/>
      <c r="U96" s="169"/>
      <c r="V96" s="169"/>
      <c r="W96" s="169"/>
      <c r="X96" s="169"/>
      <c r="Y96" s="169"/>
      <c r="Z96" s="169"/>
      <c r="AA96" s="169"/>
      <c r="AB96" s="169"/>
      <c r="AC96" s="169"/>
      <c r="AD96" s="169"/>
      <c r="AE96" s="169"/>
      <c r="AF96" s="169"/>
      <c r="AG96" s="174"/>
      <c r="AH96" s="174"/>
      <c r="AI96" s="174"/>
    </row>
    <row r="97" spans="1:35">
      <c r="A97" s="174"/>
      <c r="B97" s="174"/>
      <c r="C97" s="145"/>
      <c r="D97" s="145"/>
      <c r="E97" s="145"/>
      <c r="F97" s="146"/>
      <c r="G97" s="146"/>
      <c r="H97" s="146"/>
      <c r="I97" s="146"/>
      <c r="J97" s="170"/>
      <c r="K97" s="146"/>
      <c r="L97" s="146"/>
      <c r="M97" s="146"/>
      <c r="N97" s="146"/>
      <c r="O97" s="146"/>
      <c r="P97" s="146"/>
      <c r="Q97" s="146"/>
      <c r="R97" s="146"/>
      <c r="S97" s="174"/>
      <c r="T97" s="174"/>
      <c r="U97" s="169"/>
      <c r="V97" s="169"/>
      <c r="W97" s="169"/>
      <c r="X97" s="169"/>
      <c r="Y97" s="169"/>
      <c r="Z97" s="169"/>
      <c r="AA97" s="169"/>
      <c r="AB97" s="169"/>
      <c r="AC97" s="169"/>
      <c r="AD97" s="169"/>
      <c r="AE97" s="169"/>
      <c r="AF97" s="169"/>
      <c r="AG97" s="174"/>
      <c r="AH97" s="174"/>
      <c r="AI97" s="174"/>
    </row>
    <row r="98" spans="1:35">
      <c r="A98" s="174"/>
      <c r="B98" s="174"/>
      <c r="C98" s="145"/>
      <c r="D98" s="145"/>
      <c r="E98" s="145"/>
      <c r="F98" s="146"/>
      <c r="G98" s="145"/>
      <c r="H98" s="145"/>
      <c r="I98" s="145"/>
      <c r="J98" s="145"/>
      <c r="K98" s="145"/>
      <c r="L98" s="145"/>
      <c r="M98" s="145"/>
      <c r="N98" s="145"/>
      <c r="O98" s="145"/>
      <c r="P98" s="145"/>
      <c r="Q98" s="145"/>
      <c r="R98" s="145"/>
      <c r="S98" s="174"/>
      <c r="T98" s="174"/>
      <c r="U98" s="169"/>
      <c r="V98" s="169"/>
      <c r="W98" s="169"/>
      <c r="X98" s="169"/>
      <c r="Y98" s="169"/>
      <c r="Z98" s="169"/>
      <c r="AA98" s="169"/>
      <c r="AB98" s="169"/>
      <c r="AC98" s="169"/>
      <c r="AD98" s="169"/>
      <c r="AE98" s="169"/>
      <c r="AF98" s="169"/>
      <c r="AG98" s="174"/>
      <c r="AH98" s="174"/>
      <c r="AI98" s="174"/>
    </row>
    <row r="99" spans="1:35">
      <c r="A99" s="174"/>
      <c r="B99" s="174"/>
      <c r="C99" s="145"/>
      <c r="D99" s="145"/>
      <c r="E99" s="145"/>
      <c r="F99" s="145"/>
      <c r="G99" s="145"/>
      <c r="H99" s="145"/>
      <c r="I99" s="145"/>
      <c r="J99" s="170"/>
      <c r="K99" s="145"/>
      <c r="L99" s="145"/>
      <c r="M99" s="145"/>
      <c r="N99" s="145"/>
      <c r="O99" s="145"/>
      <c r="P99" s="145"/>
      <c r="Q99" s="145"/>
      <c r="R99" s="145"/>
      <c r="S99" s="174"/>
      <c r="T99" s="174"/>
      <c r="U99" s="169"/>
      <c r="V99" s="169"/>
      <c r="W99" s="169"/>
      <c r="X99" s="169"/>
      <c r="Y99" s="169"/>
      <c r="Z99" s="169"/>
      <c r="AA99" s="169"/>
      <c r="AB99" s="169"/>
      <c r="AC99" s="169"/>
      <c r="AD99" s="169"/>
      <c r="AE99" s="169"/>
      <c r="AF99" s="169"/>
      <c r="AG99" s="174"/>
      <c r="AH99" s="174"/>
      <c r="AI99" s="174"/>
    </row>
    <row r="100" spans="1:35">
      <c r="A100" s="174"/>
      <c r="B100" s="174" t="s">
        <v>147</v>
      </c>
      <c r="C100" s="174"/>
      <c r="D100" s="174"/>
      <c r="E100" s="174"/>
      <c r="F100" s="174"/>
      <c r="G100" s="174"/>
      <c r="H100" s="174"/>
      <c r="I100" s="174"/>
      <c r="J100" s="145"/>
      <c r="K100" s="174"/>
      <c r="L100" s="174"/>
      <c r="M100" s="174"/>
      <c r="N100" s="174"/>
      <c r="O100" s="174"/>
      <c r="P100" s="174"/>
      <c r="Q100" s="174"/>
      <c r="R100" s="174"/>
      <c r="S100" s="174"/>
      <c r="T100" s="174"/>
      <c r="U100" s="171"/>
      <c r="V100" s="169"/>
      <c r="W100" s="169"/>
      <c r="X100" s="169"/>
      <c r="Y100" s="169"/>
      <c r="Z100" s="169"/>
      <c r="AA100" s="169"/>
      <c r="AB100" s="169"/>
      <c r="AC100" s="169"/>
      <c r="AD100" s="169"/>
      <c r="AE100" s="169"/>
      <c r="AF100" s="169"/>
      <c r="AG100" s="174"/>
      <c r="AH100" s="174"/>
      <c r="AI100" s="174"/>
    </row>
    <row r="101" spans="1:35">
      <c r="A101" s="174"/>
      <c r="B101" s="174"/>
      <c r="C101" s="174"/>
      <c r="D101" s="174"/>
      <c r="E101" s="174"/>
      <c r="F101" s="174"/>
      <c r="G101" s="174"/>
      <c r="H101" s="174"/>
      <c r="I101" s="174"/>
      <c r="J101" s="174"/>
      <c r="K101" s="174"/>
      <c r="L101" s="174"/>
      <c r="M101" s="174"/>
      <c r="N101" s="174"/>
      <c r="O101" s="174"/>
      <c r="P101" s="174"/>
      <c r="Q101" s="174"/>
      <c r="R101" s="174"/>
      <c r="S101" s="174"/>
      <c r="T101" s="174"/>
      <c r="U101" s="171"/>
      <c r="V101" s="169"/>
      <c r="W101" s="169"/>
      <c r="X101" s="169"/>
      <c r="Y101" s="169"/>
      <c r="Z101" s="169"/>
      <c r="AA101" s="169"/>
      <c r="AB101" s="169"/>
      <c r="AC101" s="169"/>
      <c r="AD101" s="169"/>
      <c r="AE101" s="169"/>
      <c r="AF101" s="169"/>
      <c r="AG101" s="174"/>
      <c r="AH101" s="174"/>
      <c r="AI101" s="174"/>
    </row>
    <row r="102" spans="1:35">
      <c r="A102" s="174"/>
      <c r="B102" s="174"/>
      <c r="C102" s="174"/>
      <c r="D102" s="174"/>
      <c r="E102" s="174"/>
      <c r="F102" s="174"/>
      <c r="G102" s="174"/>
      <c r="H102" s="174"/>
      <c r="I102" s="174"/>
      <c r="J102" s="174"/>
      <c r="K102" s="174"/>
      <c r="L102" s="174"/>
      <c r="M102" s="174"/>
      <c r="N102" s="174"/>
      <c r="O102" s="174"/>
      <c r="P102" s="174"/>
      <c r="Q102" s="174"/>
      <c r="R102" s="174"/>
      <c r="S102" s="174"/>
      <c r="T102" s="174"/>
      <c r="U102" s="172"/>
      <c r="V102" s="169"/>
      <c r="W102" s="169"/>
      <c r="X102" s="169"/>
      <c r="Y102" s="169"/>
      <c r="Z102" s="169"/>
      <c r="AA102" s="169"/>
      <c r="AB102" s="169"/>
      <c r="AC102" s="169"/>
      <c r="AD102" s="169"/>
      <c r="AE102" s="169"/>
      <c r="AF102" s="169"/>
      <c r="AG102" s="174"/>
      <c r="AH102" s="174"/>
      <c r="AI102" s="174"/>
    </row>
    <row r="103" spans="1:35">
      <c r="A103" s="174"/>
      <c r="B103" s="174"/>
      <c r="C103" s="174"/>
      <c r="D103" s="174"/>
      <c r="E103" s="174"/>
      <c r="F103" s="174"/>
      <c r="G103" s="174"/>
      <c r="H103" s="174"/>
      <c r="I103" s="174"/>
      <c r="J103" s="174"/>
      <c r="K103" s="174"/>
      <c r="L103" s="174"/>
      <c r="M103" s="174"/>
      <c r="N103" s="174"/>
      <c r="O103" s="174"/>
      <c r="P103" s="174"/>
      <c r="Q103" s="174"/>
      <c r="R103" s="174"/>
      <c r="S103" s="174"/>
      <c r="T103" s="174"/>
      <c r="U103" s="172"/>
      <c r="V103" s="169"/>
      <c r="W103" s="169"/>
      <c r="X103" s="169"/>
      <c r="Y103" s="169"/>
      <c r="Z103" s="169"/>
      <c r="AA103" s="169"/>
      <c r="AB103" s="169"/>
      <c r="AC103" s="169"/>
      <c r="AD103" s="169"/>
      <c r="AE103" s="169"/>
      <c r="AF103" s="169"/>
      <c r="AG103" s="174"/>
      <c r="AH103" s="174"/>
      <c r="AI103" s="174"/>
    </row>
    <row r="104" spans="1:35">
      <c r="A104" s="174"/>
      <c r="B104" s="174"/>
      <c r="C104" s="174"/>
      <c r="D104" s="174"/>
      <c r="E104" s="174"/>
      <c r="F104" s="174"/>
      <c r="G104" s="174"/>
      <c r="H104" s="174"/>
      <c r="I104" s="174"/>
      <c r="J104" s="174"/>
      <c r="K104" s="174"/>
      <c r="L104" s="174"/>
      <c r="M104" s="174"/>
      <c r="N104" s="174"/>
      <c r="O104" s="174"/>
      <c r="P104" s="174"/>
      <c r="Q104" s="174"/>
      <c r="R104" s="174"/>
      <c r="S104" s="174"/>
      <c r="T104" s="174"/>
      <c r="U104" s="172"/>
      <c r="V104" s="169"/>
      <c r="W104" s="169"/>
      <c r="X104" s="169"/>
      <c r="Y104" s="169"/>
      <c r="Z104" s="169"/>
      <c r="AA104" s="169"/>
      <c r="AB104" s="169"/>
      <c r="AC104" s="169"/>
      <c r="AD104" s="169"/>
      <c r="AE104" s="169"/>
      <c r="AF104" s="169"/>
      <c r="AG104" s="174"/>
      <c r="AH104" s="174"/>
      <c r="AI104" s="174"/>
    </row>
    <row r="105" spans="1:35">
      <c r="A105" s="174"/>
      <c r="B105" s="178"/>
      <c r="C105" s="174"/>
      <c r="D105" s="174"/>
      <c r="E105" s="174"/>
      <c r="F105" s="174"/>
      <c r="G105" s="174"/>
      <c r="H105" s="174"/>
      <c r="I105" s="174"/>
      <c r="J105" s="174"/>
      <c r="K105" s="174"/>
      <c r="L105" s="174"/>
      <c r="M105" s="174"/>
      <c r="N105" s="174"/>
      <c r="O105" s="174"/>
      <c r="P105" s="174"/>
      <c r="Q105" s="174"/>
      <c r="R105" s="174"/>
      <c r="S105" s="174"/>
      <c r="T105" s="174"/>
      <c r="U105" s="171"/>
      <c r="V105" s="169"/>
      <c r="W105" s="169"/>
      <c r="X105" s="169"/>
      <c r="Y105" s="169"/>
      <c r="Z105" s="169"/>
      <c r="AA105" s="169"/>
      <c r="AB105" s="169"/>
      <c r="AC105" s="169"/>
      <c r="AD105" s="169"/>
      <c r="AE105" s="169"/>
      <c r="AF105" s="169"/>
      <c r="AG105" s="174"/>
      <c r="AH105" s="174"/>
      <c r="AI105" s="174"/>
    </row>
    <row r="106" spans="1:35">
      <c r="A106" s="174"/>
      <c r="B106" s="174"/>
      <c r="C106" s="174"/>
      <c r="D106" s="174"/>
      <c r="E106" s="174"/>
      <c r="F106" s="174"/>
      <c r="G106" s="174"/>
      <c r="H106" s="174"/>
      <c r="I106" s="174"/>
      <c r="J106" s="174"/>
      <c r="K106" s="174"/>
      <c r="L106" s="174"/>
      <c r="M106" s="174"/>
      <c r="N106" s="174"/>
      <c r="O106" s="174"/>
      <c r="P106" s="174"/>
      <c r="Q106" s="174"/>
      <c r="R106" s="174"/>
      <c r="S106" s="174"/>
      <c r="T106" s="174"/>
      <c r="U106" s="171"/>
      <c r="V106" s="169"/>
      <c r="W106" s="169"/>
      <c r="X106" s="169"/>
      <c r="Y106" s="169"/>
      <c r="Z106" s="169"/>
      <c r="AA106" s="169"/>
      <c r="AB106" s="169"/>
      <c r="AC106" s="169"/>
      <c r="AD106" s="169"/>
      <c r="AE106" s="169"/>
      <c r="AF106" s="169"/>
      <c r="AG106" s="174"/>
      <c r="AH106" s="174"/>
      <c r="AI106" s="174"/>
    </row>
    <row r="107" spans="1:35">
      <c r="A107" s="174"/>
      <c r="B107" s="174"/>
      <c r="C107" s="174"/>
      <c r="D107" s="174"/>
      <c r="E107" s="174"/>
      <c r="F107" s="174"/>
      <c r="G107" s="174"/>
      <c r="H107" s="174"/>
      <c r="I107" s="174"/>
      <c r="J107" s="174"/>
      <c r="K107" s="174"/>
      <c r="L107" s="174"/>
      <c r="M107" s="174"/>
      <c r="N107" s="174"/>
      <c r="O107" s="174"/>
      <c r="P107" s="174"/>
      <c r="Q107" s="174"/>
      <c r="R107" s="174"/>
      <c r="S107" s="174"/>
      <c r="T107" s="174"/>
      <c r="U107" s="172"/>
      <c r="V107" s="169"/>
      <c r="W107" s="169"/>
      <c r="X107" s="169"/>
      <c r="Y107" s="169"/>
      <c r="Z107" s="169"/>
      <c r="AA107" s="169"/>
      <c r="AB107" s="169"/>
      <c r="AC107" s="169"/>
      <c r="AD107" s="169"/>
      <c r="AE107" s="169"/>
      <c r="AF107" s="169"/>
      <c r="AG107" s="174"/>
      <c r="AH107" s="174"/>
      <c r="AI107" s="174"/>
    </row>
    <row r="108" spans="1:35">
      <c r="A108" s="174"/>
      <c r="B108" s="174"/>
      <c r="C108" s="174"/>
      <c r="D108" s="174"/>
      <c r="E108" s="174"/>
      <c r="F108" s="174"/>
      <c r="G108" s="174"/>
      <c r="H108" s="174"/>
      <c r="I108" s="174"/>
      <c r="J108" s="174"/>
      <c r="K108" s="174"/>
      <c r="L108" s="174"/>
      <c r="M108" s="174"/>
      <c r="N108" s="174"/>
      <c r="O108" s="174"/>
      <c r="P108" s="174"/>
      <c r="Q108" s="174"/>
      <c r="R108" s="174"/>
      <c r="S108" s="174"/>
      <c r="T108" s="174"/>
      <c r="U108" s="172"/>
      <c r="V108" s="169"/>
      <c r="W108" s="169"/>
      <c r="X108" s="169"/>
      <c r="Y108" s="169"/>
      <c r="Z108" s="169"/>
      <c r="AA108" s="169"/>
      <c r="AB108" s="169"/>
      <c r="AC108" s="169"/>
      <c r="AD108" s="169"/>
      <c r="AE108" s="169"/>
      <c r="AF108" s="169"/>
      <c r="AG108" s="174"/>
      <c r="AH108" s="174"/>
      <c r="AI108" s="174"/>
    </row>
    <row r="109" spans="1:35">
      <c r="A109" s="174"/>
      <c r="B109" s="176"/>
      <c r="C109" s="174"/>
      <c r="D109" s="174"/>
      <c r="E109" s="174"/>
      <c r="F109" s="174"/>
      <c r="G109" s="174"/>
      <c r="H109" s="174"/>
      <c r="I109" s="174"/>
      <c r="J109" s="174"/>
      <c r="K109" s="174"/>
      <c r="L109" s="174"/>
      <c r="M109" s="174"/>
      <c r="N109" s="174"/>
      <c r="O109" s="174"/>
      <c r="P109" s="174"/>
      <c r="Q109" s="174"/>
      <c r="R109" s="174"/>
      <c r="S109" s="174"/>
      <c r="T109" s="174"/>
      <c r="U109" s="172"/>
      <c r="V109" s="169"/>
      <c r="W109" s="169"/>
      <c r="X109" s="169"/>
      <c r="Y109" s="169"/>
      <c r="Z109" s="169"/>
      <c r="AA109" s="169"/>
      <c r="AB109" s="169"/>
      <c r="AC109" s="169"/>
      <c r="AD109" s="169"/>
      <c r="AE109" s="169"/>
      <c r="AF109" s="169"/>
      <c r="AG109" s="174"/>
      <c r="AH109" s="174"/>
      <c r="AI109" s="174"/>
    </row>
    <row r="110" spans="1:35">
      <c r="A110" s="174"/>
      <c r="B110" s="177"/>
      <c r="C110" s="174"/>
      <c r="D110" s="174"/>
      <c r="E110" s="174"/>
      <c r="F110" s="174"/>
      <c r="G110" s="174"/>
      <c r="H110" s="174"/>
      <c r="I110" s="174"/>
      <c r="J110" s="174"/>
      <c r="K110" s="174"/>
      <c r="L110" s="174"/>
      <c r="M110" s="174"/>
      <c r="N110" s="174"/>
      <c r="O110" s="174"/>
      <c r="P110" s="174"/>
      <c r="Q110" s="174"/>
      <c r="R110" s="174"/>
      <c r="S110" s="174"/>
      <c r="T110" s="174"/>
      <c r="U110" s="171"/>
      <c r="V110" s="169"/>
      <c r="W110" s="169"/>
      <c r="X110" s="169"/>
      <c r="Y110" s="169"/>
      <c r="Z110" s="169"/>
      <c r="AA110" s="169"/>
      <c r="AB110" s="169"/>
      <c r="AC110" s="169"/>
      <c r="AD110" s="169"/>
      <c r="AE110" s="169"/>
      <c r="AF110" s="169"/>
      <c r="AG110" s="174"/>
      <c r="AH110" s="174"/>
      <c r="AI110" s="174"/>
    </row>
    <row r="111" spans="1:35">
      <c r="A111" s="174"/>
      <c r="B111" s="174"/>
      <c r="C111" s="174"/>
      <c r="D111" s="174"/>
      <c r="E111" s="174"/>
      <c r="F111" s="174"/>
      <c r="G111" s="174"/>
      <c r="H111" s="174"/>
      <c r="I111" s="174"/>
      <c r="J111" s="174"/>
      <c r="K111" s="174"/>
      <c r="L111" s="174"/>
      <c r="M111" s="174"/>
      <c r="N111" s="174"/>
      <c r="O111" s="174"/>
      <c r="P111" s="174"/>
      <c r="Q111" s="174"/>
      <c r="R111" s="174"/>
      <c r="S111" s="174"/>
      <c r="T111" s="174"/>
      <c r="U111" s="171"/>
      <c r="V111" s="169"/>
      <c r="W111" s="169"/>
      <c r="X111" s="169"/>
      <c r="Y111" s="169"/>
      <c r="Z111" s="169"/>
      <c r="AA111" s="169"/>
      <c r="AB111" s="169"/>
      <c r="AC111" s="169"/>
      <c r="AD111" s="169"/>
      <c r="AE111" s="169"/>
      <c r="AF111" s="169"/>
      <c r="AG111" s="174"/>
      <c r="AH111" s="174"/>
      <c r="AI111" s="174"/>
    </row>
    <row r="112" spans="1:35">
      <c r="A112" s="174"/>
      <c r="B112" s="174"/>
      <c r="C112" s="174"/>
      <c r="D112" s="174"/>
      <c r="E112" s="174"/>
      <c r="F112" s="174"/>
      <c r="G112" s="174"/>
      <c r="H112" s="174"/>
      <c r="I112" s="174"/>
      <c r="J112" s="174"/>
      <c r="K112" s="174"/>
      <c r="L112" s="174"/>
      <c r="M112" s="174"/>
      <c r="N112" s="174"/>
      <c r="O112" s="174"/>
      <c r="P112" s="174"/>
      <c r="Q112" s="174"/>
      <c r="R112" s="174"/>
      <c r="S112" s="174"/>
      <c r="T112" s="174"/>
      <c r="U112" s="172"/>
      <c r="V112" s="169"/>
      <c r="W112" s="169"/>
      <c r="X112" s="169"/>
      <c r="Y112" s="169"/>
      <c r="Z112" s="169"/>
      <c r="AA112" s="169"/>
      <c r="AB112" s="169"/>
      <c r="AC112" s="169"/>
      <c r="AD112" s="169"/>
      <c r="AE112" s="169"/>
      <c r="AF112" s="169"/>
      <c r="AG112" s="174"/>
      <c r="AH112" s="174"/>
      <c r="AI112" s="174"/>
    </row>
    <row r="113" spans="1:35">
      <c r="A113" s="174"/>
      <c r="B113" s="174"/>
      <c r="C113" s="174"/>
      <c r="D113" s="174"/>
      <c r="E113" s="174"/>
      <c r="F113" s="174"/>
      <c r="G113" s="174"/>
      <c r="H113" s="174"/>
      <c r="I113" s="174"/>
      <c r="J113" s="174"/>
      <c r="K113" s="174"/>
      <c r="L113" s="174"/>
      <c r="M113" s="174"/>
      <c r="N113" s="174"/>
      <c r="O113" s="174"/>
      <c r="P113" s="174"/>
      <c r="Q113" s="174"/>
      <c r="R113" s="174"/>
      <c r="S113" s="174"/>
      <c r="T113" s="174"/>
      <c r="U113" s="172"/>
      <c r="V113" s="169"/>
      <c r="W113" s="169"/>
      <c r="X113" s="169"/>
      <c r="Y113" s="169"/>
      <c r="Z113" s="169"/>
      <c r="AA113" s="169"/>
      <c r="AB113" s="169"/>
      <c r="AC113" s="169"/>
      <c r="AD113" s="169"/>
      <c r="AE113" s="169"/>
      <c r="AF113" s="169"/>
      <c r="AG113" s="174"/>
      <c r="AH113" s="174"/>
      <c r="AI113" s="174"/>
    </row>
    <row r="114" spans="1:35">
      <c r="A114" s="174"/>
      <c r="B114" s="174"/>
      <c r="C114" s="174"/>
      <c r="D114" s="174"/>
      <c r="E114" s="174"/>
      <c r="F114" s="174"/>
      <c r="G114" s="174"/>
      <c r="H114" s="174"/>
      <c r="I114" s="174"/>
      <c r="J114" s="174"/>
      <c r="K114" s="174"/>
      <c r="L114" s="174"/>
      <c r="M114" s="174"/>
      <c r="N114" s="174"/>
      <c r="O114" s="174"/>
      <c r="P114" s="174"/>
      <c r="Q114" s="174"/>
      <c r="R114" s="174"/>
      <c r="S114" s="174"/>
      <c r="T114" s="174"/>
      <c r="U114" s="172"/>
      <c r="V114" s="169"/>
      <c r="W114" s="169"/>
      <c r="X114" s="169"/>
      <c r="Y114" s="169"/>
      <c r="Z114" s="169"/>
      <c r="AA114" s="169"/>
      <c r="AB114" s="169"/>
      <c r="AC114" s="169"/>
      <c r="AD114" s="169"/>
      <c r="AE114" s="169"/>
      <c r="AF114" s="169"/>
      <c r="AG114" s="174"/>
      <c r="AH114" s="174"/>
      <c r="AI114" s="174"/>
    </row>
    <row r="115" spans="1:35">
      <c r="A115" s="174"/>
      <c r="B115" s="174"/>
      <c r="C115" s="174"/>
      <c r="D115" s="174"/>
      <c r="E115" s="174"/>
      <c r="F115" s="174"/>
      <c r="G115" s="174"/>
      <c r="H115" s="174"/>
      <c r="I115" s="174"/>
      <c r="J115" s="174"/>
      <c r="K115" s="174"/>
      <c r="L115" s="174"/>
      <c r="M115" s="174"/>
      <c r="N115" s="174"/>
      <c r="O115" s="174"/>
      <c r="P115" s="174"/>
      <c r="Q115" s="174"/>
      <c r="R115" s="174"/>
      <c r="S115" s="174"/>
      <c r="T115" s="174"/>
      <c r="U115" s="171"/>
      <c r="V115" s="169"/>
      <c r="W115" s="169"/>
      <c r="X115" s="169"/>
      <c r="Y115" s="169"/>
      <c r="Z115" s="169"/>
      <c r="AA115" s="169"/>
      <c r="AB115" s="169"/>
      <c r="AC115" s="169"/>
      <c r="AD115" s="169"/>
      <c r="AE115" s="169"/>
      <c r="AF115" s="169"/>
      <c r="AG115" s="174"/>
      <c r="AH115" s="174"/>
      <c r="AI115" s="174"/>
    </row>
    <row r="116" spans="1:35">
      <c r="A116" s="174"/>
      <c r="B116" s="174"/>
      <c r="C116" s="174"/>
      <c r="D116" s="174"/>
      <c r="E116" s="174"/>
      <c r="F116" s="174"/>
      <c r="G116" s="174"/>
      <c r="H116" s="174"/>
      <c r="I116" s="174"/>
      <c r="J116" s="174"/>
      <c r="K116" s="174"/>
      <c r="L116" s="174"/>
      <c r="M116" s="174"/>
      <c r="N116" s="174"/>
      <c r="O116" s="174"/>
      <c r="P116" s="174"/>
      <c r="Q116" s="174"/>
      <c r="R116" s="174"/>
      <c r="S116" s="174"/>
      <c r="T116" s="174"/>
      <c r="U116" s="171"/>
      <c r="V116" s="169"/>
      <c r="W116" s="169"/>
      <c r="X116" s="169"/>
      <c r="Y116" s="169"/>
      <c r="Z116" s="169"/>
      <c r="AA116" s="169"/>
      <c r="AB116" s="169"/>
      <c r="AC116" s="169"/>
      <c r="AD116" s="169"/>
      <c r="AE116" s="169"/>
      <c r="AF116" s="169"/>
      <c r="AG116" s="174"/>
      <c r="AH116" s="174"/>
      <c r="AI116" s="174"/>
    </row>
    <row r="117" spans="1:35">
      <c r="A117" s="174"/>
      <c r="B117" s="174"/>
      <c r="C117" s="174"/>
      <c r="D117" s="174"/>
      <c r="E117" s="174"/>
      <c r="F117" s="174"/>
      <c r="G117" s="174"/>
      <c r="H117" s="174"/>
      <c r="I117" s="174"/>
      <c r="J117" s="174"/>
      <c r="K117" s="174"/>
      <c r="L117" s="174"/>
      <c r="M117" s="174"/>
      <c r="N117" s="174"/>
      <c r="O117" s="174"/>
      <c r="P117" s="174"/>
      <c r="Q117" s="174"/>
      <c r="R117" s="174"/>
      <c r="S117" s="174"/>
      <c r="T117" s="174"/>
      <c r="U117" s="172"/>
      <c r="V117" s="169"/>
      <c r="W117" s="169"/>
      <c r="X117" s="169"/>
      <c r="Y117" s="169"/>
      <c r="Z117" s="169"/>
      <c r="AA117" s="169"/>
      <c r="AB117" s="169"/>
      <c r="AC117" s="169"/>
      <c r="AD117" s="169"/>
      <c r="AE117" s="169"/>
      <c r="AF117" s="169"/>
      <c r="AG117" s="174"/>
      <c r="AH117" s="174"/>
      <c r="AI117" s="174"/>
    </row>
    <row r="118" spans="1:35">
      <c r="A118" s="174"/>
      <c r="B118" s="174"/>
      <c r="C118" s="174"/>
      <c r="D118" s="174"/>
      <c r="E118" s="174"/>
      <c r="F118" s="174"/>
      <c r="G118" s="174"/>
      <c r="H118" s="174"/>
      <c r="I118" s="174"/>
      <c r="J118" s="174"/>
      <c r="K118" s="174"/>
      <c r="L118" s="174"/>
      <c r="M118" s="174"/>
      <c r="N118" s="174"/>
      <c r="O118" s="174"/>
      <c r="P118" s="174"/>
      <c r="Q118" s="174"/>
      <c r="R118" s="174"/>
      <c r="S118" s="174"/>
      <c r="T118" s="174"/>
      <c r="U118" s="172"/>
      <c r="V118" s="169"/>
      <c r="W118" s="169"/>
      <c r="X118" s="169"/>
      <c r="Y118" s="169"/>
      <c r="Z118" s="169"/>
      <c r="AA118" s="169"/>
      <c r="AB118" s="169"/>
      <c r="AC118" s="169"/>
      <c r="AD118" s="169"/>
      <c r="AE118" s="169"/>
      <c r="AF118" s="169"/>
      <c r="AG118" s="174"/>
      <c r="AH118" s="174"/>
      <c r="AI118" s="174"/>
    </row>
    <row r="119" spans="1:35">
      <c r="A119" s="174"/>
      <c r="B119" s="174"/>
      <c r="C119" s="174"/>
      <c r="D119" s="174"/>
      <c r="E119" s="174"/>
      <c r="F119" s="174"/>
      <c r="G119" s="174"/>
      <c r="H119" s="174"/>
      <c r="I119" s="174"/>
      <c r="J119" s="174"/>
      <c r="K119" s="174"/>
      <c r="L119" s="174"/>
      <c r="M119" s="174"/>
      <c r="N119" s="174"/>
      <c r="O119" s="174"/>
      <c r="P119" s="174"/>
      <c r="Q119" s="174"/>
      <c r="R119" s="174"/>
      <c r="S119" s="174"/>
      <c r="T119" s="174"/>
      <c r="U119" s="172"/>
      <c r="V119" s="169"/>
      <c r="W119" s="169"/>
      <c r="X119" s="169"/>
      <c r="Y119" s="169"/>
      <c r="Z119" s="169"/>
      <c r="AA119" s="169"/>
      <c r="AB119" s="169"/>
      <c r="AC119" s="169"/>
      <c r="AD119" s="169"/>
      <c r="AE119" s="169"/>
      <c r="AF119" s="169"/>
      <c r="AG119" s="174"/>
      <c r="AH119" s="174"/>
      <c r="AI119" s="174"/>
    </row>
    <row r="120" spans="1:35">
      <c r="A120" s="174"/>
      <c r="B120" s="174" t="s">
        <v>185</v>
      </c>
      <c r="C120" s="174"/>
      <c r="D120" s="174"/>
      <c r="E120" s="174"/>
      <c r="F120" s="174"/>
      <c r="G120" s="174"/>
      <c r="H120" s="174"/>
      <c r="I120" s="174"/>
      <c r="J120" s="174"/>
      <c r="K120" s="174"/>
      <c r="L120" s="174"/>
      <c r="M120" s="174"/>
      <c r="N120" s="174"/>
      <c r="O120" s="174"/>
      <c r="P120" s="174"/>
      <c r="Q120" s="174"/>
      <c r="R120" s="174"/>
      <c r="S120" s="174"/>
      <c r="T120" s="174"/>
      <c r="U120" s="171"/>
      <c r="V120" s="169"/>
      <c r="W120" s="169"/>
      <c r="X120" s="169"/>
      <c r="Y120" s="169"/>
      <c r="Z120" s="169"/>
      <c r="AA120" s="169"/>
      <c r="AB120" s="169"/>
      <c r="AC120" s="169"/>
      <c r="AD120" s="169"/>
      <c r="AE120" s="169"/>
      <c r="AF120" s="169"/>
      <c r="AG120" s="174"/>
      <c r="AH120" s="174"/>
      <c r="AI120" s="174"/>
    </row>
    <row r="121" spans="1:35">
      <c r="A121" s="174"/>
      <c r="B121" s="294" t="s">
        <v>171</v>
      </c>
      <c r="C121" s="294"/>
      <c r="D121" s="294"/>
      <c r="E121" s="294"/>
      <c r="F121" s="294"/>
      <c r="G121" s="294"/>
      <c r="H121" s="294"/>
      <c r="I121" s="295"/>
      <c r="J121" s="295"/>
      <c r="K121" s="295"/>
      <c r="L121" s="296" t="s">
        <v>2</v>
      </c>
      <c r="M121" s="297"/>
      <c r="N121" s="297"/>
      <c r="O121" s="297"/>
      <c r="P121" s="297"/>
      <c r="Q121" s="298"/>
      <c r="R121" s="174"/>
      <c r="S121" s="174"/>
      <c r="T121" s="174"/>
      <c r="U121" s="171"/>
      <c r="V121" s="169"/>
      <c r="W121" s="169"/>
      <c r="X121" s="169"/>
      <c r="Y121" s="169"/>
      <c r="Z121" s="169"/>
      <c r="AA121" s="169"/>
      <c r="AB121" s="169"/>
      <c r="AC121" s="169"/>
      <c r="AD121" s="169"/>
      <c r="AE121" s="169"/>
      <c r="AF121" s="169"/>
      <c r="AG121" s="174"/>
      <c r="AH121" s="174"/>
      <c r="AI121" s="174"/>
    </row>
    <row r="122" spans="1:35" ht="48">
      <c r="A122" s="174"/>
      <c r="B122" s="192" t="s">
        <v>155</v>
      </c>
      <c r="C122" s="193" t="s">
        <v>172</v>
      </c>
      <c r="D122" s="194" t="s">
        <v>175</v>
      </c>
      <c r="E122" s="201" t="s">
        <v>178</v>
      </c>
      <c r="F122" s="204" t="s">
        <v>179</v>
      </c>
      <c r="G122" s="193" t="s">
        <v>173</v>
      </c>
      <c r="H122" s="204" t="s">
        <v>176</v>
      </c>
      <c r="I122" s="204" t="s">
        <v>149</v>
      </c>
      <c r="J122" s="195" t="s">
        <v>164</v>
      </c>
      <c r="K122" s="204" t="s">
        <v>177</v>
      </c>
      <c r="L122" s="194" t="s">
        <v>180</v>
      </c>
      <c r="M122" s="194" t="s">
        <v>181</v>
      </c>
      <c r="N122" s="197" t="s">
        <v>182</v>
      </c>
      <c r="O122" s="194" t="s">
        <v>174</v>
      </c>
      <c r="P122" s="194" t="s">
        <v>184</v>
      </c>
      <c r="Q122" s="194" t="s">
        <v>183</v>
      </c>
      <c r="R122" s="174"/>
      <c r="S122" s="174"/>
      <c r="T122" s="174"/>
      <c r="U122" s="172"/>
      <c r="V122" s="169"/>
      <c r="W122" s="169"/>
      <c r="X122" s="169"/>
      <c r="Y122" s="169"/>
      <c r="Z122" s="169"/>
      <c r="AA122" s="169"/>
      <c r="AB122" s="169"/>
      <c r="AC122" s="169"/>
      <c r="AD122" s="169"/>
      <c r="AE122" s="169"/>
      <c r="AF122" s="169"/>
      <c r="AG122" s="174"/>
      <c r="AH122" s="174"/>
      <c r="AI122" s="174"/>
    </row>
    <row r="123" spans="1:35">
      <c r="A123" s="174"/>
      <c r="B123" s="188" t="s">
        <v>165</v>
      </c>
      <c r="C123" s="188">
        <v>100</v>
      </c>
      <c r="D123" s="196">
        <v>527</v>
      </c>
      <c r="E123" s="202">
        <v>12</v>
      </c>
      <c r="F123" s="205">
        <v>7</v>
      </c>
      <c r="G123" s="188">
        <v>100</v>
      </c>
      <c r="H123" s="202">
        <v>1512</v>
      </c>
      <c r="I123" s="205">
        <v>32</v>
      </c>
      <c r="J123" s="188">
        <v>100</v>
      </c>
      <c r="K123" s="202">
        <v>2500</v>
      </c>
      <c r="L123" s="199">
        <v>7</v>
      </c>
      <c r="M123" s="189">
        <v>37</v>
      </c>
      <c r="N123" s="198">
        <f>(E123-L123)*H123/60*4.18605</f>
        <v>527.44229999999993</v>
      </c>
      <c r="O123" s="189">
        <v>32.4</v>
      </c>
      <c r="P123" s="196"/>
      <c r="Q123" s="189">
        <v>5.0999999999999996</v>
      </c>
      <c r="R123" s="174"/>
      <c r="S123" s="174"/>
      <c r="T123" s="174"/>
      <c r="U123" s="172"/>
      <c r="V123" s="169"/>
      <c r="W123" s="169"/>
      <c r="X123" s="169"/>
      <c r="Y123" s="169"/>
      <c r="Z123" s="169"/>
      <c r="AA123" s="169"/>
      <c r="AB123" s="169"/>
      <c r="AC123" s="169"/>
      <c r="AD123" s="169"/>
      <c r="AE123" s="169"/>
      <c r="AF123" s="169"/>
      <c r="AG123" s="174"/>
      <c r="AH123" s="174"/>
      <c r="AI123" s="174"/>
    </row>
    <row r="124" spans="1:35">
      <c r="A124" s="174"/>
      <c r="B124" s="188" t="s">
        <v>166</v>
      </c>
      <c r="C124" s="188">
        <v>75</v>
      </c>
      <c r="D124" s="196">
        <v>395</v>
      </c>
      <c r="E124" s="202">
        <v>10.75</v>
      </c>
      <c r="F124" s="205">
        <v>7</v>
      </c>
      <c r="G124" s="188">
        <v>100</v>
      </c>
      <c r="H124" s="202">
        <v>1512</v>
      </c>
      <c r="I124" s="205">
        <v>27</v>
      </c>
      <c r="J124" s="188">
        <v>100</v>
      </c>
      <c r="K124" s="202">
        <v>2500</v>
      </c>
      <c r="L124" s="199">
        <v>7</v>
      </c>
      <c r="M124" s="189">
        <v>30.6</v>
      </c>
      <c r="N124" s="198">
        <f t="shared" ref="N124:N128" si="14">(E124-L124)*H124/60*4.18605</f>
        <v>395.58172500000001</v>
      </c>
      <c r="O124" s="189">
        <v>22.1</v>
      </c>
      <c r="P124" s="196"/>
      <c r="Q124" s="189">
        <v>2.9</v>
      </c>
      <c r="R124" s="174"/>
      <c r="S124" s="174"/>
      <c r="T124" s="174"/>
      <c r="U124" s="172"/>
      <c r="V124" s="169"/>
      <c r="W124" s="169"/>
      <c r="X124" s="169"/>
      <c r="Y124" s="169"/>
      <c r="Z124" s="169"/>
      <c r="AA124" s="169"/>
      <c r="AB124" s="169"/>
      <c r="AC124" s="169"/>
      <c r="AD124" s="169"/>
      <c r="AE124" s="169"/>
      <c r="AF124" s="169"/>
      <c r="AG124" s="174"/>
      <c r="AH124" s="174"/>
      <c r="AI124" s="174"/>
    </row>
    <row r="125" spans="1:35">
      <c r="A125" s="174"/>
      <c r="B125" s="188" t="s">
        <v>167</v>
      </c>
      <c r="C125" s="188">
        <v>50</v>
      </c>
      <c r="D125" s="196">
        <v>264</v>
      </c>
      <c r="E125" s="202">
        <v>9.5</v>
      </c>
      <c r="F125" s="205">
        <v>7</v>
      </c>
      <c r="G125" s="188">
        <v>100</v>
      </c>
      <c r="H125" s="202">
        <v>1512</v>
      </c>
      <c r="I125" s="205">
        <v>22</v>
      </c>
      <c r="J125" s="188">
        <v>100</v>
      </c>
      <c r="K125" s="202">
        <v>2500</v>
      </c>
      <c r="L125" s="199">
        <v>7</v>
      </c>
      <c r="M125" s="189">
        <v>24.4</v>
      </c>
      <c r="N125" s="198">
        <f t="shared" si="14"/>
        <v>263.72114999999997</v>
      </c>
      <c r="O125" s="189">
        <v>13.8</v>
      </c>
      <c r="P125" s="196"/>
      <c r="Q125" s="189">
        <v>1.8</v>
      </c>
      <c r="R125" s="174"/>
      <c r="S125" s="174"/>
      <c r="T125" s="174"/>
      <c r="U125" s="174"/>
      <c r="V125" s="174"/>
      <c r="W125" s="174"/>
      <c r="X125" s="174"/>
      <c r="Y125" s="174"/>
      <c r="Z125" s="174"/>
      <c r="AA125" s="174"/>
      <c r="AB125" s="174"/>
      <c r="AC125" s="174"/>
      <c r="AD125" s="174"/>
      <c r="AE125" s="174"/>
      <c r="AF125" s="174"/>
      <c r="AG125" s="174"/>
      <c r="AH125" s="174"/>
      <c r="AI125" s="174"/>
    </row>
    <row r="126" spans="1:35">
      <c r="A126" s="174"/>
      <c r="B126" s="188" t="s">
        <v>168</v>
      </c>
      <c r="C126" s="188">
        <v>75</v>
      </c>
      <c r="D126" s="196">
        <v>395</v>
      </c>
      <c r="E126" s="202">
        <v>12</v>
      </c>
      <c r="F126" s="205">
        <v>7</v>
      </c>
      <c r="G126" s="188">
        <v>75</v>
      </c>
      <c r="H126" s="202">
        <v>1134</v>
      </c>
      <c r="I126" s="205">
        <v>27</v>
      </c>
      <c r="J126" s="188">
        <v>75</v>
      </c>
      <c r="K126" s="202">
        <v>1875</v>
      </c>
      <c r="L126" s="199">
        <v>7</v>
      </c>
      <c r="M126" s="189">
        <v>31.9</v>
      </c>
      <c r="N126" s="198">
        <f t="shared" si="14"/>
        <v>395.58172500000001</v>
      </c>
      <c r="O126" s="189">
        <v>22.6</v>
      </c>
      <c r="P126" s="196"/>
      <c r="Q126" s="189">
        <v>2.9</v>
      </c>
      <c r="R126" s="174"/>
      <c r="S126" s="174"/>
      <c r="T126" s="174"/>
      <c r="U126" s="174"/>
      <c r="V126" s="174"/>
      <c r="W126" s="174"/>
      <c r="X126" s="174"/>
      <c r="Y126" s="174"/>
      <c r="Z126" s="174"/>
      <c r="AA126" s="174"/>
      <c r="AB126" s="174"/>
      <c r="AC126" s="174"/>
      <c r="AD126" s="174"/>
      <c r="AE126" s="174"/>
      <c r="AF126" s="174"/>
      <c r="AG126" s="174"/>
      <c r="AH126" s="174"/>
      <c r="AI126" s="174"/>
    </row>
    <row r="127" spans="1:35">
      <c r="A127" s="174"/>
      <c r="B127" s="190" t="s">
        <v>169</v>
      </c>
      <c r="C127" s="190">
        <v>86</v>
      </c>
      <c r="D127" s="196">
        <v>453</v>
      </c>
      <c r="E127" s="203">
        <v>10</v>
      </c>
      <c r="F127" s="206">
        <v>5</v>
      </c>
      <c r="G127" s="190">
        <v>86</v>
      </c>
      <c r="H127" s="203">
        <v>1300</v>
      </c>
      <c r="I127" s="206">
        <v>32</v>
      </c>
      <c r="J127" s="190">
        <v>86</v>
      </c>
      <c r="K127" s="203">
        <v>2150</v>
      </c>
      <c r="L127" s="200">
        <v>5</v>
      </c>
      <c r="M127" s="189">
        <v>37</v>
      </c>
      <c r="N127" s="198">
        <f t="shared" si="14"/>
        <v>453.48874999999998</v>
      </c>
      <c r="O127" s="189">
        <v>28.6</v>
      </c>
      <c r="P127" s="196"/>
      <c r="Q127" s="189">
        <v>5.0999999999999996</v>
      </c>
      <c r="R127" s="174"/>
      <c r="S127" s="174"/>
      <c r="T127" s="179"/>
      <c r="U127" s="174"/>
      <c r="V127" s="174"/>
      <c r="W127" s="174"/>
      <c r="X127" s="174"/>
      <c r="Y127" s="174"/>
      <c r="Z127" s="174"/>
      <c r="AA127" s="174"/>
      <c r="AB127" s="174"/>
      <c r="AC127" s="174"/>
      <c r="AD127" s="174"/>
      <c r="AE127" s="174"/>
      <c r="AF127" s="174"/>
      <c r="AG127" s="174"/>
      <c r="AH127" s="174"/>
      <c r="AI127" s="174"/>
    </row>
    <row r="128" spans="1:35">
      <c r="A128" s="174"/>
      <c r="B128" s="188" t="s">
        <v>170</v>
      </c>
      <c r="C128" s="188">
        <v>100</v>
      </c>
      <c r="D128" s="196">
        <v>527</v>
      </c>
      <c r="E128" s="202">
        <v>14</v>
      </c>
      <c r="F128" s="205">
        <v>9</v>
      </c>
      <c r="G128" s="188">
        <v>100</v>
      </c>
      <c r="H128" s="202">
        <v>1512</v>
      </c>
      <c r="I128" s="205">
        <v>32</v>
      </c>
      <c r="J128" s="188">
        <v>100</v>
      </c>
      <c r="K128" s="202">
        <v>2500</v>
      </c>
      <c r="L128" s="199">
        <v>9</v>
      </c>
      <c r="M128" s="189">
        <v>37</v>
      </c>
      <c r="N128" s="198">
        <f t="shared" si="14"/>
        <v>527.44229999999993</v>
      </c>
      <c r="O128" s="189">
        <v>31.3</v>
      </c>
      <c r="P128" s="196"/>
      <c r="Q128" s="189">
        <v>5.0999999999999996</v>
      </c>
      <c r="R128" s="174"/>
      <c r="S128" s="174"/>
      <c r="T128" s="174"/>
      <c r="U128" s="174"/>
      <c r="V128" s="174"/>
      <c r="W128" s="174"/>
      <c r="X128" s="174"/>
      <c r="Y128" s="174"/>
      <c r="Z128" s="174"/>
      <c r="AA128" s="174"/>
      <c r="AB128" s="174"/>
      <c r="AC128" s="174"/>
      <c r="AD128" s="174"/>
      <c r="AE128" s="174"/>
      <c r="AF128" s="174"/>
      <c r="AG128" s="174"/>
      <c r="AH128" s="174"/>
      <c r="AI128" s="174"/>
    </row>
    <row r="129" spans="1:35" s="210" customFormat="1">
      <c r="A129" s="178"/>
      <c r="B129" s="207"/>
      <c r="C129" s="207"/>
      <c r="D129" s="207"/>
      <c r="E129" s="207"/>
      <c r="F129" s="208"/>
      <c r="G129" s="207"/>
      <c r="H129" s="207"/>
      <c r="I129" s="208"/>
      <c r="J129" s="208"/>
      <c r="K129" s="207"/>
      <c r="L129" s="219"/>
      <c r="M129" s="219"/>
      <c r="N129" s="219"/>
      <c r="O129" s="219"/>
      <c r="P129" s="207"/>
      <c r="Q129" s="219"/>
      <c r="R129" s="219"/>
      <c r="S129" s="219"/>
      <c r="T129" s="219"/>
      <c r="U129" s="219"/>
      <c r="V129" s="207"/>
      <c r="W129" s="219"/>
      <c r="X129" s="209"/>
      <c r="Y129" s="209"/>
      <c r="Z129" s="209"/>
      <c r="AA129" s="209"/>
      <c r="AB129" s="209"/>
      <c r="AC129" s="209"/>
      <c r="AD129" s="209"/>
      <c r="AE129" s="209"/>
      <c r="AF129" s="209"/>
      <c r="AG129" s="178"/>
      <c r="AH129" s="178"/>
      <c r="AI129" s="178"/>
    </row>
    <row r="130" spans="1:35" s="210" customFormat="1">
      <c r="A130" s="178"/>
      <c r="B130" s="178"/>
      <c r="C130" s="178"/>
      <c r="D130" s="178"/>
      <c r="E130" s="178"/>
      <c r="F130" s="178"/>
      <c r="G130" s="178"/>
      <c r="H130" s="178"/>
      <c r="I130" s="178"/>
      <c r="J130" s="178"/>
      <c r="K130" s="178"/>
      <c r="L130" s="178"/>
      <c r="M130" s="178"/>
      <c r="N130" s="178"/>
      <c r="O130" s="178"/>
      <c r="P130" s="178"/>
      <c r="Q130" s="178"/>
      <c r="R130" s="178"/>
      <c r="S130" s="178"/>
      <c r="T130" s="178"/>
      <c r="U130" s="211"/>
      <c r="V130" s="209"/>
      <c r="W130" s="209"/>
      <c r="X130" s="209"/>
      <c r="Y130" s="209"/>
      <c r="Z130" s="209"/>
      <c r="AA130" s="209"/>
      <c r="AB130" s="209"/>
      <c r="AC130" s="209"/>
      <c r="AD130" s="209"/>
      <c r="AE130" s="209"/>
      <c r="AF130" s="209"/>
      <c r="AG130" s="178"/>
      <c r="AH130" s="178"/>
      <c r="AI130" s="178"/>
    </row>
    <row r="131" spans="1:35" s="210" customFormat="1">
      <c r="A131" s="178"/>
      <c r="B131" s="215"/>
      <c r="C131" s="215"/>
      <c r="D131" s="215"/>
      <c r="E131" s="215"/>
      <c r="F131" s="215"/>
      <c r="G131" s="215"/>
      <c r="H131" s="215"/>
      <c r="I131" s="216"/>
      <c r="J131" s="216"/>
      <c r="K131" s="216"/>
      <c r="L131" s="217"/>
      <c r="M131" s="218"/>
      <c r="N131" s="218"/>
      <c r="O131" s="218"/>
      <c r="P131" s="218"/>
      <c r="Q131" s="218"/>
      <c r="R131" s="178"/>
      <c r="S131" s="178"/>
      <c r="T131" s="178"/>
      <c r="U131" s="211"/>
      <c r="V131" s="209"/>
      <c r="W131" s="209"/>
      <c r="X131" s="209"/>
      <c r="Y131" s="209"/>
      <c r="Z131" s="209"/>
      <c r="AA131" s="209"/>
      <c r="AB131" s="209"/>
      <c r="AC131" s="209"/>
      <c r="AD131" s="209"/>
      <c r="AE131" s="209"/>
      <c r="AF131" s="209"/>
      <c r="AG131" s="178"/>
      <c r="AH131" s="178"/>
      <c r="AI131" s="178"/>
    </row>
    <row r="132" spans="1:35" s="210" customFormat="1">
      <c r="A132" s="178"/>
      <c r="B132" s="220"/>
      <c r="C132" s="221"/>
      <c r="D132" s="221"/>
      <c r="E132" s="222"/>
      <c r="F132" s="221"/>
      <c r="G132" s="221"/>
      <c r="H132" s="221"/>
      <c r="I132" s="221"/>
      <c r="J132" s="223"/>
      <c r="K132" s="221"/>
      <c r="L132" s="221"/>
      <c r="M132" s="221"/>
      <c r="N132" s="224"/>
      <c r="O132" s="221"/>
      <c r="P132" s="221"/>
      <c r="Q132" s="221"/>
      <c r="R132" s="178"/>
      <c r="S132" s="178"/>
      <c r="T132" s="178"/>
      <c r="U132" s="225"/>
      <c r="V132" s="209"/>
      <c r="W132" s="209"/>
      <c r="X132" s="209"/>
      <c r="Y132" s="209"/>
      <c r="Z132" s="209"/>
      <c r="AA132" s="209"/>
      <c r="AB132" s="209"/>
      <c r="AC132" s="209"/>
      <c r="AD132" s="209"/>
      <c r="AE132" s="209"/>
      <c r="AF132" s="209"/>
      <c r="AG132" s="178"/>
      <c r="AH132" s="178"/>
      <c r="AI132" s="178"/>
    </row>
    <row r="133" spans="1:35" s="210" customFormat="1">
      <c r="A133" s="178"/>
      <c r="B133" s="207"/>
      <c r="C133" s="207"/>
      <c r="D133" s="212"/>
      <c r="E133" s="219"/>
      <c r="F133" s="207"/>
      <c r="G133" s="207"/>
      <c r="H133" s="219"/>
      <c r="I133" s="207"/>
      <c r="J133" s="207"/>
      <c r="K133" s="219"/>
      <c r="L133" s="207"/>
      <c r="M133" s="208"/>
      <c r="N133" s="213"/>
      <c r="O133" s="208"/>
      <c r="P133" s="212"/>
      <c r="Q133" s="208"/>
      <c r="R133" s="178"/>
      <c r="S133" s="178"/>
      <c r="T133" s="178"/>
      <c r="U133" s="225"/>
      <c r="V133" s="209"/>
      <c r="W133" s="209"/>
      <c r="X133" s="209"/>
      <c r="Y133" s="209"/>
      <c r="Z133" s="209"/>
      <c r="AA133" s="209"/>
      <c r="AB133" s="209"/>
      <c r="AC133" s="209"/>
      <c r="AD133" s="209"/>
      <c r="AE133" s="209"/>
      <c r="AF133" s="209"/>
      <c r="AG133" s="178"/>
      <c r="AH133" s="178"/>
      <c r="AI133" s="178"/>
    </row>
    <row r="134" spans="1:35" s="210" customFormat="1">
      <c r="A134" s="178"/>
      <c r="B134" s="207"/>
      <c r="C134" s="207"/>
      <c r="D134" s="212"/>
      <c r="E134" s="219"/>
      <c r="F134" s="207"/>
      <c r="G134" s="207"/>
      <c r="H134" s="219"/>
      <c r="I134" s="207"/>
      <c r="J134" s="207"/>
      <c r="K134" s="219"/>
      <c r="L134" s="207"/>
      <c r="M134" s="208"/>
      <c r="N134" s="213"/>
      <c r="O134" s="208"/>
      <c r="P134" s="212"/>
      <c r="Q134" s="208"/>
      <c r="R134" s="178"/>
      <c r="S134" s="178"/>
      <c r="T134" s="178"/>
      <c r="U134" s="225"/>
      <c r="V134" s="209"/>
      <c r="W134" s="209"/>
      <c r="X134" s="209"/>
      <c r="Y134" s="209"/>
      <c r="Z134" s="209"/>
      <c r="AA134" s="209"/>
      <c r="AB134" s="209"/>
      <c r="AC134" s="209"/>
      <c r="AD134" s="209"/>
      <c r="AE134" s="209"/>
      <c r="AF134" s="209"/>
      <c r="AG134" s="178"/>
      <c r="AH134" s="178"/>
      <c r="AI134" s="178"/>
    </row>
    <row r="135" spans="1:35" s="210" customFormat="1">
      <c r="A135" s="178"/>
      <c r="B135" s="207"/>
      <c r="C135" s="207"/>
      <c r="D135" s="212"/>
      <c r="E135" s="219"/>
      <c r="F135" s="207"/>
      <c r="G135" s="207"/>
      <c r="H135" s="219"/>
      <c r="I135" s="207"/>
      <c r="J135" s="207"/>
      <c r="K135" s="219"/>
      <c r="L135" s="207"/>
      <c r="M135" s="208"/>
      <c r="N135" s="213"/>
      <c r="O135" s="208"/>
      <c r="P135" s="212"/>
      <c r="Q135" s="208"/>
      <c r="R135" s="178"/>
      <c r="S135" s="178"/>
      <c r="T135" s="178"/>
      <c r="U135" s="178"/>
      <c r="V135" s="178"/>
      <c r="W135" s="178"/>
      <c r="X135" s="178"/>
      <c r="Y135" s="178"/>
      <c r="Z135" s="178"/>
      <c r="AA135" s="178"/>
      <c r="AB135" s="178"/>
      <c r="AC135" s="178"/>
      <c r="AD135" s="178"/>
      <c r="AE135" s="178"/>
      <c r="AF135" s="178"/>
      <c r="AG135" s="178"/>
      <c r="AH135" s="178"/>
      <c r="AI135" s="178"/>
    </row>
    <row r="136" spans="1:35" s="210" customFormat="1">
      <c r="A136" s="178"/>
      <c r="B136" s="207"/>
      <c r="C136" s="207"/>
      <c r="D136" s="212"/>
      <c r="E136" s="219"/>
      <c r="F136" s="207"/>
      <c r="G136" s="207"/>
      <c r="H136" s="219"/>
      <c r="I136" s="207"/>
      <c r="J136" s="207"/>
      <c r="K136" s="219"/>
      <c r="L136" s="207"/>
      <c r="M136" s="208"/>
      <c r="N136" s="213"/>
      <c r="O136" s="208"/>
      <c r="P136" s="212"/>
      <c r="Q136" s="208"/>
      <c r="R136" s="178"/>
      <c r="S136" s="178"/>
      <c r="T136" s="178"/>
      <c r="U136" s="178"/>
      <c r="V136" s="178"/>
      <c r="W136" s="178"/>
      <c r="X136" s="178"/>
      <c r="Y136" s="178"/>
      <c r="Z136" s="178"/>
      <c r="AA136" s="178"/>
      <c r="AB136" s="178"/>
      <c r="AC136" s="178"/>
      <c r="AD136" s="178"/>
      <c r="AE136" s="178"/>
      <c r="AF136" s="178"/>
      <c r="AG136" s="178"/>
      <c r="AH136" s="178"/>
      <c r="AI136" s="178"/>
    </row>
    <row r="137" spans="1:35" s="210" customFormat="1">
      <c r="A137" s="178"/>
      <c r="B137" s="208"/>
      <c r="C137" s="208"/>
      <c r="D137" s="212"/>
      <c r="E137" s="226"/>
      <c r="F137" s="208"/>
      <c r="G137" s="208"/>
      <c r="H137" s="226"/>
      <c r="I137" s="208"/>
      <c r="J137" s="208"/>
      <c r="K137" s="226"/>
      <c r="L137" s="208"/>
      <c r="M137" s="208"/>
      <c r="N137" s="213"/>
      <c r="O137" s="208"/>
      <c r="P137" s="212"/>
      <c r="Q137" s="208"/>
      <c r="R137" s="178"/>
      <c r="S137" s="178"/>
      <c r="T137" s="214"/>
      <c r="U137" s="178"/>
      <c r="V137" s="178"/>
      <c r="W137" s="178"/>
      <c r="X137" s="178"/>
      <c r="Y137" s="178"/>
      <c r="Z137" s="178"/>
      <c r="AA137" s="178"/>
      <c r="AB137" s="178"/>
      <c r="AC137" s="178"/>
      <c r="AD137" s="178"/>
      <c r="AE137" s="178"/>
      <c r="AF137" s="178"/>
      <c r="AG137" s="178"/>
      <c r="AH137" s="178"/>
      <c r="AI137" s="178"/>
    </row>
    <row r="138" spans="1:35" s="210" customFormat="1">
      <c r="A138" s="178"/>
      <c r="B138" s="207"/>
      <c r="C138" s="207"/>
      <c r="D138" s="212"/>
      <c r="E138" s="219"/>
      <c r="F138" s="207"/>
      <c r="G138" s="207"/>
      <c r="H138" s="219"/>
      <c r="I138" s="207"/>
      <c r="J138" s="207"/>
      <c r="K138" s="219"/>
      <c r="L138" s="207"/>
      <c r="M138" s="208"/>
      <c r="N138" s="213"/>
      <c r="O138" s="208"/>
      <c r="P138" s="212"/>
      <c r="Q138" s="208"/>
      <c r="R138" s="178"/>
      <c r="S138" s="178"/>
      <c r="T138" s="178"/>
      <c r="U138" s="178"/>
      <c r="V138" s="178"/>
      <c r="W138" s="178"/>
      <c r="X138" s="178"/>
      <c r="Y138" s="178"/>
      <c r="Z138" s="178"/>
      <c r="AA138" s="178"/>
      <c r="AB138" s="178"/>
      <c r="AC138" s="178"/>
      <c r="AD138" s="178"/>
      <c r="AE138" s="178"/>
      <c r="AF138" s="178"/>
      <c r="AG138" s="178"/>
      <c r="AH138" s="178"/>
      <c r="AI138" s="178"/>
    </row>
    <row r="139" spans="1:35" s="210" customFormat="1">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row>
    <row r="140" spans="1:35" s="210" customFormat="1">
      <c r="A140" s="178"/>
      <c r="B140" s="178"/>
      <c r="C140" s="178"/>
      <c r="D140" s="178"/>
      <c r="E140" s="178"/>
      <c r="F140" s="178"/>
      <c r="G140" s="178"/>
      <c r="H140" s="218"/>
      <c r="I140" s="215"/>
      <c r="J140" s="218"/>
      <c r="K140" s="218"/>
      <c r="L140" s="218"/>
      <c r="M140" s="21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row>
    <row r="141" spans="1:35" s="210" customFormat="1">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row>
    <row r="142" spans="1:35">
      <c r="A142" s="174"/>
      <c r="B142" s="174"/>
      <c r="C142" s="174"/>
      <c r="D142" s="174"/>
      <c r="E142" s="174"/>
      <c r="F142" s="174"/>
      <c r="G142" s="174"/>
      <c r="H142" s="174"/>
      <c r="I142" s="145"/>
      <c r="J142" s="145"/>
      <c r="K142" s="145"/>
      <c r="L142" s="145"/>
      <c r="M142" s="145"/>
      <c r="N142" s="145"/>
      <c r="O142" s="145"/>
      <c r="P142" s="145"/>
      <c r="Q142" s="145"/>
      <c r="R142" s="145"/>
      <c r="S142" s="174"/>
      <c r="T142" s="174"/>
      <c r="U142" s="174"/>
      <c r="V142" s="174"/>
      <c r="W142" s="174"/>
      <c r="X142" s="174"/>
      <c r="Y142" s="174"/>
      <c r="Z142" s="174"/>
      <c r="AA142" s="174"/>
      <c r="AB142" s="174"/>
      <c r="AC142" s="174"/>
      <c r="AD142" s="174"/>
      <c r="AE142" s="174"/>
      <c r="AF142" s="174"/>
      <c r="AG142" s="174"/>
      <c r="AH142" s="174"/>
      <c r="AI142" s="174"/>
    </row>
    <row r="143" spans="1:35">
      <c r="A143" s="174"/>
      <c r="B143" s="174"/>
      <c r="C143" s="145"/>
      <c r="D143" s="145"/>
      <c r="E143" s="145"/>
      <c r="F143" s="145"/>
      <c r="G143" s="145"/>
      <c r="H143" s="145"/>
      <c r="I143" s="145"/>
      <c r="J143" s="145"/>
      <c r="K143" s="145"/>
      <c r="L143" s="145"/>
      <c r="M143" s="145"/>
      <c r="N143" s="145"/>
      <c r="O143" s="145"/>
      <c r="P143" s="145"/>
      <c r="Q143" s="145"/>
      <c r="R143" s="145"/>
      <c r="S143" s="174"/>
      <c r="T143" s="174"/>
      <c r="U143" s="174"/>
      <c r="V143" s="174"/>
      <c r="W143" s="174"/>
      <c r="X143" s="174"/>
      <c r="Y143" s="174"/>
      <c r="Z143" s="174"/>
      <c r="AA143" s="174"/>
      <c r="AB143" s="174"/>
      <c r="AC143" s="174"/>
      <c r="AD143" s="174"/>
      <c r="AE143" s="174"/>
      <c r="AF143" s="174"/>
      <c r="AG143" s="174"/>
      <c r="AH143" s="174"/>
      <c r="AI143" s="174"/>
    </row>
    <row r="144" spans="1:35">
      <c r="A144" s="174"/>
      <c r="B144" s="174"/>
      <c r="C144" s="145"/>
      <c r="D144" s="145"/>
      <c r="E144" s="145"/>
      <c r="F144" s="145"/>
      <c r="G144" s="145"/>
      <c r="H144" s="145"/>
      <c r="I144" s="146"/>
      <c r="J144" s="146"/>
      <c r="K144" s="146"/>
      <c r="L144" s="146"/>
      <c r="M144" s="170"/>
      <c r="N144" s="146"/>
      <c r="O144" s="146"/>
      <c r="P144" s="146"/>
      <c r="Q144" s="146"/>
      <c r="R144" s="146"/>
      <c r="S144" s="174"/>
      <c r="T144" s="174"/>
      <c r="U144" s="169"/>
      <c r="V144" s="169"/>
      <c r="W144" s="169"/>
      <c r="X144" s="169"/>
      <c r="Y144" s="169"/>
      <c r="Z144" s="169"/>
      <c r="AA144" s="169"/>
      <c r="AB144" s="169"/>
      <c r="AC144" s="169"/>
      <c r="AD144" s="169"/>
      <c r="AE144" s="169"/>
      <c r="AF144" s="169"/>
      <c r="AG144" s="169"/>
      <c r="AH144" s="169"/>
      <c r="AI144" s="169"/>
    </row>
    <row r="145" spans="1:35">
      <c r="A145" s="174"/>
      <c r="B145" s="174"/>
      <c r="C145" s="145"/>
      <c r="D145" s="145"/>
      <c r="E145" s="145"/>
      <c r="F145" s="145"/>
      <c r="G145" s="145"/>
      <c r="H145" s="145"/>
      <c r="I145" s="146"/>
      <c r="J145" s="146"/>
      <c r="K145" s="146"/>
      <c r="L145" s="146"/>
      <c r="M145" s="170"/>
      <c r="N145" s="146"/>
      <c r="O145" s="146"/>
      <c r="P145" s="146"/>
      <c r="Q145" s="146"/>
      <c r="R145" s="146"/>
      <c r="S145" s="174"/>
      <c r="T145" s="174"/>
      <c r="U145" s="169"/>
      <c r="V145" s="169"/>
      <c r="W145" s="169"/>
      <c r="X145" s="169"/>
      <c r="Y145" s="169"/>
      <c r="Z145" s="169"/>
      <c r="AA145" s="169"/>
      <c r="AB145" s="169"/>
      <c r="AC145" s="169"/>
      <c r="AD145" s="169"/>
      <c r="AE145" s="169"/>
      <c r="AF145" s="169"/>
      <c r="AG145" s="169"/>
      <c r="AH145" s="169"/>
      <c r="AI145" s="169"/>
    </row>
    <row r="146" spans="1:35">
      <c r="A146" s="174"/>
      <c r="B146" s="174"/>
      <c r="C146" s="145"/>
      <c r="D146" s="145"/>
      <c r="E146" s="145"/>
      <c r="F146" s="145"/>
      <c r="G146" s="145"/>
      <c r="H146" s="145"/>
      <c r="I146" s="145"/>
      <c r="J146" s="145"/>
      <c r="K146" s="145"/>
      <c r="L146" s="145"/>
      <c r="M146" s="145"/>
      <c r="N146" s="145"/>
      <c r="O146" s="145"/>
      <c r="P146" s="145"/>
      <c r="Q146" s="145"/>
      <c r="R146" s="145"/>
      <c r="S146" s="174"/>
      <c r="T146" s="174"/>
      <c r="U146" s="169"/>
      <c r="V146" s="169"/>
      <c r="W146" s="169"/>
      <c r="X146" s="169"/>
      <c r="Y146" s="169"/>
      <c r="Z146" s="169"/>
      <c r="AA146" s="169"/>
      <c r="AB146" s="169"/>
      <c r="AC146" s="169"/>
      <c r="AD146" s="169"/>
      <c r="AE146" s="169"/>
      <c r="AF146" s="169"/>
      <c r="AG146" s="169"/>
      <c r="AH146" s="169"/>
      <c r="AI146" s="169"/>
    </row>
    <row r="147" spans="1:35">
      <c r="A147" s="174"/>
      <c r="B147" s="174"/>
      <c r="C147" s="145"/>
      <c r="D147" s="145"/>
      <c r="E147" s="145"/>
      <c r="F147" s="145"/>
      <c r="G147" s="145"/>
      <c r="H147" s="145"/>
      <c r="I147" s="145"/>
      <c r="J147" s="145"/>
      <c r="K147" s="145"/>
      <c r="L147" s="145"/>
      <c r="M147" s="170"/>
      <c r="N147" s="145"/>
      <c r="O147" s="145"/>
      <c r="P147" s="145"/>
      <c r="Q147" s="145"/>
      <c r="R147" s="145"/>
      <c r="S147" s="174"/>
      <c r="T147" s="174"/>
      <c r="U147" s="169"/>
      <c r="V147" s="169"/>
      <c r="W147" s="169"/>
      <c r="X147" s="169"/>
      <c r="Y147" s="169"/>
      <c r="Z147" s="169"/>
      <c r="AA147" s="169"/>
      <c r="AB147" s="169"/>
      <c r="AC147" s="169"/>
      <c r="AD147" s="169"/>
      <c r="AE147" s="169"/>
      <c r="AF147" s="169"/>
      <c r="AG147" s="169"/>
      <c r="AH147" s="169"/>
      <c r="AI147" s="169"/>
    </row>
    <row r="148" spans="1:35">
      <c r="A148" s="174"/>
      <c r="B148" s="174"/>
      <c r="C148" s="174"/>
      <c r="D148" s="174"/>
      <c r="E148" s="174"/>
      <c r="F148" s="145"/>
      <c r="G148" s="174"/>
      <c r="H148" s="174"/>
      <c r="I148" s="174"/>
      <c r="J148" s="174"/>
      <c r="K148" s="174"/>
      <c r="L148" s="174"/>
      <c r="M148" s="174"/>
      <c r="N148" s="174"/>
      <c r="O148" s="174"/>
      <c r="P148" s="174"/>
      <c r="Q148" s="174"/>
      <c r="R148" s="174"/>
      <c r="S148" s="174"/>
      <c r="T148" s="174"/>
      <c r="U148" s="171"/>
      <c r="V148" s="169"/>
      <c r="W148" s="169"/>
      <c r="X148" s="169"/>
      <c r="Y148" s="169"/>
      <c r="Z148" s="169"/>
      <c r="AA148" s="169"/>
      <c r="AB148" s="169"/>
      <c r="AC148" s="169"/>
      <c r="AD148" s="169"/>
      <c r="AE148" s="169"/>
      <c r="AF148" s="169"/>
      <c r="AG148" s="169"/>
      <c r="AH148" s="169"/>
      <c r="AI148" s="169"/>
    </row>
    <row r="149" spans="1:35">
      <c r="A149" s="174"/>
      <c r="B149" s="174"/>
      <c r="C149" s="174"/>
      <c r="D149" s="174"/>
      <c r="E149" s="174"/>
      <c r="F149" s="174"/>
      <c r="G149" s="174"/>
      <c r="H149" s="174"/>
      <c r="I149" s="174"/>
      <c r="J149" s="174"/>
      <c r="K149" s="174"/>
      <c r="L149" s="174"/>
      <c r="M149" s="174"/>
      <c r="N149" s="174"/>
      <c r="O149" s="174"/>
      <c r="P149" s="174"/>
      <c r="Q149" s="174"/>
      <c r="R149" s="174"/>
      <c r="S149" s="174"/>
      <c r="T149" s="174"/>
      <c r="U149" s="171"/>
      <c r="V149" s="169"/>
      <c r="W149" s="169"/>
      <c r="X149" s="169"/>
      <c r="Y149" s="169"/>
      <c r="Z149" s="169"/>
      <c r="AA149" s="169"/>
      <c r="AB149" s="169"/>
      <c r="AC149" s="169"/>
      <c r="AD149" s="169"/>
      <c r="AE149" s="169"/>
      <c r="AF149" s="169"/>
      <c r="AG149" s="169"/>
      <c r="AH149" s="169"/>
      <c r="AI149" s="169"/>
    </row>
    <row r="150" spans="1:35">
      <c r="A150" s="174"/>
      <c r="B150" s="174"/>
      <c r="C150" s="174"/>
      <c r="D150" s="174"/>
      <c r="E150" s="174"/>
      <c r="F150" s="174"/>
      <c r="G150" s="174"/>
      <c r="H150" s="174"/>
      <c r="I150" s="174"/>
      <c r="J150" s="174"/>
      <c r="K150" s="174"/>
      <c r="L150" s="174"/>
      <c r="M150" s="174"/>
      <c r="N150" s="174"/>
      <c r="O150" s="174"/>
      <c r="P150" s="174"/>
      <c r="Q150" s="174"/>
      <c r="R150" s="174"/>
      <c r="S150" s="174"/>
      <c r="T150" s="174"/>
      <c r="U150" s="172"/>
      <c r="V150" s="169"/>
      <c r="W150" s="169"/>
      <c r="X150" s="169"/>
      <c r="Y150" s="169"/>
      <c r="Z150" s="169"/>
      <c r="AA150" s="169"/>
      <c r="AB150" s="169"/>
      <c r="AC150" s="169"/>
      <c r="AD150" s="169"/>
      <c r="AE150" s="169"/>
      <c r="AF150" s="169"/>
      <c r="AG150" s="169"/>
      <c r="AH150" s="169"/>
      <c r="AI150" s="169"/>
    </row>
    <row r="151" spans="1:35">
      <c r="A151" s="174"/>
      <c r="B151" s="174"/>
      <c r="C151" s="174"/>
      <c r="D151" s="174"/>
      <c r="E151" s="174"/>
      <c r="F151" s="174"/>
      <c r="G151" s="174"/>
      <c r="H151" s="174"/>
      <c r="I151" s="174"/>
      <c r="J151" s="174"/>
      <c r="K151" s="174"/>
      <c r="L151" s="174"/>
      <c r="M151" s="174"/>
      <c r="N151" s="174"/>
      <c r="O151" s="174"/>
      <c r="P151" s="174"/>
      <c r="Q151" s="174"/>
      <c r="R151" s="174"/>
      <c r="S151" s="174"/>
      <c r="T151" s="174"/>
      <c r="U151" s="172"/>
      <c r="V151" s="169"/>
      <c r="W151" s="169"/>
      <c r="X151" s="169"/>
      <c r="Y151" s="169"/>
      <c r="Z151" s="169"/>
      <c r="AA151" s="169"/>
      <c r="AB151" s="169"/>
      <c r="AC151" s="169"/>
      <c r="AD151" s="169"/>
      <c r="AE151" s="169"/>
      <c r="AF151" s="169"/>
      <c r="AG151" s="169"/>
      <c r="AH151" s="169"/>
      <c r="AI151" s="169"/>
    </row>
    <row r="152" spans="1:35">
      <c r="A152" s="174"/>
      <c r="B152" s="174"/>
      <c r="C152" s="174"/>
      <c r="D152" s="174"/>
      <c r="E152" s="174"/>
      <c r="F152" s="174"/>
      <c r="G152" s="174"/>
      <c r="H152" s="174"/>
      <c r="I152" s="174"/>
      <c r="J152" s="174"/>
      <c r="K152" s="174"/>
      <c r="L152" s="174"/>
      <c r="M152" s="174"/>
      <c r="N152" s="174"/>
      <c r="O152" s="174"/>
      <c r="P152" s="174"/>
      <c r="Q152" s="174"/>
      <c r="R152" s="174"/>
      <c r="S152" s="174"/>
      <c r="T152" s="174"/>
      <c r="U152" s="172"/>
      <c r="V152" s="169"/>
      <c r="W152" s="169"/>
      <c r="X152" s="169"/>
      <c r="Y152" s="169"/>
      <c r="Z152" s="169"/>
      <c r="AA152" s="169"/>
      <c r="AB152" s="169"/>
      <c r="AC152" s="169"/>
      <c r="AD152" s="169"/>
      <c r="AE152" s="169"/>
      <c r="AF152" s="169"/>
      <c r="AG152" s="169"/>
      <c r="AH152" s="169"/>
      <c r="AI152" s="169"/>
    </row>
    <row r="153" spans="1:35">
      <c r="A153" s="174"/>
      <c r="B153" s="178"/>
      <c r="C153" s="174"/>
      <c r="D153" s="174"/>
      <c r="E153" s="174"/>
      <c r="F153" s="174"/>
      <c r="G153" s="174"/>
      <c r="H153" s="174"/>
      <c r="I153" s="174"/>
      <c r="J153" s="174"/>
      <c r="K153" s="174"/>
      <c r="L153" s="174"/>
      <c r="M153" s="174"/>
      <c r="N153" s="174"/>
      <c r="O153" s="174"/>
      <c r="P153" s="174"/>
      <c r="Q153" s="174"/>
      <c r="R153" s="174"/>
      <c r="S153" s="174"/>
      <c r="T153" s="174"/>
      <c r="U153" s="171"/>
      <c r="V153" s="169"/>
      <c r="W153" s="169"/>
      <c r="X153" s="169"/>
      <c r="Y153" s="169"/>
      <c r="Z153" s="169"/>
      <c r="AA153" s="169"/>
      <c r="AB153" s="169"/>
      <c r="AC153" s="169"/>
      <c r="AD153" s="169"/>
      <c r="AE153" s="169"/>
      <c r="AF153" s="169"/>
      <c r="AG153" s="169"/>
      <c r="AH153" s="169"/>
      <c r="AI153" s="169"/>
    </row>
    <row r="154" spans="1:35">
      <c r="A154" s="174"/>
      <c r="B154" s="174"/>
      <c r="C154" s="174"/>
      <c r="D154" s="174"/>
      <c r="E154" s="174"/>
      <c r="F154" s="174"/>
      <c r="G154" s="174"/>
      <c r="H154" s="174"/>
      <c r="I154" s="174"/>
      <c r="J154" s="174"/>
      <c r="K154" s="174"/>
      <c r="L154" s="174"/>
      <c r="M154" s="174"/>
      <c r="N154" s="174"/>
      <c r="O154" s="174"/>
      <c r="P154" s="174"/>
      <c r="Q154" s="174"/>
      <c r="R154" s="174"/>
      <c r="S154" s="174"/>
      <c r="T154" s="174"/>
      <c r="U154" s="171"/>
      <c r="V154" s="169"/>
      <c r="W154" s="169"/>
      <c r="X154" s="169"/>
      <c r="Y154" s="169"/>
      <c r="Z154" s="169"/>
      <c r="AA154" s="169"/>
      <c r="AB154" s="169"/>
      <c r="AC154" s="169"/>
      <c r="AD154" s="169"/>
      <c r="AE154" s="169"/>
      <c r="AF154" s="169"/>
      <c r="AG154" s="169"/>
      <c r="AH154" s="169"/>
      <c r="AI154" s="169"/>
    </row>
    <row r="155" spans="1:35">
      <c r="A155" s="174"/>
      <c r="B155" s="174"/>
      <c r="C155" s="174"/>
      <c r="D155" s="174"/>
      <c r="E155" s="174"/>
      <c r="F155" s="174"/>
      <c r="G155" s="174"/>
      <c r="H155" s="174"/>
      <c r="I155" s="174"/>
      <c r="J155" s="174"/>
      <c r="K155" s="174"/>
      <c r="L155" s="174"/>
      <c r="M155" s="174"/>
      <c r="N155" s="174"/>
      <c r="O155" s="174"/>
      <c r="P155" s="174"/>
      <c r="Q155" s="174"/>
      <c r="R155" s="174"/>
      <c r="S155" s="174"/>
      <c r="T155" s="174"/>
      <c r="U155" s="172"/>
      <c r="V155" s="169"/>
      <c r="W155" s="169"/>
      <c r="X155" s="169"/>
      <c r="Y155" s="169"/>
      <c r="Z155" s="169"/>
      <c r="AA155" s="169"/>
      <c r="AB155" s="169"/>
      <c r="AC155" s="169"/>
      <c r="AD155" s="169"/>
      <c r="AE155" s="169"/>
      <c r="AF155" s="169"/>
      <c r="AG155" s="169"/>
      <c r="AH155" s="169"/>
      <c r="AI155" s="169"/>
    </row>
    <row r="156" spans="1:35">
      <c r="A156" s="174"/>
      <c r="B156" s="174"/>
      <c r="C156" s="174"/>
      <c r="D156" s="174"/>
      <c r="E156" s="174"/>
      <c r="F156" s="174"/>
      <c r="G156" s="174"/>
      <c r="H156" s="174"/>
      <c r="I156" s="174"/>
      <c r="J156" s="174"/>
      <c r="K156" s="174"/>
      <c r="L156" s="174"/>
      <c r="M156" s="174"/>
      <c r="N156" s="174"/>
      <c r="O156" s="174"/>
      <c r="P156" s="174"/>
      <c r="Q156" s="174"/>
      <c r="R156" s="174"/>
      <c r="S156" s="174"/>
      <c r="T156" s="174"/>
      <c r="U156" s="172"/>
      <c r="V156" s="169"/>
      <c r="W156" s="169"/>
      <c r="X156" s="169"/>
      <c r="Y156" s="169"/>
      <c r="Z156" s="169"/>
      <c r="AA156" s="169"/>
      <c r="AB156" s="169"/>
      <c r="AC156" s="169"/>
      <c r="AD156" s="169"/>
      <c r="AE156" s="169"/>
      <c r="AF156" s="169"/>
      <c r="AG156" s="169"/>
      <c r="AH156" s="169"/>
      <c r="AI156" s="169"/>
    </row>
    <row r="157" spans="1:35">
      <c r="A157" s="174"/>
      <c r="B157" s="176"/>
      <c r="C157" s="174"/>
      <c r="D157" s="174"/>
      <c r="E157" s="174"/>
      <c r="F157" s="174"/>
      <c r="G157" s="174"/>
      <c r="H157" s="174"/>
      <c r="I157" s="174"/>
      <c r="J157" s="174"/>
      <c r="K157" s="174"/>
      <c r="L157" s="174"/>
      <c r="M157" s="174"/>
      <c r="N157" s="174"/>
      <c r="O157" s="174"/>
      <c r="P157" s="174"/>
      <c r="Q157" s="174"/>
      <c r="R157" s="174"/>
      <c r="S157" s="174"/>
      <c r="T157" s="174"/>
      <c r="U157" s="172"/>
      <c r="V157" s="169"/>
      <c r="W157" s="169"/>
      <c r="X157" s="169"/>
      <c r="Y157" s="169"/>
      <c r="Z157" s="169"/>
      <c r="AA157" s="169"/>
      <c r="AB157" s="169"/>
      <c r="AC157" s="169"/>
      <c r="AD157" s="169"/>
      <c r="AE157" s="169"/>
      <c r="AF157" s="169"/>
      <c r="AG157" s="169"/>
      <c r="AH157" s="169"/>
      <c r="AI157" s="169"/>
    </row>
    <row r="158" spans="1:35">
      <c r="A158" s="174"/>
      <c r="B158" s="177"/>
      <c r="C158" s="174"/>
      <c r="D158" s="174"/>
      <c r="E158" s="174"/>
      <c r="F158" s="174"/>
      <c r="G158" s="174"/>
      <c r="H158" s="174"/>
      <c r="I158" s="174"/>
      <c r="J158" s="174"/>
      <c r="K158" s="174"/>
      <c r="L158" s="174"/>
      <c r="M158" s="174"/>
      <c r="N158" s="174"/>
      <c r="O158" s="174"/>
      <c r="P158" s="174"/>
      <c r="Q158" s="174"/>
      <c r="R158" s="174"/>
      <c r="S158" s="174"/>
      <c r="T158" s="174"/>
      <c r="U158" s="171"/>
      <c r="V158" s="169"/>
      <c r="W158" s="169"/>
      <c r="X158" s="169"/>
      <c r="Y158" s="169"/>
      <c r="Z158" s="169"/>
      <c r="AA158" s="169"/>
      <c r="AB158" s="169"/>
      <c r="AC158" s="169"/>
      <c r="AD158" s="169"/>
      <c r="AE158" s="169"/>
      <c r="AF158" s="169"/>
      <c r="AG158" s="169"/>
      <c r="AH158" s="169"/>
      <c r="AI158" s="169"/>
    </row>
    <row r="159" spans="1:35">
      <c r="A159" s="174"/>
      <c r="B159" s="174"/>
      <c r="C159" s="174"/>
      <c r="D159" s="174"/>
      <c r="E159" s="174"/>
      <c r="F159" s="174"/>
      <c r="G159" s="174"/>
      <c r="H159" s="174"/>
      <c r="I159" s="174"/>
      <c r="J159" s="174"/>
      <c r="K159" s="174"/>
      <c r="L159" s="174"/>
      <c r="M159" s="174"/>
      <c r="N159" s="174"/>
      <c r="O159" s="174"/>
      <c r="P159" s="174"/>
      <c r="Q159" s="174"/>
      <c r="R159" s="174"/>
      <c r="S159" s="174"/>
      <c r="T159" s="174"/>
      <c r="U159" s="171"/>
      <c r="V159" s="169"/>
      <c r="W159" s="169"/>
      <c r="X159" s="169"/>
      <c r="Y159" s="169"/>
      <c r="Z159" s="169"/>
      <c r="AA159" s="169"/>
      <c r="AB159" s="169"/>
      <c r="AC159" s="169"/>
      <c r="AD159" s="169"/>
      <c r="AE159" s="169"/>
      <c r="AF159" s="169"/>
      <c r="AG159" s="169"/>
      <c r="AH159" s="169"/>
      <c r="AI159" s="169"/>
    </row>
    <row r="160" spans="1:35">
      <c r="A160" s="174"/>
      <c r="B160" s="174"/>
      <c r="C160" s="174"/>
      <c r="D160" s="174"/>
      <c r="E160" s="174"/>
      <c r="F160" s="174"/>
      <c r="G160" s="174"/>
      <c r="H160" s="174"/>
      <c r="I160" s="174"/>
      <c r="J160" s="174"/>
      <c r="K160" s="174"/>
      <c r="L160" s="174"/>
      <c r="M160" s="174"/>
      <c r="N160" s="174"/>
      <c r="O160" s="174"/>
      <c r="P160" s="174"/>
      <c r="Q160" s="174"/>
      <c r="R160" s="174"/>
      <c r="S160" s="174"/>
      <c r="T160" s="174"/>
      <c r="U160" s="172"/>
      <c r="V160" s="169"/>
      <c r="W160" s="169"/>
      <c r="X160" s="169"/>
      <c r="Y160" s="169"/>
      <c r="Z160" s="169"/>
      <c r="AA160" s="169"/>
      <c r="AB160" s="169"/>
      <c r="AC160" s="169"/>
      <c r="AD160" s="169"/>
      <c r="AE160" s="169"/>
      <c r="AF160" s="169"/>
      <c r="AG160" s="169"/>
      <c r="AH160" s="169"/>
      <c r="AI160" s="169"/>
    </row>
    <row r="161" spans="1:35">
      <c r="A161" s="174"/>
      <c r="B161" s="174"/>
      <c r="C161" s="174"/>
      <c r="D161" s="174"/>
      <c r="E161" s="174"/>
      <c r="F161" s="174"/>
      <c r="G161" s="174"/>
      <c r="H161" s="174"/>
      <c r="I161" s="174"/>
      <c r="J161" s="174"/>
      <c r="K161" s="174"/>
      <c r="L161" s="174"/>
      <c r="M161" s="174"/>
      <c r="N161" s="174"/>
      <c r="O161" s="174"/>
      <c r="P161" s="174"/>
      <c r="Q161" s="174"/>
      <c r="R161" s="174"/>
      <c r="S161" s="174"/>
      <c r="T161" s="174"/>
      <c r="U161" s="172"/>
      <c r="V161" s="169"/>
      <c r="W161" s="169"/>
      <c r="X161" s="169"/>
      <c r="Y161" s="169"/>
      <c r="Z161" s="169"/>
      <c r="AA161" s="169"/>
      <c r="AB161" s="169"/>
      <c r="AC161" s="169"/>
      <c r="AD161" s="169"/>
      <c r="AE161" s="169"/>
      <c r="AF161" s="169"/>
      <c r="AG161" s="169"/>
      <c r="AH161" s="169"/>
      <c r="AI161" s="169"/>
    </row>
    <row r="162" spans="1:35">
      <c r="A162" s="174"/>
      <c r="B162" s="174"/>
      <c r="C162" s="174"/>
      <c r="D162" s="174"/>
      <c r="E162" s="174"/>
      <c r="F162" s="174"/>
      <c r="G162" s="174"/>
      <c r="H162" s="174"/>
      <c r="I162" s="174"/>
      <c r="J162" s="174"/>
      <c r="K162" s="174"/>
      <c r="L162" s="174"/>
      <c r="M162" s="174"/>
      <c r="N162" s="174"/>
      <c r="O162" s="174"/>
      <c r="P162" s="174"/>
      <c r="Q162" s="174"/>
      <c r="R162" s="174"/>
      <c r="S162" s="174"/>
      <c r="T162" s="174"/>
      <c r="U162" s="172"/>
      <c r="V162" s="169"/>
      <c r="W162" s="169"/>
      <c r="X162" s="169"/>
      <c r="Y162" s="169"/>
      <c r="Z162" s="169"/>
      <c r="AA162" s="169"/>
      <c r="AB162" s="169"/>
      <c r="AC162" s="169"/>
      <c r="AD162" s="169"/>
      <c r="AE162" s="169"/>
      <c r="AF162" s="169"/>
      <c r="AG162" s="169"/>
      <c r="AH162" s="169"/>
      <c r="AI162" s="169"/>
    </row>
    <row r="163" spans="1:35">
      <c r="A163" s="174"/>
      <c r="B163" s="174"/>
      <c r="C163" s="174"/>
      <c r="D163" s="174"/>
      <c r="E163" s="174"/>
      <c r="F163" s="174"/>
      <c r="G163" s="174"/>
      <c r="H163" s="174"/>
      <c r="I163" s="174"/>
      <c r="J163" s="174"/>
      <c r="K163" s="174"/>
      <c r="L163" s="174"/>
      <c r="M163" s="174"/>
      <c r="N163" s="174"/>
      <c r="O163" s="174"/>
      <c r="P163" s="174"/>
      <c r="Q163" s="174"/>
      <c r="R163" s="174"/>
      <c r="S163" s="174"/>
      <c r="T163" s="174"/>
      <c r="U163" s="171"/>
      <c r="V163" s="169"/>
      <c r="W163" s="169"/>
      <c r="X163" s="169"/>
      <c r="Y163" s="169"/>
      <c r="Z163" s="169"/>
      <c r="AA163" s="169"/>
      <c r="AB163" s="169"/>
      <c r="AC163" s="169"/>
      <c r="AD163" s="169"/>
      <c r="AE163" s="169"/>
      <c r="AF163" s="169"/>
      <c r="AG163" s="169"/>
      <c r="AH163" s="169"/>
      <c r="AI163" s="169"/>
    </row>
    <row r="164" spans="1:35">
      <c r="A164" s="174"/>
      <c r="B164" s="174"/>
      <c r="C164" s="174"/>
      <c r="D164" s="174"/>
      <c r="E164" s="174"/>
      <c r="F164" s="174"/>
      <c r="G164" s="174"/>
      <c r="H164" s="174"/>
      <c r="I164" s="174"/>
      <c r="J164" s="174"/>
      <c r="K164" s="174"/>
      <c r="L164" s="174"/>
      <c r="M164" s="174"/>
      <c r="N164" s="174"/>
      <c r="O164" s="174"/>
      <c r="P164" s="174"/>
      <c r="Q164" s="174"/>
      <c r="R164" s="174"/>
      <c r="S164" s="174"/>
      <c r="T164" s="174"/>
      <c r="U164" s="171"/>
      <c r="V164" s="169"/>
      <c r="W164" s="169"/>
      <c r="X164" s="169"/>
      <c r="Y164" s="169"/>
      <c r="Z164" s="169"/>
      <c r="AA164" s="169"/>
      <c r="AB164" s="169"/>
      <c r="AC164" s="169"/>
      <c r="AD164" s="169"/>
      <c r="AE164" s="169"/>
      <c r="AF164" s="169"/>
      <c r="AG164" s="169"/>
      <c r="AH164" s="169"/>
      <c r="AI164" s="169"/>
    </row>
    <row r="165" spans="1:35">
      <c r="A165" s="174"/>
      <c r="B165" s="174"/>
      <c r="C165" s="174"/>
      <c r="D165" s="174"/>
      <c r="E165" s="174"/>
      <c r="F165" s="174"/>
      <c r="G165" s="174"/>
      <c r="H165" s="174"/>
      <c r="I165" s="174"/>
      <c r="J165" s="174"/>
      <c r="K165" s="174"/>
      <c r="L165" s="174"/>
      <c r="M165" s="174"/>
      <c r="N165" s="174"/>
      <c r="O165" s="174"/>
      <c r="P165" s="174"/>
      <c r="Q165" s="174"/>
      <c r="R165" s="174"/>
      <c r="S165" s="174"/>
      <c r="T165" s="174"/>
      <c r="U165" s="172"/>
      <c r="V165" s="169"/>
      <c r="W165" s="169"/>
      <c r="X165" s="169"/>
      <c r="Y165" s="169"/>
      <c r="Z165" s="169"/>
      <c r="AA165" s="169"/>
      <c r="AB165" s="169"/>
      <c r="AC165" s="169"/>
      <c r="AD165" s="169"/>
      <c r="AE165" s="169"/>
      <c r="AF165" s="169"/>
      <c r="AG165" s="169"/>
      <c r="AH165" s="169"/>
      <c r="AI165" s="169"/>
    </row>
    <row r="166" spans="1:35">
      <c r="A166" s="174"/>
      <c r="B166" s="174"/>
      <c r="C166" s="174"/>
      <c r="D166" s="174"/>
      <c r="E166" s="174"/>
      <c r="F166" s="174"/>
      <c r="G166" s="174"/>
      <c r="H166" s="174"/>
      <c r="I166" s="174"/>
      <c r="J166" s="174"/>
      <c r="K166" s="174"/>
      <c r="L166" s="174"/>
      <c r="M166" s="174"/>
      <c r="N166" s="174"/>
      <c r="O166" s="174"/>
      <c r="P166" s="174"/>
      <c r="Q166" s="174"/>
      <c r="R166" s="174"/>
      <c r="S166" s="174"/>
      <c r="T166" s="174"/>
      <c r="U166" s="172"/>
      <c r="V166" s="169"/>
      <c r="W166" s="169"/>
      <c r="X166" s="169"/>
      <c r="Y166" s="169"/>
      <c r="Z166" s="169"/>
      <c r="AA166" s="169"/>
      <c r="AB166" s="169"/>
      <c r="AC166" s="169"/>
      <c r="AD166" s="169"/>
      <c r="AE166" s="169"/>
      <c r="AF166" s="169"/>
      <c r="AG166" s="169"/>
      <c r="AH166" s="169"/>
      <c r="AI166" s="169"/>
    </row>
    <row r="167" spans="1:35">
      <c r="A167" s="174"/>
      <c r="B167" s="174"/>
      <c r="C167" s="174"/>
      <c r="D167" s="174"/>
      <c r="E167" s="174"/>
      <c r="F167" s="174"/>
      <c r="G167" s="174"/>
      <c r="H167" s="174"/>
      <c r="I167" s="174"/>
      <c r="J167" s="174"/>
      <c r="K167" s="174"/>
      <c r="L167" s="174"/>
      <c r="M167" s="174"/>
      <c r="N167" s="174"/>
      <c r="O167" s="174"/>
      <c r="P167" s="174"/>
      <c r="Q167" s="174"/>
      <c r="R167" s="174"/>
      <c r="S167" s="174"/>
      <c r="T167" s="174"/>
      <c r="U167" s="172"/>
      <c r="V167" s="169"/>
      <c r="W167" s="169"/>
      <c r="X167" s="169"/>
      <c r="Y167" s="169"/>
      <c r="Z167" s="169"/>
      <c r="AA167" s="169"/>
      <c r="AB167" s="169"/>
      <c r="AC167" s="169"/>
      <c r="AD167" s="169"/>
      <c r="AE167" s="169"/>
      <c r="AF167" s="169"/>
      <c r="AG167" s="169"/>
      <c r="AH167" s="169"/>
      <c r="AI167" s="169"/>
    </row>
    <row r="168" spans="1:35">
      <c r="A168" s="174"/>
      <c r="B168" s="174"/>
      <c r="C168" s="174"/>
      <c r="D168" s="174"/>
      <c r="E168" s="174"/>
      <c r="F168" s="174"/>
      <c r="G168" s="174"/>
      <c r="H168" s="174"/>
      <c r="I168" s="174"/>
      <c r="J168" s="174"/>
      <c r="K168" s="174"/>
      <c r="L168" s="174"/>
      <c r="M168" s="174"/>
      <c r="N168" s="174"/>
      <c r="O168" s="174"/>
      <c r="P168" s="174"/>
      <c r="Q168" s="174"/>
      <c r="R168" s="174"/>
      <c r="S168" s="174"/>
      <c r="T168" s="174"/>
      <c r="U168" s="171"/>
      <c r="V168" s="169"/>
      <c r="W168" s="169"/>
      <c r="X168" s="169"/>
      <c r="Y168" s="169"/>
      <c r="Z168" s="169"/>
      <c r="AA168" s="169"/>
      <c r="AB168" s="169"/>
      <c r="AC168" s="169"/>
      <c r="AD168" s="169"/>
      <c r="AE168" s="169"/>
      <c r="AF168" s="169"/>
      <c r="AG168" s="169"/>
      <c r="AH168" s="169"/>
      <c r="AI168" s="169"/>
    </row>
    <row r="169" spans="1:35">
      <c r="A169" s="174"/>
      <c r="B169" s="174"/>
      <c r="C169" s="174"/>
      <c r="D169" s="174"/>
      <c r="E169" s="174"/>
      <c r="F169" s="174"/>
      <c r="G169" s="174"/>
      <c r="H169" s="174"/>
      <c r="I169" s="174"/>
      <c r="J169" s="174"/>
      <c r="K169" s="174"/>
      <c r="L169" s="174"/>
      <c r="M169" s="174"/>
      <c r="N169" s="174"/>
      <c r="O169" s="174"/>
      <c r="P169" s="174"/>
      <c r="Q169" s="174"/>
      <c r="R169" s="174"/>
      <c r="S169" s="174"/>
      <c r="T169" s="174"/>
      <c r="U169" s="171"/>
      <c r="V169" s="169"/>
      <c r="W169" s="169"/>
      <c r="X169" s="169"/>
      <c r="Y169" s="169"/>
      <c r="Z169" s="169"/>
      <c r="AA169" s="169"/>
      <c r="AB169" s="169"/>
      <c r="AC169" s="169"/>
      <c r="AD169" s="169"/>
      <c r="AE169" s="169"/>
      <c r="AF169" s="169"/>
      <c r="AG169" s="169"/>
      <c r="AH169" s="169"/>
      <c r="AI169" s="169"/>
    </row>
    <row r="170" spans="1:35">
      <c r="A170" s="174"/>
      <c r="B170" s="174"/>
      <c r="C170" s="174"/>
      <c r="D170" s="174"/>
      <c r="E170" s="174"/>
      <c r="F170" s="174"/>
      <c r="G170" s="174"/>
      <c r="H170" s="174"/>
      <c r="I170" s="174"/>
      <c r="J170" s="174"/>
      <c r="K170" s="174"/>
      <c r="L170" s="174"/>
      <c r="M170" s="174"/>
      <c r="N170" s="174"/>
      <c r="O170" s="174"/>
      <c r="P170" s="174"/>
      <c r="Q170" s="174"/>
      <c r="R170" s="174"/>
      <c r="S170" s="174"/>
      <c r="T170" s="174"/>
      <c r="U170" s="172"/>
      <c r="V170" s="169"/>
      <c r="W170" s="169"/>
      <c r="X170" s="169"/>
      <c r="Y170" s="169"/>
      <c r="Z170" s="169"/>
      <c r="AA170" s="169"/>
      <c r="AB170" s="169"/>
      <c r="AC170" s="169"/>
      <c r="AD170" s="169"/>
      <c r="AE170" s="169"/>
      <c r="AF170" s="169"/>
      <c r="AG170" s="169"/>
      <c r="AH170" s="169"/>
      <c r="AI170" s="169"/>
    </row>
    <row r="171" spans="1:35">
      <c r="A171" s="174"/>
      <c r="B171" s="174"/>
      <c r="C171" s="174"/>
      <c r="D171" s="174"/>
      <c r="E171" s="174"/>
      <c r="F171" s="174"/>
      <c r="G171" s="174"/>
      <c r="H171" s="174"/>
      <c r="I171" s="174"/>
      <c r="J171" s="174"/>
      <c r="K171" s="174"/>
      <c r="L171" s="174"/>
      <c r="M171" s="174"/>
      <c r="N171" s="174"/>
      <c r="O171" s="174"/>
      <c r="P171" s="174"/>
      <c r="Q171" s="174"/>
      <c r="R171" s="174"/>
      <c r="S171" s="174"/>
      <c r="T171" s="174"/>
      <c r="U171" s="172"/>
      <c r="V171" s="169"/>
      <c r="W171" s="169"/>
      <c r="X171" s="169"/>
      <c r="Y171" s="169"/>
      <c r="Z171" s="169"/>
      <c r="AA171" s="169"/>
      <c r="AB171" s="169"/>
      <c r="AC171" s="169"/>
      <c r="AD171" s="169"/>
      <c r="AE171" s="169"/>
      <c r="AF171" s="169"/>
      <c r="AG171" s="169"/>
      <c r="AH171" s="169"/>
      <c r="AI171" s="169"/>
    </row>
    <row r="172" spans="1:35">
      <c r="A172" s="174"/>
      <c r="B172" s="174"/>
      <c r="C172" s="174"/>
      <c r="D172" s="174"/>
      <c r="E172" s="174"/>
      <c r="F172" s="174"/>
      <c r="G172" s="174"/>
      <c r="H172" s="174"/>
      <c r="I172" s="174"/>
      <c r="J172" s="174"/>
      <c r="K172" s="174"/>
      <c r="L172" s="174"/>
      <c r="M172" s="174"/>
      <c r="N172" s="174"/>
      <c r="O172" s="174"/>
      <c r="P172" s="174"/>
      <c r="Q172" s="174"/>
      <c r="R172" s="174"/>
      <c r="S172" s="174"/>
      <c r="T172" s="174"/>
      <c r="U172" s="172"/>
      <c r="V172" s="169"/>
      <c r="W172" s="169"/>
      <c r="X172" s="169"/>
      <c r="Y172" s="169"/>
      <c r="Z172" s="169"/>
      <c r="AA172" s="169"/>
      <c r="AB172" s="169"/>
      <c r="AC172" s="169"/>
      <c r="AD172" s="169"/>
      <c r="AE172" s="169"/>
      <c r="AF172" s="169"/>
      <c r="AG172" s="169"/>
      <c r="AH172" s="169"/>
      <c r="AI172" s="169"/>
    </row>
    <row r="173" spans="1:35">
      <c r="A173" s="174"/>
      <c r="B173" s="174"/>
      <c r="C173" s="174"/>
      <c r="D173" s="174"/>
      <c r="E173" s="174"/>
      <c r="F173" s="174"/>
      <c r="G173" s="174"/>
      <c r="H173" s="174"/>
      <c r="I173" s="174"/>
      <c r="J173" s="174"/>
      <c r="K173" s="174"/>
      <c r="L173" s="174"/>
      <c r="M173" s="174"/>
      <c r="N173" s="174"/>
      <c r="O173" s="174"/>
      <c r="P173" s="174"/>
      <c r="Q173" s="174"/>
      <c r="R173" s="174"/>
      <c r="S173" s="174"/>
      <c r="T173" s="174"/>
      <c r="U173" s="171"/>
      <c r="V173" s="169"/>
      <c r="W173" s="169"/>
      <c r="X173" s="169"/>
      <c r="Y173" s="169"/>
      <c r="Z173" s="169"/>
      <c r="AA173" s="169"/>
      <c r="AB173" s="169"/>
      <c r="AC173" s="169"/>
      <c r="AD173" s="169"/>
      <c r="AE173" s="169"/>
      <c r="AF173" s="169"/>
      <c r="AG173" s="169"/>
      <c r="AH173" s="169"/>
      <c r="AI173" s="169"/>
    </row>
    <row r="174" spans="1:35">
      <c r="A174" s="174"/>
      <c r="B174" s="174"/>
      <c r="C174" s="174"/>
      <c r="D174" s="174"/>
      <c r="E174" s="174"/>
      <c r="F174" s="174"/>
      <c r="G174" s="174"/>
      <c r="H174" s="174"/>
      <c r="I174" s="174"/>
      <c r="J174" s="174"/>
      <c r="K174" s="174"/>
      <c r="L174" s="174"/>
      <c r="M174" s="174"/>
      <c r="N174" s="174"/>
      <c r="O174" s="174"/>
      <c r="P174" s="174"/>
      <c r="Q174" s="174"/>
      <c r="R174" s="174"/>
      <c r="S174" s="174"/>
      <c r="T174" s="174"/>
      <c r="U174" s="171"/>
      <c r="V174" s="169"/>
      <c r="W174" s="169"/>
      <c r="X174" s="169"/>
      <c r="Y174" s="169"/>
      <c r="Z174" s="169"/>
      <c r="AA174" s="169"/>
      <c r="AB174" s="169"/>
      <c r="AC174" s="169"/>
      <c r="AD174" s="169"/>
      <c r="AE174" s="169"/>
      <c r="AF174" s="169"/>
      <c r="AG174" s="169"/>
      <c r="AH174" s="169"/>
      <c r="AI174" s="169"/>
    </row>
    <row r="175" spans="1:35">
      <c r="A175" s="174"/>
      <c r="B175" s="174"/>
      <c r="C175" s="174"/>
      <c r="D175" s="174"/>
      <c r="E175" s="174"/>
      <c r="F175" s="174"/>
      <c r="G175" s="174"/>
      <c r="H175" s="174"/>
      <c r="I175" s="174"/>
      <c r="J175" s="174"/>
      <c r="K175" s="174"/>
      <c r="L175" s="174"/>
      <c r="M175" s="174"/>
      <c r="N175" s="174"/>
      <c r="O175" s="174"/>
      <c r="P175" s="174"/>
      <c r="Q175" s="174"/>
      <c r="R175" s="174"/>
      <c r="S175" s="174"/>
      <c r="T175" s="174"/>
      <c r="U175" s="172"/>
      <c r="V175" s="169"/>
      <c r="W175" s="169"/>
      <c r="X175" s="169"/>
      <c r="Y175" s="169"/>
      <c r="Z175" s="169"/>
      <c r="AA175" s="169"/>
      <c r="AB175" s="169"/>
      <c r="AC175" s="169"/>
      <c r="AD175" s="169"/>
      <c r="AE175" s="169"/>
      <c r="AF175" s="169"/>
      <c r="AG175" s="169"/>
      <c r="AH175" s="169"/>
      <c r="AI175" s="169"/>
    </row>
    <row r="176" spans="1:35">
      <c r="A176" s="174"/>
      <c r="B176" s="174"/>
      <c r="C176" s="174"/>
      <c r="D176" s="174"/>
      <c r="E176" s="174"/>
      <c r="F176" s="174"/>
      <c r="G176" s="174"/>
      <c r="H176" s="174"/>
      <c r="I176" s="174"/>
      <c r="J176" s="174"/>
      <c r="K176" s="174"/>
      <c r="L176" s="174"/>
      <c r="M176" s="174"/>
      <c r="N176" s="174"/>
      <c r="O176" s="174"/>
      <c r="P176" s="174"/>
      <c r="Q176" s="174"/>
      <c r="R176" s="174"/>
      <c r="S176" s="174"/>
      <c r="T176" s="174"/>
      <c r="U176" s="172"/>
      <c r="V176" s="169"/>
      <c r="W176" s="169"/>
      <c r="X176" s="169"/>
      <c r="Y176" s="169"/>
      <c r="Z176" s="169"/>
      <c r="AA176" s="169"/>
      <c r="AB176" s="169"/>
      <c r="AC176" s="169"/>
      <c r="AD176" s="169"/>
      <c r="AE176" s="169"/>
      <c r="AF176" s="169"/>
      <c r="AG176" s="169"/>
      <c r="AH176" s="169"/>
      <c r="AI176" s="169"/>
    </row>
    <row r="177" spans="1:35">
      <c r="A177" s="174"/>
      <c r="B177" s="174"/>
      <c r="C177" s="174"/>
      <c r="D177" s="174"/>
      <c r="E177" s="174"/>
      <c r="F177" s="174"/>
      <c r="G177" s="174"/>
      <c r="H177" s="174"/>
      <c r="I177" s="174"/>
      <c r="J177" s="174"/>
      <c r="K177" s="174"/>
      <c r="L177" s="174"/>
      <c r="M177" s="174"/>
      <c r="N177" s="174"/>
      <c r="O177" s="174"/>
      <c r="P177" s="174"/>
      <c r="Q177" s="174"/>
      <c r="R177" s="174"/>
      <c r="S177" s="174"/>
      <c r="T177" s="174"/>
      <c r="U177" s="172"/>
      <c r="V177" s="169"/>
      <c r="W177" s="169"/>
      <c r="X177" s="169"/>
      <c r="Y177" s="169"/>
      <c r="Z177" s="169"/>
      <c r="AA177" s="169"/>
      <c r="AB177" s="169"/>
      <c r="AC177" s="169"/>
      <c r="AD177" s="169"/>
      <c r="AE177" s="169"/>
      <c r="AF177" s="169"/>
      <c r="AG177" s="169"/>
      <c r="AH177" s="169"/>
      <c r="AI177" s="169"/>
    </row>
    <row r="178" spans="1:35">
      <c r="A178" s="174"/>
      <c r="B178" s="174"/>
      <c r="C178" s="174"/>
      <c r="D178" s="174"/>
      <c r="E178" s="174"/>
      <c r="F178" s="174"/>
      <c r="G178" s="174"/>
      <c r="H178" s="174"/>
      <c r="I178" s="174"/>
      <c r="J178" s="174"/>
      <c r="K178" s="174"/>
      <c r="L178" s="174"/>
      <c r="M178" s="174"/>
      <c r="N178" s="174"/>
      <c r="O178" s="174"/>
      <c r="P178" s="174"/>
      <c r="Q178" s="174"/>
      <c r="R178" s="174"/>
      <c r="S178" s="174"/>
      <c r="T178" s="174"/>
      <c r="U178" s="171"/>
      <c r="V178" s="169"/>
      <c r="W178" s="169"/>
      <c r="X178" s="169"/>
      <c r="Y178" s="169"/>
      <c r="Z178" s="169"/>
      <c r="AA178" s="169"/>
      <c r="AB178" s="169"/>
      <c r="AC178" s="169"/>
      <c r="AD178" s="169"/>
      <c r="AE178" s="169"/>
      <c r="AF178" s="169"/>
      <c r="AG178" s="169"/>
      <c r="AH178" s="169"/>
      <c r="AI178" s="169"/>
    </row>
    <row r="179" spans="1:35">
      <c r="A179" s="174"/>
      <c r="B179" s="174"/>
      <c r="C179" s="174"/>
      <c r="D179" s="174"/>
      <c r="E179" s="174"/>
      <c r="F179" s="174"/>
      <c r="G179" s="174"/>
      <c r="H179" s="174"/>
      <c r="I179" s="174"/>
      <c r="J179" s="174"/>
      <c r="K179" s="174"/>
      <c r="L179" s="174"/>
      <c r="M179" s="174"/>
      <c r="N179" s="174"/>
      <c r="O179" s="174"/>
      <c r="P179" s="174"/>
      <c r="Q179" s="174"/>
      <c r="R179" s="174"/>
      <c r="S179" s="174"/>
      <c r="T179" s="174"/>
      <c r="U179" s="171"/>
      <c r="V179" s="169"/>
      <c r="W179" s="169"/>
      <c r="X179" s="169"/>
      <c r="Y179" s="169"/>
      <c r="Z179" s="169"/>
      <c r="AA179" s="169"/>
      <c r="AB179" s="169"/>
      <c r="AC179" s="169"/>
      <c r="AD179" s="169"/>
      <c r="AE179" s="169"/>
      <c r="AF179" s="169"/>
      <c r="AG179" s="169"/>
      <c r="AH179" s="169"/>
      <c r="AI179" s="169"/>
    </row>
    <row r="180" spans="1:35">
      <c r="A180" s="174"/>
      <c r="B180" s="174"/>
      <c r="C180" s="174"/>
      <c r="D180" s="174"/>
      <c r="E180" s="174"/>
      <c r="F180" s="174"/>
      <c r="G180" s="174"/>
      <c r="H180" s="174"/>
      <c r="I180" s="174"/>
      <c r="J180" s="174"/>
      <c r="K180" s="174"/>
      <c r="L180" s="174"/>
      <c r="M180" s="174"/>
      <c r="N180" s="174"/>
      <c r="O180" s="174"/>
      <c r="P180" s="174"/>
      <c r="Q180" s="174"/>
      <c r="R180" s="174"/>
      <c r="S180" s="174"/>
      <c r="T180" s="174"/>
      <c r="U180" s="172"/>
      <c r="V180" s="169"/>
      <c r="W180" s="169"/>
      <c r="X180" s="169"/>
      <c r="Y180" s="169"/>
      <c r="Z180" s="169"/>
      <c r="AA180" s="169"/>
      <c r="AB180" s="169"/>
      <c r="AC180" s="169"/>
      <c r="AD180" s="169"/>
      <c r="AE180" s="169"/>
      <c r="AF180" s="169"/>
      <c r="AG180" s="169"/>
      <c r="AH180" s="169"/>
      <c r="AI180" s="169"/>
    </row>
    <row r="181" spans="1:35">
      <c r="A181" s="174"/>
      <c r="B181" s="174"/>
      <c r="C181" s="174"/>
      <c r="D181" s="174"/>
      <c r="E181" s="174"/>
      <c r="F181" s="174"/>
      <c r="G181" s="174"/>
      <c r="H181" s="174"/>
      <c r="I181" s="174"/>
      <c r="J181" s="174"/>
      <c r="K181" s="174"/>
      <c r="L181" s="174"/>
      <c r="M181" s="174"/>
      <c r="N181" s="174"/>
      <c r="O181" s="174"/>
      <c r="P181" s="174"/>
      <c r="Q181" s="174"/>
      <c r="R181" s="174"/>
      <c r="S181" s="174"/>
      <c r="T181" s="174"/>
      <c r="U181" s="172"/>
      <c r="V181" s="169"/>
      <c r="W181" s="169"/>
      <c r="X181" s="169"/>
      <c r="Y181" s="169"/>
      <c r="Z181" s="169"/>
      <c r="AA181" s="169"/>
      <c r="AB181" s="169"/>
      <c r="AC181" s="169"/>
      <c r="AD181" s="169"/>
      <c r="AE181" s="169"/>
      <c r="AF181" s="169"/>
      <c r="AG181" s="169"/>
      <c r="AH181" s="169"/>
      <c r="AI181" s="169"/>
    </row>
    <row r="182" spans="1:35">
      <c r="A182" s="174"/>
      <c r="B182" s="174"/>
      <c r="C182" s="174"/>
      <c r="D182" s="174"/>
      <c r="E182" s="174"/>
      <c r="F182" s="174"/>
      <c r="G182" s="174"/>
      <c r="H182" s="174"/>
      <c r="I182" s="174"/>
      <c r="J182" s="174"/>
      <c r="K182" s="174"/>
      <c r="L182" s="174"/>
      <c r="M182" s="174"/>
      <c r="N182" s="174"/>
      <c r="O182" s="174"/>
      <c r="P182" s="174"/>
      <c r="Q182" s="174"/>
      <c r="R182" s="174"/>
      <c r="S182" s="174"/>
      <c r="T182" s="174"/>
      <c r="U182" s="172"/>
      <c r="V182" s="169"/>
      <c r="W182" s="169"/>
      <c r="X182" s="169"/>
      <c r="Y182" s="169"/>
      <c r="Z182" s="169"/>
      <c r="AA182" s="169"/>
      <c r="AB182" s="169"/>
      <c r="AC182" s="169"/>
      <c r="AD182" s="169"/>
      <c r="AE182" s="169"/>
      <c r="AF182" s="169"/>
      <c r="AG182" s="169"/>
      <c r="AH182" s="169"/>
      <c r="AI182" s="169"/>
    </row>
    <row r="183" spans="1:35">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row>
    <row r="184" spans="1:35">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row>
    <row r="185" spans="1:35">
      <c r="A185" s="174"/>
      <c r="B185" s="174"/>
      <c r="C185" s="174"/>
      <c r="D185" s="174"/>
      <c r="E185" s="174"/>
      <c r="F185" s="174"/>
      <c r="G185" s="174"/>
      <c r="H185" s="174"/>
      <c r="I185" s="174"/>
      <c r="J185" s="174"/>
      <c r="K185" s="174"/>
      <c r="L185" s="174"/>
      <c r="M185" s="174"/>
      <c r="N185" s="174"/>
      <c r="O185" s="174"/>
      <c r="P185" s="174"/>
      <c r="Q185" s="174"/>
      <c r="R185" s="174"/>
      <c r="S185" s="174"/>
      <c r="T185" s="180"/>
      <c r="U185" s="174"/>
      <c r="V185" s="174"/>
      <c r="W185" s="174"/>
      <c r="X185" s="174"/>
      <c r="Y185" s="174"/>
      <c r="Z185" s="174"/>
      <c r="AA185" s="174"/>
      <c r="AB185" s="174"/>
      <c r="AC185" s="174"/>
      <c r="AD185" s="174"/>
      <c r="AE185" s="174"/>
      <c r="AF185" s="174"/>
      <c r="AG185" s="174"/>
      <c r="AH185" s="174"/>
      <c r="AI185" s="174"/>
    </row>
    <row r="186" spans="1:35">
      <c r="A186" s="174"/>
      <c r="B186" s="174"/>
      <c r="C186" s="174"/>
      <c r="D186" s="174"/>
      <c r="E186" s="174"/>
      <c r="F186" s="174"/>
      <c r="G186" s="174"/>
      <c r="H186" s="174"/>
      <c r="I186" s="174"/>
      <c r="J186" s="174"/>
      <c r="K186" s="174"/>
      <c r="L186" s="174"/>
      <c r="M186" s="174"/>
      <c r="N186" s="174"/>
      <c r="O186" s="174"/>
      <c r="P186" s="174"/>
      <c r="Q186" s="174"/>
      <c r="R186" s="174"/>
      <c r="S186" s="174"/>
      <c r="T186" s="180"/>
      <c r="U186" s="174"/>
      <c r="V186" s="174"/>
      <c r="W186" s="174"/>
      <c r="X186" s="174"/>
      <c r="Y186" s="174"/>
      <c r="Z186" s="174"/>
      <c r="AA186" s="174"/>
      <c r="AB186" s="174"/>
      <c r="AC186" s="174"/>
      <c r="AD186" s="174"/>
      <c r="AE186" s="174"/>
      <c r="AF186" s="174"/>
      <c r="AG186" s="174"/>
      <c r="AH186" s="174"/>
      <c r="AI186" s="174"/>
    </row>
    <row r="187" spans="1:35">
      <c r="A187" s="174"/>
      <c r="B187" s="174"/>
      <c r="C187" s="174"/>
      <c r="D187" s="174"/>
      <c r="E187" s="174"/>
      <c r="F187" s="174"/>
      <c r="G187" s="174"/>
      <c r="H187" s="174"/>
      <c r="I187" s="174"/>
      <c r="J187" s="174"/>
      <c r="K187" s="174"/>
      <c r="L187" s="174"/>
      <c r="M187" s="174"/>
      <c r="N187" s="174"/>
      <c r="O187" s="174"/>
      <c r="P187" s="174"/>
      <c r="Q187" s="174"/>
      <c r="R187" s="174"/>
      <c r="S187" s="174"/>
      <c r="T187" s="181"/>
      <c r="U187" s="174"/>
      <c r="V187" s="174"/>
      <c r="W187" s="174"/>
      <c r="X187" s="174"/>
      <c r="Y187" s="174"/>
      <c r="Z187" s="174"/>
      <c r="AA187" s="174"/>
      <c r="AB187" s="174"/>
      <c r="AC187" s="174"/>
      <c r="AD187" s="174"/>
      <c r="AE187" s="174"/>
      <c r="AF187" s="174"/>
      <c r="AG187" s="174"/>
      <c r="AH187" s="174"/>
      <c r="AI187" s="174"/>
    </row>
    <row r="188" spans="1:35">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row>
    <row r="189" spans="1:35">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row>
    <row r="190" spans="1:35">
      <c r="A190" s="174"/>
      <c r="B190" s="174"/>
      <c r="C190" s="174"/>
      <c r="D190" s="174"/>
      <c r="E190" s="174"/>
      <c r="F190" s="174"/>
      <c r="G190" s="174"/>
      <c r="H190" s="174"/>
      <c r="I190" s="145"/>
      <c r="J190" s="145"/>
      <c r="K190" s="145"/>
      <c r="L190" s="145"/>
      <c r="M190" s="145"/>
      <c r="N190" s="145"/>
      <c r="O190" s="145"/>
      <c r="P190" s="145"/>
      <c r="Q190" s="145"/>
      <c r="R190" s="145"/>
      <c r="S190" s="174"/>
      <c r="T190" s="174"/>
      <c r="U190" s="174"/>
      <c r="V190" s="174"/>
      <c r="W190" s="174"/>
      <c r="X190" s="174"/>
      <c r="Y190" s="174"/>
      <c r="Z190" s="174"/>
      <c r="AA190" s="174"/>
      <c r="AB190" s="174"/>
      <c r="AC190" s="174"/>
      <c r="AD190" s="174"/>
      <c r="AE190" s="174"/>
      <c r="AF190" s="174"/>
      <c r="AG190" s="174"/>
      <c r="AH190" s="174"/>
      <c r="AI190" s="174"/>
    </row>
    <row r="191" spans="1:35">
      <c r="A191" s="174"/>
      <c r="B191" s="174"/>
      <c r="C191" s="145"/>
      <c r="D191" s="145"/>
      <c r="E191" s="145"/>
      <c r="F191" s="145"/>
      <c r="G191" s="145"/>
      <c r="H191" s="145"/>
      <c r="I191" s="145"/>
      <c r="J191" s="145"/>
      <c r="K191" s="145"/>
      <c r="L191" s="145"/>
      <c r="M191" s="145"/>
      <c r="N191" s="145"/>
      <c r="O191" s="145"/>
      <c r="P191" s="145"/>
      <c r="Q191" s="145"/>
      <c r="R191" s="145"/>
      <c r="S191" s="174"/>
      <c r="T191" s="174"/>
      <c r="U191" s="174"/>
      <c r="V191" s="174"/>
      <c r="W191" s="174"/>
      <c r="X191" s="174"/>
      <c r="Y191" s="174"/>
      <c r="Z191" s="174"/>
      <c r="AA191" s="174"/>
      <c r="AB191" s="174"/>
      <c r="AC191" s="174"/>
      <c r="AD191" s="174"/>
      <c r="AE191" s="174"/>
      <c r="AF191" s="174"/>
      <c r="AG191" s="174"/>
      <c r="AH191" s="174"/>
      <c r="AI191" s="174"/>
    </row>
    <row r="192" spans="1:35">
      <c r="A192" s="174"/>
      <c r="B192" s="174"/>
      <c r="C192" s="145"/>
      <c r="D192" s="145"/>
      <c r="E192" s="145"/>
      <c r="F192" s="145"/>
      <c r="G192" s="145"/>
      <c r="H192" s="145"/>
      <c r="I192" s="146"/>
      <c r="J192" s="146"/>
      <c r="K192" s="146"/>
      <c r="L192" s="146"/>
      <c r="M192" s="170"/>
      <c r="N192" s="146"/>
      <c r="O192" s="146"/>
      <c r="P192" s="146"/>
      <c r="Q192" s="146"/>
      <c r="R192" s="146"/>
      <c r="S192" s="174"/>
      <c r="T192" s="174"/>
      <c r="U192" s="169"/>
      <c r="V192" s="169"/>
      <c r="W192" s="169"/>
      <c r="X192" s="169"/>
      <c r="Y192" s="169"/>
      <c r="Z192" s="169"/>
      <c r="AA192" s="169"/>
      <c r="AB192" s="169"/>
      <c r="AC192" s="169"/>
      <c r="AD192" s="169"/>
      <c r="AE192" s="169"/>
      <c r="AF192" s="169"/>
      <c r="AG192" s="169"/>
      <c r="AH192" s="169"/>
      <c r="AI192" s="169"/>
    </row>
    <row r="193" spans="1:35">
      <c r="A193" s="174"/>
      <c r="B193" s="174"/>
      <c r="C193" s="145"/>
      <c r="D193" s="145"/>
      <c r="E193" s="145"/>
      <c r="F193" s="145"/>
      <c r="G193" s="145"/>
      <c r="H193" s="145"/>
      <c r="I193" s="146"/>
      <c r="J193" s="146"/>
      <c r="K193" s="146"/>
      <c r="L193" s="146"/>
      <c r="M193" s="170"/>
      <c r="N193" s="146"/>
      <c r="O193" s="146"/>
      <c r="P193" s="146"/>
      <c r="Q193" s="146"/>
      <c r="R193" s="146"/>
      <c r="S193" s="174"/>
      <c r="T193" s="174"/>
      <c r="U193" s="169"/>
      <c r="V193" s="169"/>
      <c r="W193" s="169"/>
      <c r="X193" s="169"/>
      <c r="Y193" s="169"/>
      <c r="Z193" s="169"/>
      <c r="AA193" s="169"/>
      <c r="AB193" s="169"/>
      <c r="AC193" s="169"/>
      <c r="AD193" s="169"/>
      <c r="AE193" s="169"/>
      <c r="AF193" s="169"/>
      <c r="AG193" s="169"/>
      <c r="AH193" s="169"/>
      <c r="AI193" s="169"/>
    </row>
    <row r="194" spans="1:35">
      <c r="A194" s="174"/>
      <c r="B194" s="174"/>
      <c r="C194" s="145"/>
      <c r="D194" s="145"/>
      <c r="E194" s="145"/>
      <c r="F194" s="145"/>
      <c r="G194" s="145"/>
      <c r="H194" s="145"/>
      <c r="I194" s="145"/>
      <c r="J194" s="145"/>
      <c r="K194" s="145"/>
      <c r="L194" s="145"/>
      <c r="M194" s="145"/>
      <c r="N194" s="145"/>
      <c r="O194" s="145"/>
      <c r="P194" s="145"/>
      <c r="Q194" s="145"/>
      <c r="R194" s="145"/>
      <c r="S194" s="174"/>
      <c r="T194" s="174"/>
      <c r="U194" s="169"/>
      <c r="V194" s="169"/>
      <c r="W194" s="169"/>
      <c r="X194" s="169"/>
      <c r="Y194" s="169"/>
      <c r="Z194" s="169"/>
      <c r="AA194" s="169"/>
      <c r="AB194" s="169"/>
      <c r="AC194" s="169"/>
      <c r="AD194" s="169"/>
      <c r="AE194" s="169"/>
      <c r="AF194" s="169"/>
      <c r="AG194" s="169"/>
      <c r="AH194" s="169"/>
      <c r="AI194" s="169"/>
    </row>
    <row r="195" spans="1:35">
      <c r="A195" s="174"/>
      <c r="B195" s="174"/>
      <c r="C195" s="145"/>
      <c r="D195" s="145"/>
      <c r="E195" s="145"/>
      <c r="F195" s="145"/>
      <c r="G195" s="145"/>
      <c r="H195" s="145"/>
      <c r="I195" s="145"/>
      <c r="J195" s="145"/>
      <c r="K195" s="145"/>
      <c r="L195" s="145"/>
      <c r="M195" s="170"/>
      <c r="N195" s="145"/>
      <c r="O195" s="145"/>
      <c r="P195" s="145"/>
      <c r="Q195" s="145"/>
      <c r="R195" s="145"/>
      <c r="S195" s="174"/>
      <c r="T195" s="174"/>
      <c r="U195" s="169"/>
      <c r="V195" s="169"/>
      <c r="W195" s="169"/>
      <c r="X195" s="169"/>
      <c r="Y195" s="169"/>
      <c r="Z195" s="169"/>
      <c r="AA195" s="169"/>
      <c r="AB195" s="169"/>
      <c r="AC195" s="169"/>
      <c r="AD195" s="169"/>
      <c r="AE195" s="169"/>
      <c r="AF195" s="169"/>
      <c r="AG195" s="169"/>
      <c r="AH195" s="169"/>
      <c r="AI195" s="169"/>
    </row>
    <row r="196" spans="1:35">
      <c r="A196" s="174"/>
      <c r="B196" s="174"/>
      <c r="C196" s="174"/>
      <c r="D196" s="174"/>
      <c r="E196" s="174"/>
      <c r="F196" s="145"/>
      <c r="G196" s="174"/>
      <c r="H196" s="174"/>
      <c r="I196" s="174"/>
      <c r="J196" s="174"/>
      <c r="K196" s="174"/>
      <c r="L196" s="174"/>
      <c r="M196" s="174"/>
      <c r="N196" s="174"/>
      <c r="O196" s="174"/>
      <c r="P196" s="174"/>
      <c r="Q196" s="174"/>
      <c r="R196" s="174"/>
      <c r="S196" s="174"/>
      <c r="T196" s="174"/>
      <c r="U196" s="171"/>
      <c r="V196" s="169"/>
      <c r="W196" s="169"/>
      <c r="X196" s="169"/>
      <c r="Y196" s="169"/>
      <c r="Z196" s="169"/>
      <c r="AA196" s="169"/>
      <c r="AB196" s="169"/>
      <c r="AC196" s="169"/>
      <c r="AD196" s="169"/>
      <c r="AE196" s="169"/>
      <c r="AF196" s="169"/>
      <c r="AG196" s="169"/>
      <c r="AH196" s="169"/>
      <c r="AI196" s="169"/>
    </row>
    <row r="197" spans="1:35">
      <c r="A197" s="174"/>
      <c r="B197" s="174"/>
      <c r="C197" s="174"/>
      <c r="D197" s="174"/>
      <c r="E197" s="174"/>
      <c r="F197" s="174"/>
      <c r="G197" s="174"/>
      <c r="H197" s="174"/>
      <c r="I197" s="174"/>
      <c r="J197" s="174"/>
      <c r="K197" s="174"/>
      <c r="L197" s="174"/>
      <c r="M197" s="174"/>
      <c r="N197" s="174"/>
      <c r="O197" s="174"/>
      <c r="P197" s="174"/>
      <c r="Q197" s="174"/>
      <c r="R197" s="174"/>
      <c r="S197" s="174"/>
      <c r="T197" s="174"/>
      <c r="U197" s="171"/>
      <c r="V197" s="169"/>
      <c r="W197" s="169"/>
      <c r="X197" s="169"/>
      <c r="Y197" s="169"/>
      <c r="Z197" s="169"/>
      <c r="AA197" s="169"/>
      <c r="AB197" s="169"/>
      <c r="AC197" s="169"/>
      <c r="AD197" s="169"/>
      <c r="AE197" s="169"/>
      <c r="AF197" s="169"/>
      <c r="AG197" s="169"/>
      <c r="AH197" s="169"/>
      <c r="AI197" s="169"/>
    </row>
    <row r="198" spans="1:35">
      <c r="A198" s="174"/>
      <c r="B198" s="174"/>
      <c r="C198" s="174"/>
      <c r="D198" s="174"/>
      <c r="E198" s="174"/>
      <c r="F198" s="174"/>
      <c r="G198" s="174"/>
      <c r="H198" s="174"/>
      <c r="I198" s="174"/>
      <c r="J198" s="174"/>
      <c r="K198" s="174"/>
      <c r="L198" s="174"/>
      <c r="M198" s="174"/>
      <c r="N198" s="174"/>
      <c r="O198" s="174"/>
      <c r="P198" s="174"/>
      <c r="Q198" s="174"/>
      <c r="R198" s="174"/>
      <c r="S198" s="174"/>
      <c r="T198" s="174"/>
      <c r="U198" s="172"/>
      <c r="V198" s="169"/>
      <c r="W198" s="169"/>
      <c r="X198" s="169"/>
      <c r="Y198" s="169"/>
      <c r="Z198" s="169"/>
      <c r="AA198" s="169"/>
      <c r="AB198" s="169"/>
      <c r="AC198" s="169"/>
      <c r="AD198" s="169"/>
      <c r="AE198" s="169"/>
      <c r="AF198" s="169"/>
      <c r="AG198" s="169"/>
      <c r="AH198" s="169"/>
      <c r="AI198" s="169"/>
    </row>
    <row r="199" spans="1:35">
      <c r="A199" s="174"/>
      <c r="B199" s="174"/>
      <c r="C199" s="174"/>
      <c r="D199" s="174"/>
      <c r="E199" s="174"/>
      <c r="F199" s="174"/>
      <c r="G199" s="174"/>
      <c r="H199" s="174"/>
      <c r="I199" s="174"/>
      <c r="J199" s="174"/>
      <c r="K199" s="174"/>
      <c r="L199" s="174"/>
      <c r="M199" s="174"/>
      <c r="N199" s="174"/>
      <c r="O199" s="174"/>
      <c r="P199" s="174"/>
      <c r="Q199" s="174"/>
      <c r="R199" s="174"/>
      <c r="S199" s="174"/>
      <c r="T199" s="174"/>
      <c r="U199" s="172"/>
      <c r="V199" s="169"/>
      <c r="W199" s="169"/>
      <c r="X199" s="169"/>
      <c r="Y199" s="169"/>
      <c r="Z199" s="169"/>
      <c r="AA199" s="169"/>
      <c r="AB199" s="169"/>
      <c r="AC199" s="169"/>
      <c r="AD199" s="169"/>
      <c r="AE199" s="169"/>
      <c r="AF199" s="169"/>
      <c r="AG199" s="169"/>
      <c r="AH199" s="169"/>
      <c r="AI199" s="169"/>
    </row>
    <row r="200" spans="1:35">
      <c r="A200" s="174"/>
      <c r="B200" s="174"/>
      <c r="C200" s="174"/>
      <c r="D200" s="174"/>
      <c r="E200" s="174"/>
      <c r="F200" s="174"/>
      <c r="G200" s="174"/>
      <c r="H200" s="174"/>
      <c r="I200" s="174"/>
      <c r="J200" s="174"/>
      <c r="K200" s="174"/>
      <c r="L200" s="174"/>
      <c r="M200" s="174"/>
      <c r="N200" s="174"/>
      <c r="O200" s="174"/>
      <c r="P200" s="174"/>
      <c r="Q200" s="174"/>
      <c r="R200" s="174"/>
      <c r="S200" s="174"/>
      <c r="T200" s="174"/>
      <c r="U200" s="172"/>
      <c r="V200" s="169"/>
      <c r="W200" s="169"/>
      <c r="X200" s="169"/>
      <c r="Y200" s="169"/>
      <c r="Z200" s="169"/>
      <c r="AA200" s="169"/>
      <c r="AB200" s="169"/>
      <c r="AC200" s="169"/>
      <c r="AD200" s="169"/>
      <c r="AE200" s="169"/>
      <c r="AF200" s="169"/>
      <c r="AG200" s="169"/>
      <c r="AH200" s="169"/>
      <c r="AI200" s="169"/>
    </row>
    <row r="201" spans="1:35">
      <c r="A201" s="174"/>
      <c r="B201" s="178"/>
      <c r="C201" s="174"/>
      <c r="D201" s="174"/>
      <c r="E201" s="174"/>
      <c r="F201" s="174"/>
      <c r="G201" s="174"/>
      <c r="H201" s="174"/>
      <c r="I201" s="174"/>
      <c r="J201" s="174"/>
      <c r="K201" s="174"/>
      <c r="L201" s="174"/>
      <c r="M201" s="174"/>
      <c r="N201" s="174"/>
      <c r="O201" s="174"/>
      <c r="P201" s="174"/>
      <c r="Q201" s="174"/>
      <c r="R201" s="174"/>
      <c r="S201" s="174"/>
      <c r="T201" s="174"/>
      <c r="U201" s="171"/>
      <c r="V201" s="169"/>
      <c r="W201" s="169"/>
      <c r="X201" s="169"/>
      <c r="Y201" s="169"/>
      <c r="Z201" s="169"/>
      <c r="AA201" s="169"/>
      <c r="AB201" s="169"/>
      <c r="AC201" s="169"/>
      <c r="AD201" s="169"/>
      <c r="AE201" s="169"/>
      <c r="AF201" s="169"/>
      <c r="AG201" s="169"/>
      <c r="AH201" s="169"/>
      <c r="AI201" s="169"/>
    </row>
    <row r="202" spans="1:35">
      <c r="A202" s="174"/>
      <c r="B202" s="174"/>
      <c r="C202" s="174"/>
      <c r="D202" s="174"/>
      <c r="E202" s="174"/>
      <c r="F202" s="174"/>
      <c r="G202" s="174"/>
      <c r="H202" s="174"/>
      <c r="I202" s="174"/>
      <c r="J202" s="174"/>
      <c r="K202" s="174"/>
      <c r="L202" s="174"/>
      <c r="M202" s="174"/>
      <c r="N202" s="174"/>
      <c r="O202" s="174"/>
      <c r="P202" s="174"/>
      <c r="Q202" s="174"/>
      <c r="R202" s="174"/>
      <c r="S202" s="174"/>
      <c r="T202" s="174"/>
      <c r="U202" s="171"/>
      <c r="V202" s="169"/>
      <c r="W202" s="169"/>
      <c r="X202" s="169"/>
      <c r="Y202" s="169"/>
      <c r="Z202" s="169"/>
      <c r="AA202" s="169"/>
      <c r="AB202" s="169"/>
      <c r="AC202" s="169"/>
      <c r="AD202" s="169"/>
      <c r="AE202" s="169"/>
      <c r="AF202" s="169"/>
      <c r="AG202" s="169"/>
      <c r="AH202" s="169"/>
      <c r="AI202" s="169"/>
    </row>
    <row r="203" spans="1:35">
      <c r="A203" s="174"/>
      <c r="B203" s="174"/>
      <c r="C203" s="174"/>
      <c r="D203" s="174"/>
      <c r="E203" s="174"/>
      <c r="F203" s="174"/>
      <c r="G203" s="174"/>
      <c r="H203" s="174"/>
      <c r="I203" s="174"/>
      <c r="J203" s="174"/>
      <c r="K203" s="174"/>
      <c r="L203" s="174"/>
      <c r="M203" s="174"/>
      <c r="N203" s="174"/>
      <c r="O203" s="174"/>
      <c r="P203" s="174"/>
      <c r="Q203" s="174"/>
      <c r="R203" s="174"/>
      <c r="S203" s="174"/>
      <c r="T203" s="174"/>
      <c r="U203" s="172"/>
      <c r="V203" s="169"/>
      <c r="W203" s="169"/>
      <c r="X203" s="169"/>
      <c r="Y203" s="169"/>
      <c r="Z203" s="169"/>
      <c r="AA203" s="169"/>
      <c r="AB203" s="169"/>
      <c r="AC203" s="169"/>
      <c r="AD203" s="169"/>
      <c r="AE203" s="169"/>
      <c r="AF203" s="169"/>
      <c r="AG203" s="169"/>
      <c r="AH203" s="169"/>
      <c r="AI203" s="169"/>
    </row>
    <row r="204" spans="1:35">
      <c r="A204" s="174"/>
      <c r="B204" s="174"/>
      <c r="C204" s="174"/>
      <c r="D204" s="174"/>
      <c r="E204" s="174"/>
      <c r="F204" s="174"/>
      <c r="G204" s="174"/>
      <c r="H204" s="174"/>
      <c r="I204" s="174"/>
      <c r="J204" s="174"/>
      <c r="K204" s="174"/>
      <c r="L204" s="174"/>
      <c r="M204" s="174"/>
      <c r="N204" s="174"/>
      <c r="O204" s="174"/>
      <c r="P204" s="174"/>
      <c r="Q204" s="174"/>
      <c r="R204" s="174"/>
      <c r="S204" s="174"/>
      <c r="T204" s="174"/>
      <c r="U204" s="172"/>
      <c r="V204" s="169"/>
      <c r="W204" s="169"/>
      <c r="X204" s="169"/>
      <c r="Y204" s="169"/>
      <c r="Z204" s="169"/>
      <c r="AA204" s="169"/>
      <c r="AB204" s="169"/>
      <c r="AC204" s="169"/>
      <c r="AD204" s="169"/>
      <c r="AE204" s="169"/>
      <c r="AF204" s="169"/>
      <c r="AG204" s="169"/>
      <c r="AH204" s="169"/>
      <c r="AI204" s="169"/>
    </row>
    <row r="205" spans="1:35">
      <c r="A205" s="174"/>
      <c r="B205" s="176"/>
      <c r="C205" s="174"/>
      <c r="D205" s="174"/>
      <c r="E205" s="174"/>
      <c r="F205" s="174"/>
      <c r="G205" s="174"/>
      <c r="H205" s="174"/>
      <c r="I205" s="174"/>
      <c r="J205" s="174"/>
      <c r="K205" s="174"/>
      <c r="L205" s="174"/>
      <c r="M205" s="174"/>
      <c r="N205" s="174"/>
      <c r="O205" s="174"/>
      <c r="P205" s="174"/>
      <c r="Q205" s="174"/>
      <c r="R205" s="174"/>
      <c r="S205" s="174"/>
      <c r="T205" s="174"/>
      <c r="U205" s="172"/>
      <c r="V205" s="169"/>
      <c r="W205" s="169"/>
      <c r="X205" s="169"/>
      <c r="Y205" s="169"/>
      <c r="Z205" s="169"/>
      <c r="AA205" s="169"/>
      <c r="AB205" s="169"/>
      <c r="AC205" s="169"/>
      <c r="AD205" s="169"/>
      <c r="AE205" s="169"/>
      <c r="AF205" s="169"/>
      <c r="AG205" s="169"/>
      <c r="AH205" s="169"/>
      <c r="AI205" s="169"/>
    </row>
    <row r="206" spans="1:35">
      <c r="A206" s="174"/>
      <c r="B206" s="177"/>
      <c r="C206" s="174"/>
      <c r="D206" s="174"/>
      <c r="E206" s="174"/>
      <c r="F206" s="174"/>
      <c r="G206" s="174"/>
      <c r="H206" s="174"/>
      <c r="I206" s="174"/>
      <c r="J206" s="174"/>
      <c r="K206" s="174"/>
      <c r="L206" s="174"/>
      <c r="M206" s="174"/>
      <c r="N206" s="174"/>
      <c r="O206" s="174"/>
      <c r="P206" s="174"/>
      <c r="Q206" s="174"/>
      <c r="R206" s="174"/>
      <c r="S206" s="174"/>
      <c r="T206" s="174"/>
      <c r="U206" s="171"/>
      <c r="V206" s="169"/>
      <c r="W206" s="169"/>
      <c r="X206" s="169"/>
      <c r="Y206" s="169"/>
      <c r="Z206" s="169"/>
      <c r="AA206" s="169"/>
      <c r="AB206" s="169"/>
      <c r="AC206" s="169"/>
      <c r="AD206" s="169"/>
      <c r="AE206" s="169"/>
      <c r="AF206" s="169"/>
      <c r="AG206" s="169"/>
      <c r="AH206" s="169"/>
      <c r="AI206" s="169"/>
    </row>
    <row r="207" spans="1:35">
      <c r="A207" s="174"/>
      <c r="B207" s="174"/>
      <c r="C207" s="174"/>
      <c r="D207" s="174"/>
      <c r="E207" s="174"/>
      <c r="F207" s="174"/>
      <c r="G207" s="174"/>
      <c r="H207" s="174"/>
      <c r="I207" s="174"/>
      <c r="J207" s="174"/>
      <c r="K207" s="174"/>
      <c r="L207" s="174"/>
      <c r="M207" s="174"/>
      <c r="N207" s="174"/>
      <c r="O207" s="174"/>
      <c r="P207" s="174"/>
      <c r="Q207" s="174"/>
      <c r="R207" s="174"/>
      <c r="S207" s="174"/>
      <c r="T207" s="174"/>
      <c r="U207" s="171"/>
      <c r="V207" s="169"/>
      <c r="W207" s="169"/>
      <c r="X207" s="169"/>
      <c r="Y207" s="169"/>
      <c r="Z207" s="169"/>
      <c r="AA207" s="169"/>
      <c r="AB207" s="169"/>
      <c r="AC207" s="169"/>
      <c r="AD207" s="169"/>
      <c r="AE207" s="169"/>
      <c r="AF207" s="169"/>
      <c r="AG207" s="169"/>
      <c r="AH207" s="169"/>
      <c r="AI207" s="169"/>
    </row>
    <row r="208" spans="1:35">
      <c r="A208" s="174"/>
      <c r="B208" s="174"/>
      <c r="C208" s="174"/>
      <c r="D208" s="174"/>
      <c r="E208" s="174"/>
      <c r="F208" s="174"/>
      <c r="G208" s="174"/>
      <c r="H208" s="174"/>
      <c r="I208" s="174"/>
      <c r="J208" s="174"/>
      <c r="K208" s="174"/>
      <c r="L208" s="174"/>
      <c r="M208" s="174"/>
      <c r="N208" s="174"/>
      <c r="O208" s="174"/>
      <c r="P208" s="174"/>
      <c r="Q208" s="174"/>
      <c r="R208" s="174"/>
      <c r="S208" s="174"/>
      <c r="T208" s="174"/>
      <c r="U208" s="172"/>
      <c r="V208" s="169"/>
      <c r="W208" s="169"/>
      <c r="X208" s="169"/>
      <c r="Y208" s="169"/>
      <c r="Z208" s="169"/>
      <c r="AA208" s="169"/>
      <c r="AB208" s="169"/>
      <c r="AC208" s="169"/>
      <c r="AD208" s="169"/>
      <c r="AE208" s="169"/>
      <c r="AF208" s="169"/>
      <c r="AG208" s="169"/>
      <c r="AH208" s="169"/>
      <c r="AI208" s="169"/>
    </row>
    <row r="209" spans="1:35">
      <c r="A209" s="174"/>
      <c r="B209" s="174"/>
      <c r="C209" s="174"/>
      <c r="D209" s="174"/>
      <c r="E209" s="174"/>
      <c r="F209" s="174"/>
      <c r="G209" s="174"/>
      <c r="H209" s="174"/>
      <c r="I209" s="174"/>
      <c r="J209" s="174"/>
      <c r="K209" s="174"/>
      <c r="L209" s="174"/>
      <c r="M209" s="174"/>
      <c r="N209" s="174"/>
      <c r="O209" s="174"/>
      <c r="P209" s="174"/>
      <c r="Q209" s="174"/>
      <c r="R209" s="174"/>
      <c r="S209" s="174"/>
      <c r="T209" s="174"/>
      <c r="U209" s="172"/>
      <c r="V209" s="169"/>
      <c r="W209" s="169"/>
      <c r="X209" s="169"/>
      <c r="Y209" s="169"/>
      <c r="Z209" s="169"/>
      <c r="AA209" s="169"/>
      <c r="AB209" s="169"/>
      <c r="AC209" s="169"/>
      <c r="AD209" s="169"/>
      <c r="AE209" s="169"/>
      <c r="AF209" s="169"/>
      <c r="AG209" s="169"/>
      <c r="AH209" s="169"/>
      <c r="AI209" s="169"/>
    </row>
    <row r="210" spans="1:35">
      <c r="A210" s="174"/>
      <c r="B210" s="174"/>
      <c r="C210" s="174"/>
      <c r="D210" s="174"/>
      <c r="E210" s="174"/>
      <c r="F210" s="174"/>
      <c r="G210" s="174"/>
      <c r="H210" s="174"/>
      <c r="I210" s="174"/>
      <c r="J210" s="174"/>
      <c r="K210" s="174"/>
      <c r="L210" s="174"/>
      <c r="M210" s="174"/>
      <c r="N210" s="174"/>
      <c r="O210" s="174"/>
      <c r="P210" s="174"/>
      <c r="Q210" s="174"/>
      <c r="R210" s="174"/>
      <c r="S210" s="174"/>
      <c r="T210" s="174"/>
      <c r="U210" s="172"/>
      <c r="V210" s="169"/>
      <c r="W210" s="169"/>
      <c r="X210" s="169"/>
      <c r="Y210" s="169"/>
      <c r="Z210" s="169"/>
      <c r="AA210" s="169"/>
      <c r="AB210" s="169"/>
      <c r="AC210" s="169"/>
      <c r="AD210" s="169"/>
      <c r="AE210" s="169"/>
      <c r="AF210" s="169"/>
      <c r="AG210" s="169"/>
      <c r="AH210" s="169"/>
      <c r="AI210" s="169"/>
    </row>
    <row r="211" spans="1:35">
      <c r="A211" s="174"/>
      <c r="B211" s="174"/>
      <c r="C211" s="174"/>
      <c r="D211" s="174"/>
      <c r="E211" s="174"/>
      <c r="F211" s="174"/>
      <c r="G211" s="174"/>
      <c r="H211" s="174"/>
      <c r="I211" s="174"/>
      <c r="J211" s="174"/>
      <c r="K211" s="174"/>
      <c r="L211" s="174"/>
      <c r="M211" s="174"/>
      <c r="N211" s="174"/>
      <c r="O211" s="174"/>
      <c r="P211" s="174"/>
      <c r="Q211" s="174"/>
      <c r="R211" s="174"/>
      <c r="S211" s="174"/>
      <c r="T211" s="174"/>
      <c r="U211" s="171"/>
      <c r="V211" s="169"/>
      <c r="W211" s="169"/>
      <c r="X211" s="169"/>
      <c r="Y211" s="169"/>
      <c r="Z211" s="169"/>
      <c r="AA211" s="169"/>
      <c r="AB211" s="169"/>
      <c r="AC211" s="169"/>
      <c r="AD211" s="169"/>
      <c r="AE211" s="169"/>
      <c r="AF211" s="169"/>
      <c r="AG211" s="169"/>
      <c r="AH211" s="169"/>
      <c r="AI211" s="169"/>
    </row>
    <row r="212" spans="1:35">
      <c r="A212" s="174"/>
      <c r="B212" s="174"/>
      <c r="C212" s="174"/>
      <c r="D212" s="174"/>
      <c r="E212" s="174"/>
      <c r="F212" s="174"/>
      <c r="G212" s="174"/>
      <c r="H212" s="174"/>
      <c r="I212" s="174"/>
      <c r="J212" s="174"/>
      <c r="K212" s="174"/>
      <c r="L212" s="174"/>
      <c r="M212" s="174"/>
      <c r="N212" s="174"/>
      <c r="O212" s="174"/>
      <c r="P212" s="174"/>
      <c r="Q212" s="174"/>
      <c r="R212" s="174"/>
      <c r="S212" s="174"/>
      <c r="T212" s="174"/>
      <c r="U212" s="171"/>
      <c r="V212" s="169"/>
      <c r="W212" s="169"/>
      <c r="X212" s="169"/>
      <c r="Y212" s="169"/>
      <c r="Z212" s="169"/>
      <c r="AA212" s="169"/>
      <c r="AB212" s="169"/>
      <c r="AC212" s="169"/>
      <c r="AD212" s="169"/>
      <c r="AE212" s="169"/>
      <c r="AF212" s="169"/>
      <c r="AG212" s="169"/>
      <c r="AH212" s="169"/>
      <c r="AI212" s="169"/>
    </row>
    <row r="213" spans="1:35">
      <c r="A213" s="174"/>
      <c r="B213" s="174"/>
      <c r="C213" s="174"/>
      <c r="D213" s="174"/>
      <c r="E213" s="174"/>
      <c r="F213" s="174"/>
      <c r="G213" s="174"/>
      <c r="H213" s="174"/>
      <c r="I213" s="174"/>
      <c r="J213" s="174"/>
      <c r="K213" s="174"/>
      <c r="L213" s="174"/>
      <c r="M213" s="174"/>
      <c r="N213" s="174"/>
      <c r="O213" s="174"/>
      <c r="P213" s="174"/>
      <c r="Q213" s="174"/>
      <c r="R213" s="174"/>
      <c r="S213" s="174"/>
      <c r="T213" s="174"/>
      <c r="U213" s="172"/>
      <c r="V213" s="169"/>
      <c r="W213" s="169"/>
      <c r="X213" s="169"/>
      <c r="Y213" s="169"/>
      <c r="Z213" s="169"/>
      <c r="AA213" s="169"/>
      <c r="AB213" s="169"/>
      <c r="AC213" s="169"/>
      <c r="AD213" s="169"/>
      <c r="AE213" s="169"/>
      <c r="AF213" s="169"/>
      <c r="AG213" s="169"/>
      <c r="AH213" s="169"/>
      <c r="AI213" s="169"/>
    </row>
    <row r="214" spans="1:35">
      <c r="A214" s="174"/>
      <c r="B214" s="174"/>
      <c r="C214" s="174"/>
      <c r="D214" s="174"/>
      <c r="E214" s="174"/>
      <c r="F214" s="174"/>
      <c r="G214" s="174"/>
      <c r="H214" s="174"/>
      <c r="I214" s="174"/>
      <c r="J214" s="174"/>
      <c r="K214" s="174"/>
      <c r="L214" s="174"/>
      <c r="M214" s="174"/>
      <c r="N214" s="174"/>
      <c r="O214" s="174"/>
      <c r="P214" s="174"/>
      <c r="Q214" s="174"/>
      <c r="R214" s="174"/>
      <c r="S214" s="174"/>
      <c r="T214" s="174"/>
      <c r="U214" s="172"/>
      <c r="V214" s="169"/>
      <c r="W214" s="169"/>
      <c r="X214" s="169"/>
      <c r="Y214" s="169"/>
      <c r="Z214" s="169"/>
      <c r="AA214" s="169"/>
      <c r="AB214" s="169"/>
      <c r="AC214" s="169"/>
      <c r="AD214" s="169"/>
      <c r="AE214" s="169"/>
      <c r="AF214" s="169"/>
      <c r="AG214" s="169"/>
      <c r="AH214" s="169"/>
      <c r="AI214" s="169"/>
    </row>
    <row r="215" spans="1:35">
      <c r="A215" s="174"/>
      <c r="B215" s="174"/>
      <c r="C215" s="174"/>
      <c r="D215" s="174"/>
      <c r="E215" s="174"/>
      <c r="F215" s="174"/>
      <c r="G215" s="174"/>
      <c r="H215" s="174"/>
      <c r="I215" s="174"/>
      <c r="J215" s="174"/>
      <c r="K215" s="174"/>
      <c r="L215" s="174"/>
      <c r="M215" s="174"/>
      <c r="N215" s="174"/>
      <c r="O215" s="174"/>
      <c r="P215" s="174"/>
      <c r="Q215" s="174"/>
      <c r="R215" s="174"/>
      <c r="S215" s="174"/>
      <c r="T215" s="174"/>
      <c r="U215" s="172"/>
      <c r="V215" s="169"/>
      <c r="W215" s="169"/>
      <c r="X215" s="169"/>
      <c r="Y215" s="169"/>
      <c r="Z215" s="169"/>
      <c r="AA215" s="169"/>
      <c r="AB215" s="169"/>
      <c r="AC215" s="169"/>
      <c r="AD215" s="169"/>
      <c r="AE215" s="169"/>
      <c r="AF215" s="169"/>
      <c r="AG215" s="169"/>
      <c r="AH215" s="169"/>
      <c r="AI215" s="169"/>
    </row>
    <row r="216" spans="1:35">
      <c r="A216" s="174"/>
      <c r="B216" s="174"/>
      <c r="C216" s="174"/>
      <c r="D216" s="174"/>
      <c r="E216" s="174"/>
      <c r="F216" s="174"/>
      <c r="G216" s="174"/>
      <c r="H216" s="174"/>
      <c r="I216" s="174"/>
      <c r="J216" s="174"/>
      <c r="K216" s="174"/>
      <c r="L216" s="174"/>
      <c r="M216" s="174"/>
      <c r="N216" s="174"/>
      <c r="O216" s="174"/>
      <c r="P216" s="174"/>
      <c r="Q216" s="174"/>
      <c r="R216" s="174"/>
      <c r="S216" s="174"/>
      <c r="T216" s="174"/>
      <c r="U216" s="171"/>
      <c r="V216" s="169"/>
      <c r="W216" s="169"/>
      <c r="X216" s="169"/>
      <c r="Y216" s="169"/>
      <c r="Z216" s="169"/>
      <c r="AA216" s="169"/>
      <c r="AB216" s="169"/>
      <c r="AC216" s="169"/>
      <c r="AD216" s="169"/>
      <c r="AE216" s="169"/>
      <c r="AF216" s="169"/>
      <c r="AG216" s="169"/>
      <c r="AH216" s="169"/>
      <c r="AI216" s="169"/>
    </row>
    <row r="217" spans="1:35">
      <c r="A217" s="174"/>
      <c r="B217" s="174"/>
      <c r="C217" s="174"/>
      <c r="D217" s="174"/>
      <c r="E217" s="174"/>
      <c r="F217" s="174"/>
      <c r="G217" s="174"/>
      <c r="H217" s="174"/>
      <c r="I217" s="174"/>
      <c r="J217" s="174"/>
      <c r="K217" s="174"/>
      <c r="L217" s="174"/>
      <c r="M217" s="174"/>
      <c r="N217" s="174"/>
      <c r="O217" s="174"/>
      <c r="P217" s="174"/>
      <c r="Q217" s="174"/>
      <c r="R217" s="174"/>
      <c r="S217" s="174"/>
      <c r="T217" s="174"/>
      <c r="U217" s="171"/>
      <c r="V217" s="169"/>
      <c r="W217" s="169"/>
      <c r="X217" s="169"/>
      <c r="Y217" s="169"/>
      <c r="Z217" s="169"/>
      <c r="AA217" s="169"/>
      <c r="AB217" s="169"/>
      <c r="AC217" s="169"/>
      <c r="AD217" s="169"/>
      <c r="AE217" s="169"/>
      <c r="AF217" s="169"/>
      <c r="AG217" s="169"/>
      <c r="AH217" s="169"/>
      <c r="AI217" s="169"/>
    </row>
    <row r="218" spans="1:35">
      <c r="A218" s="174"/>
      <c r="B218" s="174"/>
      <c r="C218" s="174"/>
      <c r="D218" s="174"/>
      <c r="E218" s="174"/>
      <c r="F218" s="174"/>
      <c r="G218" s="174"/>
      <c r="H218" s="174"/>
      <c r="I218" s="174"/>
      <c r="J218" s="174"/>
      <c r="K218" s="174"/>
      <c r="L218" s="174"/>
      <c r="M218" s="174"/>
      <c r="N218" s="174"/>
      <c r="O218" s="174"/>
      <c r="P218" s="174"/>
      <c r="Q218" s="174"/>
      <c r="R218" s="174"/>
      <c r="S218" s="174"/>
      <c r="T218" s="174"/>
      <c r="U218" s="172"/>
      <c r="V218" s="169"/>
      <c r="W218" s="169"/>
      <c r="X218" s="169"/>
      <c r="Y218" s="169"/>
      <c r="Z218" s="169"/>
      <c r="AA218" s="169"/>
      <c r="AB218" s="169"/>
      <c r="AC218" s="169"/>
      <c r="AD218" s="169"/>
      <c r="AE218" s="169"/>
      <c r="AF218" s="169"/>
      <c r="AG218" s="169"/>
      <c r="AH218" s="169"/>
      <c r="AI218" s="169"/>
    </row>
    <row r="219" spans="1:35">
      <c r="A219" s="174"/>
      <c r="B219" s="174"/>
      <c r="C219" s="174"/>
      <c r="D219" s="174"/>
      <c r="E219" s="174"/>
      <c r="F219" s="174"/>
      <c r="G219" s="174"/>
      <c r="H219" s="174"/>
      <c r="I219" s="174"/>
      <c r="J219" s="174"/>
      <c r="K219" s="174"/>
      <c r="L219" s="174"/>
      <c r="M219" s="174"/>
      <c r="N219" s="174"/>
      <c r="O219" s="174"/>
      <c r="P219" s="174"/>
      <c r="Q219" s="174"/>
      <c r="R219" s="174"/>
      <c r="S219" s="174"/>
      <c r="T219" s="174"/>
      <c r="U219" s="172"/>
      <c r="V219" s="169"/>
      <c r="W219" s="169"/>
      <c r="X219" s="169"/>
      <c r="Y219" s="169"/>
      <c r="Z219" s="169"/>
      <c r="AA219" s="169"/>
      <c r="AB219" s="169"/>
      <c r="AC219" s="169"/>
      <c r="AD219" s="169"/>
      <c r="AE219" s="169"/>
      <c r="AF219" s="169"/>
      <c r="AG219" s="169"/>
      <c r="AH219" s="169"/>
      <c r="AI219" s="169"/>
    </row>
    <row r="220" spans="1:35">
      <c r="A220" s="174"/>
      <c r="B220" s="174"/>
      <c r="C220" s="174"/>
      <c r="D220" s="174"/>
      <c r="E220" s="174"/>
      <c r="F220" s="174"/>
      <c r="G220" s="174"/>
      <c r="H220" s="174"/>
      <c r="I220" s="174"/>
      <c r="J220" s="174"/>
      <c r="K220" s="174"/>
      <c r="L220" s="174"/>
      <c r="M220" s="174"/>
      <c r="N220" s="174"/>
      <c r="O220" s="174"/>
      <c r="P220" s="174"/>
      <c r="Q220" s="174"/>
      <c r="R220" s="174"/>
      <c r="S220" s="174"/>
      <c r="T220" s="174"/>
      <c r="U220" s="172"/>
      <c r="V220" s="169"/>
      <c r="W220" s="169"/>
      <c r="X220" s="169"/>
      <c r="Y220" s="169"/>
      <c r="Z220" s="169"/>
      <c r="AA220" s="169"/>
      <c r="AB220" s="169"/>
      <c r="AC220" s="169"/>
      <c r="AD220" s="169"/>
      <c r="AE220" s="169"/>
      <c r="AF220" s="169"/>
      <c r="AG220" s="169"/>
      <c r="AH220" s="169"/>
      <c r="AI220" s="169"/>
    </row>
    <row r="221" spans="1:35">
      <c r="A221" s="174"/>
      <c r="B221" s="174"/>
      <c r="C221" s="174"/>
      <c r="D221" s="174"/>
      <c r="E221" s="174"/>
      <c r="F221" s="174"/>
      <c r="G221" s="174"/>
      <c r="H221" s="174"/>
      <c r="I221" s="174"/>
      <c r="J221" s="174"/>
      <c r="K221" s="174"/>
      <c r="L221" s="174"/>
      <c r="M221" s="174"/>
      <c r="N221" s="174"/>
      <c r="O221" s="174"/>
      <c r="P221" s="174"/>
      <c r="Q221" s="174"/>
      <c r="R221" s="174"/>
      <c r="S221" s="174"/>
      <c r="T221" s="174"/>
      <c r="U221" s="171"/>
      <c r="V221" s="169"/>
      <c r="W221" s="169"/>
      <c r="X221" s="169"/>
      <c r="Y221" s="169"/>
      <c r="Z221" s="169"/>
      <c r="AA221" s="169"/>
      <c r="AB221" s="169"/>
      <c r="AC221" s="169"/>
      <c r="AD221" s="169"/>
      <c r="AE221" s="169"/>
      <c r="AF221" s="169"/>
      <c r="AG221" s="169"/>
      <c r="AH221" s="169"/>
      <c r="AI221" s="169"/>
    </row>
    <row r="222" spans="1:35">
      <c r="A222" s="174"/>
      <c r="B222" s="174"/>
      <c r="C222" s="174"/>
      <c r="D222" s="174"/>
      <c r="E222" s="174"/>
      <c r="F222" s="174"/>
      <c r="G222" s="174"/>
      <c r="H222" s="174"/>
      <c r="I222" s="174"/>
      <c r="J222" s="174"/>
      <c r="K222" s="174"/>
      <c r="L222" s="174"/>
      <c r="M222" s="174"/>
      <c r="N222" s="174"/>
      <c r="O222" s="174"/>
      <c r="P222" s="174"/>
      <c r="Q222" s="174"/>
      <c r="R222" s="174"/>
      <c r="S222" s="174"/>
      <c r="T222" s="174"/>
      <c r="U222" s="171"/>
      <c r="V222" s="169"/>
      <c r="W222" s="169"/>
      <c r="X222" s="169"/>
      <c r="Y222" s="169"/>
      <c r="Z222" s="169"/>
      <c r="AA222" s="169"/>
      <c r="AB222" s="169"/>
      <c r="AC222" s="169"/>
      <c r="AD222" s="169"/>
      <c r="AE222" s="169"/>
      <c r="AF222" s="169"/>
      <c r="AG222" s="169"/>
      <c r="AH222" s="169"/>
      <c r="AI222" s="169"/>
    </row>
    <row r="223" spans="1:35">
      <c r="A223" s="174"/>
      <c r="B223" s="174"/>
      <c r="C223" s="174"/>
      <c r="D223" s="174"/>
      <c r="E223" s="174"/>
      <c r="F223" s="174"/>
      <c r="G223" s="174"/>
      <c r="H223" s="174"/>
      <c r="I223" s="174"/>
      <c r="J223" s="174"/>
      <c r="K223" s="174"/>
      <c r="L223" s="174"/>
      <c r="M223" s="174"/>
      <c r="N223" s="174"/>
      <c r="O223" s="174"/>
      <c r="P223" s="174"/>
      <c r="Q223" s="174"/>
      <c r="R223" s="174"/>
      <c r="S223" s="174"/>
      <c r="T223" s="174"/>
      <c r="U223" s="172"/>
      <c r="V223" s="169"/>
      <c r="W223" s="169"/>
      <c r="X223" s="169"/>
      <c r="Y223" s="169"/>
      <c r="Z223" s="169"/>
      <c r="AA223" s="169"/>
      <c r="AB223" s="169"/>
      <c r="AC223" s="169"/>
      <c r="AD223" s="169"/>
      <c r="AE223" s="169"/>
      <c r="AF223" s="169"/>
      <c r="AG223" s="169"/>
      <c r="AH223" s="169"/>
      <c r="AI223" s="169"/>
    </row>
    <row r="224" spans="1:35">
      <c r="A224" s="174"/>
      <c r="B224" s="174"/>
      <c r="C224" s="174"/>
      <c r="D224" s="174"/>
      <c r="E224" s="174"/>
      <c r="F224" s="174"/>
      <c r="G224" s="174"/>
      <c r="H224" s="174"/>
      <c r="I224" s="174"/>
      <c r="J224" s="174"/>
      <c r="K224" s="174"/>
      <c r="L224" s="174"/>
      <c r="M224" s="174"/>
      <c r="N224" s="174"/>
      <c r="O224" s="174"/>
      <c r="P224" s="174"/>
      <c r="Q224" s="174"/>
      <c r="R224" s="174"/>
      <c r="S224" s="174"/>
      <c r="T224" s="174"/>
      <c r="U224" s="172"/>
      <c r="V224" s="169"/>
      <c r="W224" s="169"/>
      <c r="X224" s="169"/>
      <c r="Y224" s="169"/>
      <c r="Z224" s="169"/>
      <c r="AA224" s="169"/>
      <c r="AB224" s="169"/>
      <c r="AC224" s="169"/>
      <c r="AD224" s="169"/>
      <c r="AE224" s="169"/>
      <c r="AF224" s="169"/>
      <c r="AG224" s="169"/>
      <c r="AH224" s="169"/>
      <c r="AI224" s="169"/>
    </row>
    <row r="225" spans="1:35">
      <c r="A225" s="174"/>
      <c r="B225" s="174"/>
      <c r="C225" s="174"/>
      <c r="D225" s="174"/>
      <c r="E225" s="174"/>
      <c r="F225" s="174"/>
      <c r="G225" s="174"/>
      <c r="H225" s="174"/>
      <c r="I225" s="174"/>
      <c r="J225" s="174"/>
      <c r="K225" s="174"/>
      <c r="L225" s="174"/>
      <c r="M225" s="174"/>
      <c r="N225" s="174"/>
      <c r="O225" s="174"/>
      <c r="P225" s="174"/>
      <c r="Q225" s="174"/>
      <c r="R225" s="174"/>
      <c r="S225" s="174"/>
      <c r="T225" s="174"/>
      <c r="U225" s="172"/>
      <c r="V225" s="169"/>
      <c r="W225" s="169"/>
      <c r="X225" s="169"/>
      <c r="Y225" s="169"/>
      <c r="Z225" s="169"/>
      <c r="AA225" s="169"/>
      <c r="AB225" s="169"/>
      <c r="AC225" s="169"/>
      <c r="AD225" s="169"/>
      <c r="AE225" s="169"/>
      <c r="AF225" s="169"/>
      <c r="AG225" s="169"/>
      <c r="AH225" s="169"/>
      <c r="AI225" s="169"/>
    </row>
    <row r="226" spans="1:35">
      <c r="A226" s="174"/>
      <c r="B226" s="174"/>
      <c r="C226" s="174"/>
      <c r="D226" s="174"/>
      <c r="E226" s="174"/>
      <c r="F226" s="174"/>
      <c r="G226" s="174"/>
      <c r="H226" s="174"/>
      <c r="I226" s="174"/>
      <c r="J226" s="174"/>
      <c r="K226" s="174"/>
      <c r="L226" s="174"/>
      <c r="M226" s="174"/>
      <c r="N226" s="174"/>
      <c r="O226" s="174"/>
      <c r="P226" s="174"/>
      <c r="Q226" s="174"/>
      <c r="R226" s="174"/>
      <c r="S226" s="174"/>
      <c r="T226" s="174"/>
      <c r="U226" s="171"/>
      <c r="V226" s="169"/>
      <c r="W226" s="169"/>
      <c r="X226" s="169"/>
      <c r="Y226" s="169"/>
      <c r="Z226" s="169"/>
      <c r="AA226" s="169"/>
      <c r="AB226" s="169"/>
      <c r="AC226" s="169"/>
      <c r="AD226" s="169"/>
      <c r="AE226" s="169"/>
      <c r="AF226" s="169"/>
      <c r="AG226" s="169"/>
      <c r="AH226" s="169"/>
      <c r="AI226" s="169"/>
    </row>
    <row r="227" spans="1:35">
      <c r="A227" s="174"/>
      <c r="B227" s="174"/>
      <c r="C227" s="174"/>
      <c r="D227" s="174"/>
      <c r="E227" s="174"/>
      <c r="F227" s="174"/>
      <c r="G227" s="174"/>
      <c r="H227" s="174"/>
      <c r="I227" s="174"/>
      <c r="J227" s="174"/>
      <c r="K227" s="174"/>
      <c r="L227" s="174"/>
      <c r="M227" s="174"/>
      <c r="N227" s="174"/>
      <c r="O227" s="174"/>
      <c r="P227" s="174"/>
      <c r="Q227" s="174"/>
      <c r="R227" s="174"/>
      <c r="S227" s="174"/>
      <c r="T227" s="174"/>
      <c r="U227" s="171"/>
      <c r="V227" s="169"/>
      <c r="W227" s="169"/>
      <c r="X227" s="169"/>
      <c r="Y227" s="169"/>
      <c r="Z227" s="169"/>
      <c r="AA227" s="169"/>
      <c r="AB227" s="169"/>
      <c r="AC227" s="169"/>
      <c r="AD227" s="169"/>
      <c r="AE227" s="169"/>
      <c r="AF227" s="169"/>
      <c r="AG227" s="169"/>
      <c r="AH227" s="169"/>
      <c r="AI227" s="169"/>
    </row>
    <row r="228" spans="1:35">
      <c r="A228" s="174"/>
      <c r="B228" s="174"/>
      <c r="C228" s="174"/>
      <c r="D228" s="174"/>
      <c r="E228" s="174"/>
      <c r="F228" s="174"/>
      <c r="G228" s="174"/>
      <c r="H228" s="174"/>
      <c r="I228" s="174"/>
      <c r="J228" s="174"/>
      <c r="K228" s="174"/>
      <c r="L228" s="174"/>
      <c r="M228" s="174"/>
      <c r="N228" s="174"/>
      <c r="O228" s="174"/>
      <c r="P228" s="174"/>
      <c r="Q228" s="174"/>
      <c r="R228" s="174"/>
      <c r="S228" s="174"/>
      <c r="T228" s="174"/>
      <c r="U228" s="172"/>
      <c r="V228" s="169"/>
      <c r="W228" s="169"/>
      <c r="X228" s="169"/>
      <c r="Y228" s="169"/>
      <c r="Z228" s="169"/>
      <c r="AA228" s="169"/>
      <c r="AB228" s="169"/>
      <c r="AC228" s="169"/>
      <c r="AD228" s="169"/>
      <c r="AE228" s="169"/>
      <c r="AF228" s="169"/>
      <c r="AG228" s="169"/>
      <c r="AH228" s="169"/>
      <c r="AI228" s="169"/>
    </row>
    <row r="229" spans="1:35">
      <c r="A229" s="174"/>
      <c r="B229" s="174"/>
      <c r="C229" s="174"/>
      <c r="D229" s="174"/>
      <c r="E229" s="174"/>
      <c r="F229" s="174"/>
      <c r="G229" s="174"/>
      <c r="H229" s="174"/>
      <c r="I229" s="174"/>
      <c r="J229" s="174"/>
      <c r="K229" s="174"/>
      <c r="L229" s="174"/>
      <c r="M229" s="174"/>
      <c r="N229" s="174"/>
      <c r="O229" s="174"/>
      <c r="P229" s="174"/>
      <c r="Q229" s="174"/>
      <c r="R229" s="174"/>
      <c r="S229" s="174"/>
      <c r="T229" s="174"/>
      <c r="U229" s="172"/>
      <c r="V229" s="169"/>
      <c r="W229" s="169"/>
      <c r="X229" s="169"/>
      <c r="Y229" s="169"/>
      <c r="Z229" s="169"/>
      <c r="AA229" s="169"/>
      <c r="AB229" s="169"/>
      <c r="AC229" s="169"/>
      <c r="AD229" s="169"/>
      <c r="AE229" s="169"/>
      <c r="AF229" s="169"/>
      <c r="AG229" s="169"/>
      <c r="AH229" s="169"/>
      <c r="AI229" s="169"/>
    </row>
    <row r="230" spans="1:35">
      <c r="A230" s="174"/>
      <c r="B230" s="174"/>
      <c r="C230" s="174"/>
      <c r="D230" s="174"/>
      <c r="E230" s="174"/>
      <c r="F230" s="174"/>
      <c r="G230" s="174"/>
      <c r="H230" s="174"/>
      <c r="I230" s="174"/>
      <c r="J230" s="174"/>
      <c r="K230" s="174"/>
      <c r="L230" s="174"/>
      <c r="M230" s="174"/>
      <c r="N230" s="174"/>
      <c r="O230" s="174"/>
      <c r="P230" s="174"/>
      <c r="Q230" s="174"/>
      <c r="R230" s="174"/>
      <c r="S230" s="174"/>
      <c r="T230" s="174"/>
      <c r="U230" s="172"/>
      <c r="V230" s="169"/>
      <c r="W230" s="169"/>
      <c r="X230" s="169"/>
      <c r="Y230" s="169"/>
      <c r="Z230" s="169"/>
      <c r="AA230" s="169"/>
      <c r="AB230" s="169"/>
      <c r="AC230" s="169"/>
      <c r="AD230" s="169"/>
      <c r="AE230" s="169"/>
      <c r="AF230" s="169"/>
      <c r="AG230" s="169"/>
      <c r="AH230" s="169"/>
      <c r="AI230" s="169"/>
    </row>
    <row r="231" spans="1:35">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row>
    <row r="232" spans="1:35">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row>
    <row r="233" spans="1:35">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row>
    <row r="234" spans="1:35">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row>
    <row r="235" spans="1:35">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row>
    <row r="236" spans="1:35">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row>
    <row r="237" spans="1:35">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row>
    <row r="238" spans="1:35">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row>
    <row r="239" spans="1:35">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row>
    <row r="240" spans="1:35">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row>
    <row r="241" spans="1:35">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row>
    <row r="242" spans="1:35">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row>
    <row r="243" spans="1:35">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row>
    <row r="244" spans="1:35">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row>
    <row r="245" spans="1:35">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row>
    <row r="246" spans="1:35">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row>
    <row r="247" spans="1:35">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row>
    <row r="248" spans="1:35">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row>
    <row r="249" spans="1:35">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row>
    <row r="250" spans="1:35">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row>
  </sheetData>
  <mergeCells count="17">
    <mergeCell ref="AF55:AS56"/>
    <mergeCell ref="C81:I81"/>
    <mergeCell ref="J81:K81"/>
    <mergeCell ref="B121:K121"/>
    <mergeCell ref="L121:Q121"/>
    <mergeCell ref="C56:E56"/>
    <mergeCell ref="F56:G56"/>
    <mergeCell ref="H56:I56"/>
    <mergeCell ref="L56:R56"/>
    <mergeCell ref="E5:I5"/>
    <mergeCell ref="K5:O5"/>
    <mergeCell ref="B55:B59"/>
    <mergeCell ref="C55:K55"/>
    <mergeCell ref="L55:AE55"/>
    <mergeCell ref="S56:W56"/>
    <mergeCell ref="X56:Z56"/>
    <mergeCell ref="AA56:AE56"/>
  </mergeCells>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S250"/>
  <sheetViews>
    <sheetView showGridLines="0" topLeftCell="A48" zoomScale="70" zoomScaleNormal="70" workbookViewId="0">
      <selection activeCell="L60" sqref="L60"/>
    </sheetView>
  </sheetViews>
  <sheetFormatPr baseColWidth="10" defaultColWidth="8.6640625" defaultRowHeight="16"/>
  <cols>
    <col min="1" max="1" width="9.83203125" style="182" customWidth="1"/>
    <col min="2" max="2" width="10.6640625" style="182" customWidth="1"/>
    <col min="3" max="3" width="12.5" style="182" customWidth="1"/>
    <col min="4" max="4" width="15" style="182" customWidth="1"/>
    <col min="5" max="8" width="8.6640625" style="182"/>
    <col min="9" max="9" width="12.1640625" style="182" customWidth="1"/>
    <col min="10" max="13" width="8.6640625" style="182"/>
    <col min="14" max="17" width="11.5" style="182" customWidth="1"/>
    <col min="18" max="18" width="12.6640625" style="182" customWidth="1"/>
    <col min="19" max="20" width="8.6640625" style="182"/>
    <col min="21" max="21" width="23" style="182" customWidth="1"/>
    <col min="22" max="28" width="11.5" style="182" bestFit="1" customWidth="1"/>
    <col min="29" max="31" width="11.5" style="182" customWidth="1"/>
    <col min="32" max="35" width="8.6640625" style="182"/>
    <col min="36" max="16384" width="8.6640625" style="175"/>
  </cols>
  <sheetData>
    <row r="1" spans="1:35" s="36" customFormat="1">
      <c r="A1" s="147"/>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row>
    <row r="2" spans="1:35" s="36" customFormat="1">
      <c r="A2" s="149" t="s">
        <v>189</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row>
    <row r="3" spans="1:35" s="36" customFormat="1">
      <c r="A3" s="150"/>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row>
    <row r="4" spans="1:35" s="36" customFormat="1">
      <c r="A4" s="151" t="s">
        <v>132</v>
      </c>
      <c r="B4" s="121"/>
      <c r="C4" s="121"/>
      <c r="D4" s="121"/>
      <c r="E4" s="118" t="s">
        <v>105</v>
      </c>
      <c r="F4" s="119"/>
      <c r="G4" s="119"/>
      <c r="H4" s="119"/>
      <c r="I4" s="120"/>
      <c r="J4" s="121"/>
      <c r="K4" s="118" t="s">
        <v>106</v>
      </c>
      <c r="L4" s="122"/>
      <c r="M4" s="122"/>
      <c r="N4" s="122"/>
      <c r="O4" s="122"/>
      <c r="P4" s="227"/>
      <c r="Q4" s="227"/>
      <c r="R4" s="227"/>
      <c r="S4" s="148"/>
      <c r="T4" s="148"/>
      <c r="U4" s="148"/>
      <c r="V4" s="148"/>
      <c r="W4" s="148"/>
      <c r="X4" s="148"/>
      <c r="Y4" s="148"/>
      <c r="Z4" s="148"/>
      <c r="AA4" s="148"/>
      <c r="AB4" s="148"/>
      <c r="AC4" s="148"/>
      <c r="AD4" s="148"/>
      <c r="AE4" s="148"/>
      <c r="AF4" s="148"/>
      <c r="AG4" s="148"/>
      <c r="AH4" s="148"/>
      <c r="AI4" s="148"/>
    </row>
    <row r="5" spans="1:35" s="36" customFormat="1">
      <c r="A5" s="151" t="s">
        <v>133</v>
      </c>
      <c r="B5" s="121"/>
      <c r="C5" s="121"/>
      <c r="D5" s="121"/>
      <c r="E5" s="304" t="str">
        <f>M49</f>
        <v>Your Program</v>
      </c>
      <c r="F5" s="305"/>
      <c r="G5" s="305"/>
      <c r="H5" s="305"/>
      <c r="I5" s="306"/>
      <c r="J5" s="121"/>
      <c r="K5" s="304">
        <f>M51</f>
        <v>0</v>
      </c>
      <c r="L5" s="307"/>
      <c r="M5" s="307"/>
      <c r="N5" s="307"/>
      <c r="O5" s="307"/>
      <c r="P5" s="227"/>
      <c r="Q5" s="227"/>
      <c r="R5" s="227"/>
      <c r="S5" s="148"/>
      <c r="T5" s="148"/>
      <c r="U5" s="148"/>
      <c r="V5" s="148"/>
      <c r="W5" s="148"/>
      <c r="X5" s="148"/>
      <c r="Y5" s="148"/>
      <c r="Z5" s="148"/>
      <c r="AA5" s="148"/>
      <c r="AB5" s="148"/>
      <c r="AC5" s="148"/>
      <c r="AD5" s="148"/>
      <c r="AE5" s="148"/>
      <c r="AF5" s="148"/>
      <c r="AG5" s="148"/>
      <c r="AH5" s="148"/>
      <c r="AI5" s="148"/>
    </row>
    <row r="6" spans="1:35" s="36" customFormat="1">
      <c r="A6" s="151" t="s">
        <v>135</v>
      </c>
      <c r="B6" s="121"/>
      <c r="C6" s="121"/>
      <c r="D6" s="121"/>
      <c r="E6" s="118" t="s">
        <v>108</v>
      </c>
      <c r="F6" s="119"/>
      <c r="G6" s="119"/>
      <c r="H6" s="123"/>
      <c r="I6" s="124">
        <f>I8</f>
        <v>0</v>
      </c>
      <c r="J6" s="121"/>
      <c r="K6" s="118" t="s">
        <v>109</v>
      </c>
      <c r="L6" s="119"/>
      <c r="M6" s="119"/>
      <c r="N6" s="119"/>
      <c r="O6" s="125">
        <f>K5</f>
        <v>0</v>
      </c>
      <c r="P6" s="227"/>
      <c r="Q6" s="227"/>
      <c r="R6" s="227"/>
      <c r="S6" s="148"/>
      <c r="T6" s="148"/>
      <c r="U6" s="148"/>
      <c r="V6" s="148"/>
      <c r="W6" s="148"/>
      <c r="X6" s="148"/>
      <c r="Y6" s="148"/>
      <c r="Z6" s="148"/>
      <c r="AA6" s="148"/>
      <c r="AB6" s="148"/>
      <c r="AC6" s="148"/>
      <c r="AD6" s="148"/>
      <c r="AE6" s="148"/>
      <c r="AF6" s="148"/>
      <c r="AG6" s="148"/>
      <c r="AH6" s="148"/>
      <c r="AI6" s="148"/>
    </row>
    <row r="7" spans="1:35" s="36" customFormat="1">
      <c r="A7" s="151" t="s">
        <v>137</v>
      </c>
      <c r="B7" s="121"/>
      <c r="C7" s="121"/>
      <c r="D7" s="121"/>
      <c r="E7" s="118" t="s">
        <v>110</v>
      </c>
      <c r="F7" s="119"/>
      <c r="G7" s="119"/>
      <c r="H7" s="119"/>
      <c r="I7" s="125" t="str">
        <f>E5</f>
        <v>Your Program</v>
      </c>
      <c r="J7" s="121"/>
      <c r="K7" s="123"/>
      <c r="L7" s="123"/>
      <c r="M7" s="123"/>
      <c r="N7" s="123"/>
      <c r="O7" s="123"/>
      <c r="P7" s="227"/>
      <c r="Q7" s="227"/>
      <c r="R7" s="227"/>
      <c r="S7" s="148"/>
      <c r="T7" s="148"/>
      <c r="U7" s="148"/>
      <c r="V7" s="148"/>
      <c r="W7" s="148"/>
      <c r="X7" s="148"/>
      <c r="Y7" s="148"/>
      <c r="Z7" s="148"/>
      <c r="AA7" s="148"/>
      <c r="AB7" s="148"/>
      <c r="AC7" s="148"/>
      <c r="AD7" s="148"/>
      <c r="AE7" s="148"/>
      <c r="AF7" s="148"/>
      <c r="AG7" s="148"/>
      <c r="AH7" s="148"/>
      <c r="AI7" s="148"/>
    </row>
    <row r="8" spans="1:35" s="36" customFormat="1">
      <c r="A8" s="151" t="s">
        <v>138</v>
      </c>
      <c r="B8" s="121"/>
      <c r="C8" s="121"/>
      <c r="D8" s="121"/>
      <c r="E8" s="118" t="s">
        <v>112</v>
      </c>
      <c r="F8" s="119"/>
      <c r="G8" s="119"/>
      <c r="H8" s="123"/>
      <c r="I8" s="124">
        <f>M52</f>
        <v>0</v>
      </c>
      <c r="J8" s="121"/>
      <c r="K8" s="118" t="s">
        <v>113</v>
      </c>
      <c r="L8" s="121"/>
      <c r="M8" s="121"/>
      <c r="N8" s="121"/>
      <c r="O8" s="125" t="str">
        <f>IF(OR(ISTEXT(I7),ISTEXT(O6)),IF(NOT(ISTEXT(I7)),O6,IF(NOT(ISTEXT(O6)),I7,I7&amp;"/"&amp;O6)),"")</f>
        <v>Your Program</v>
      </c>
      <c r="P8" s="123" t="s">
        <v>139</v>
      </c>
      <c r="Q8" s="121"/>
      <c r="T8" s="148"/>
      <c r="U8" s="148"/>
      <c r="V8" s="148"/>
      <c r="W8" s="148"/>
      <c r="X8" s="148"/>
      <c r="Y8" s="148"/>
      <c r="Z8" s="148"/>
      <c r="AA8" s="148"/>
      <c r="AB8" s="148"/>
      <c r="AC8" s="148"/>
      <c r="AD8" s="148"/>
      <c r="AE8" s="148"/>
      <c r="AF8" s="148"/>
      <c r="AG8" s="148"/>
      <c r="AH8" s="148"/>
      <c r="AI8" s="148"/>
    </row>
    <row r="9" spans="1:35" s="36" customFormat="1">
      <c r="A9" s="121"/>
      <c r="B9" s="121"/>
      <c r="C9" s="121"/>
      <c r="D9" s="121"/>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row>
    <row r="10" spans="1:35" s="36" customFormat="1">
      <c r="A10" s="121"/>
      <c r="B10" s="121"/>
      <c r="C10" s="121"/>
      <c r="D10" s="121"/>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row>
    <row r="11" spans="1:35" s="36" customFormat="1">
      <c r="A11" s="152" t="s">
        <v>140</v>
      </c>
      <c r="B11" s="148"/>
      <c r="C11" s="148"/>
      <c r="D11" s="148"/>
      <c r="E11" s="148"/>
      <c r="F11" s="148"/>
      <c r="G11" s="148"/>
      <c r="H11" s="148"/>
      <c r="I11" s="148"/>
      <c r="J11" s="121"/>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row>
    <row r="12" spans="1:35" s="36" customFormat="1">
      <c r="A12" s="148"/>
      <c r="B12" s="148"/>
      <c r="C12" s="148"/>
      <c r="D12" s="148"/>
      <c r="E12" s="148"/>
      <c r="F12" s="148"/>
      <c r="G12" s="148"/>
      <c r="H12" s="148"/>
      <c r="I12" s="148"/>
      <c r="J12" s="153"/>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row>
    <row r="13" spans="1:35" s="36" customFormat="1">
      <c r="A13" s="148" t="s">
        <v>141</v>
      </c>
      <c r="B13" s="148"/>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row>
    <row r="14" spans="1:35" s="36" customFormat="1">
      <c r="A14" s="148"/>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row>
    <row r="15" spans="1:35" s="36" customFormat="1">
      <c r="A15" s="148" t="s">
        <v>111</v>
      </c>
      <c r="B15" s="148"/>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row>
    <row r="16" spans="1:35" s="36" customFormat="1">
      <c r="A16" s="148"/>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row>
    <row r="17" spans="1:35" s="36" customFormat="1">
      <c r="A17" s="148"/>
      <c r="B17" s="154" t="s">
        <v>142</v>
      </c>
      <c r="C17" s="155" t="s">
        <v>115</v>
      </c>
      <c r="D17" s="121"/>
      <c r="E17" s="148"/>
      <c r="F17" s="148"/>
      <c r="G17" s="148"/>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row>
    <row r="18" spans="1:35" s="36" customFormat="1">
      <c r="A18" s="148"/>
      <c r="B18" s="154" t="s">
        <v>192</v>
      </c>
      <c r="C18" s="143" t="s">
        <v>191</v>
      </c>
      <c r="D18" s="121"/>
      <c r="E18" s="148"/>
      <c r="F18" s="148"/>
      <c r="G18" s="148"/>
      <c r="H18" s="148"/>
      <c r="I18" s="148"/>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row>
    <row r="19" spans="1:35" s="36" customFormat="1">
      <c r="A19" s="148"/>
      <c r="B19" s="154"/>
      <c r="C19" s="143" t="s">
        <v>193</v>
      </c>
      <c r="D19" s="121"/>
      <c r="E19" s="148"/>
      <c r="F19" s="148"/>
      <c r="G19" s="148"/>
      <c r="H19" s="148"/>
      <c r="I19" s="148"/>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row>
    <row r="20" spans="1:35" s="36" customFormat="1">
      <c r="A20" s="148"/>
      <c r="B20" s="154"/>
      <c r="C20" s="143" t="s">
        <v>147</v>
      </c>
      <c r="D20" s="121"/>
      <c r="E20" s="148"/>
      <c r="F20" s="148"/>
      <c r="G20" s="148"/>
      <c r="H20" s="148"/>
      <c r="I20" s="148"/>
      <c r="J20" s="148"/>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row>
    <row r="21" spans="1:35" s="36" customFormat="1">
      <c r="A21" s="148"/>
      <c r="B21" s="154"/>
      <c r="C21" s="143" t="s">
        <v>194</v>
      </c>
      <c r="D21" s="121"/>
      <c r="E21" s="148"/>
      <c r="F21" s="148"/>
      <c r="G21" s="148"/>
      <c r="H21" s="148"/>
      <c r="I21" s="148"/>
      <c r="J21" s="148"/>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row>
    <row r="22" spans="1:35" s="36" customFormat="1">
      <c r="A22" s="148"/>
      <c r="B22" s="154"/>
      <c r="C22" s="143"/>
      <c r="D22" s="121"/>
      <c r="E22" s="148"/>
      <c r="F22" s="148"/>
      <c r="G22" s="148"/>
      <c r="H22" s="148"/>
      <c r="I22" s="148"/>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row>
    <row r="23" spans="1:35" s="36" customFormat="1">
      <c r="A23" s="148"/>
      <c r="B23" s="154"/>
      <c r="C23" s="143"/>
      <c r="D23" s="121"/>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row>
    <row r="24" spans="1:35" s="36" customFormat="1">
      <c r="A24" s="148"/>
      <c r="B24" s="154"/>
      <c r="C24" s="143"/>
      <c r="D24" s="121"/>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row>
    <row r="25" spans="1:35" s="36" customFormat="1">
      <c r="A25" s="148"/>
      <c r="B25" s="154"/>
      <c r="C25" s="143"/>
      <c r="D25" s="121"/>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row>
    <row r="26" spans="1:35" s="36" customFormat="1">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row>
    <row r="27" spans="1:35" s="36" customFormat="1">
      <c r="A27" s="121"/>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row>
    <row r="28" spans="1:35" s="36" customFormat="1">
      <c r="A28" s="148"/>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row>
    <row r="29" spans="1:35" s="36" customFormat="1">
      <c r="A29" s="143" t="s">
        <v>124</v>
      </c>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row>
    <row r="30" spans="1:35" s="36" customFormat="1">
      <c r="A30" s="121"/>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row>
    <row r="31" spans="1:35" s="36" customFormat="1">
      <c r="A31" s="143" t="s">
        <v>190</v>
      </c>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c r="AA31" s="148"/>
      <c r="AB31" s="148"/>
      <c r="AC31" s="148"/>
      <c r="AD31" s="148"/>
      <c r="AE31" s="148"/>
      <c r="AF31" s="148"/>
      <c r="AG31" s="148"/>
      <c r="AH31" s="148"/>
      <c r="AI31" s="148"/>
    </row>
    <row r="32" spans="1:35" s="36" customFormat="1">
      <c r="A32" s="148"/>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row>
    <row r="33" spans="1:35" s="36" customFormat="1">
      <c r="A33" s="148"/>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48"/>
      <c r="AB33" s="148"/>
      <c r="AC33" s="148"/>
      <c r="AD33" s="148"/>
      <c r="AE33" s="148"/>
      <c r="AF33" s="148"/>
      <c r="AG33" s="148"/>
      <c r="AH33" s="148"/>
      <c r="AI33" s="148"/>
    </row>
    <row r="34" spans="1:35" s="36" customFormat="1">
      <c r="A34" s="148"/>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s="148"/>
      <c r="AC34" s="148"/>
      <c r="AD34" s="148"/>
      <c r="AE34" s="148"/>
      <c r="AF34" s="148"/>
      <c r="AG34" s="148"/>
      <c r="AH34" s="148"/>
      <c r="AI34" s="148"/>
    </row>
    <row r="35" spans="1:35" s="36" customFormat="1">
      <c r="A35" s="148"/>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c r="AE35" s="148"/>
      <c r="AF35" s="148"/>
      <c r="AG35" s="148"/>
      <c r="AH35" s="148"/>
      <c r="AI35" s="148"/>
    </row>
    <row r="36" spans="1:35" s="36" customFormat="1">
      <c r="A36" s="148"/>
      <c r="B36" s="156"/>
      <c r="C36" s="156"/>
      <c r="D36" s="157"/>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c r="AE36" s="148"/>
      <c r="AF36" s="148"/>
      <c r="AG36" s="148"/>
      <c r="AH36" s="148"/>
      <c r="AI36" s="148"/>
    </row>
    <row r="37" spans="1:35" s="36" customFormat="1">
      <c r="A37" s="148"/>
      <c r="B37" s="148"/>
      <c r="C37" s="148"/>
      <c r="D37" s="15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c r="AE37" s="148"/>
      <c r="AF37" s="148"/>
      <c r="AG37" s="148"/>
      <c r="AH37" s="148"/>
      <c r="AI37" s="148"/>
    </row>
    <row r="38" spans="1:35" s="36" customFormat="1">
      <c r="A38" s="148"/>
      <c r="B38" s="148"/>
      <c r="C38" s="148"/>
      <c r="D38" s="158"/>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48"/>
    </row>
    <row r="39" spans="1:35" s="36" customFormat="1">
      <c r="A39" s="148"/>
      <c r="B39" s="148"/>
      <c r="C39" s="148"/>
      <c r="D39" s="15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row>
    <row r="40" spans="1:35" s="36" customFormat="1">
      <c r="A40" s="148"/>
      <c r="B40" s="148"/>
      <c r="C40" s="148"/>
      <c r="D40" s="158"/>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row>
    <row r="41" spans="1:35" s="36" customFormat="1">
      <c r="A41" s="148"/>
      <c r="B41" s="148"/>
      <c r="C41" s="148"/>
      <c r="D41" s="15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row>
    <row r="42" spans="1:35" s="36" customFormat="1">
      <c r="A42" s="148"/>
      <c r="B42" s="148"/>
      <c r="C42" s="148"/>
      <c r="D42" s="158"/>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row>
    <row r="43" spans="1:35" s="36" customFormat="1">
      <c r="A43" s="148"/>
      <c r="B43" s="159"/>
      <c r="C43" s="159"/>
      <c r="D43" s="158"/>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row>
    <row r="44" spans="1:35" s="36" customFormat="1">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row>
    <row r="45" spans="1:35" s="36" customFormat="1">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row>
    <row r="46" spans="1:35" s="36" customFormat="1">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row>
    <row r="47" spans="1:35" s="36" customFormat="1">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row>
    <row r="48" spans="1:35" s="36" customFormat="1">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row>
    <row r="49" spans="1:45" s="36" customFormat="1" ht="17" thickBot="1">
      <c r="A49" s="143"/>
      <c r="B49" s="143"/>
      <c r="C49" s="154"/>
      <c r="D49" s="160"/>
      <c r="E49" s="143"/>
      <c r="F49" s="143"/>
      <c r="G49" s="143"/>
      <c r="H49" s="143"/>
      <c r="I49" s="143"/>
      <c r="J49" s="143"/>
      <c r="K49" s="143"/>
      <c r="L49" t="s">
        <v>292</v>
      </c>
      <c r="M49" s="252" t="s">
        <v>293</v>
      </c>
      <c r="N49" s="143"/>
      <c r="O49" s="143"/>
      <c r="P49" s="143"/>
      <c r="Q49" s="143"/>
      <c r="R49" s="143"/>
      <c r="S49" s="143"/>
      <c r="T49" s="143"/>
      <c r="U49" s="143"/>
      <c r="V49" s="143"/>
      <c r="W49" s="143"/>
      <c r="X49" s="143"/>
      <c r="Y49" s="143"/>
      <c r="Z49" s="143"/>
      <c r="AA49" s="143"/>
      <c r="AB49" s="143"/>
      <c r="AC49" s="143"/>
      <c r="AD49" s="143"/>
      <c r="AE49" s="143"/>
      <c r="AF49" s="143"/>
      <c r="AG49" s="143"/>
      <c r="AH49" s="143"/>
      <c r="AI49" s="143"/>
    </row>
    <row r="50" spans="1:45" s="36" customFormat="1">
      <c r="A50" s="143"/>
      <c r="B50" s="161" t="s">
        <v>126</v>
      </c>
      <c r="C50" s="133" t="str">
        <f>M49</f>
        <v>Your Program</v>
      </c>
      <c r="D50" s="133"/>
      <c r="E50" s="133"/>
      <c r="F50" s="162"/>
      <c r="G50" s="143"/>
      <c r="H50" s="143"/>
      <c r="I50" s="143"/>
      <c r="J50" s="143"/>
      <c r="K50" s="143"/>
      <c r="L50" t="s">
        <v>294</v>
      </c>
      <c r="M50" s="252"/>
      <c r="N50" s="143"/>
      <c r="O50" s="143"/>
      <c r="P50" s="143"/>
      <c r="Q50" s="143"/>
      <c r="R50" s="143"/>
      <c r="S50" s="143"/>
      <c r="T50" s="143"/>
      <c r="U50" s="143"/>
      <c r="V50" s="143"/>
      <c r="W50" s="143"/>
      <c r="X50" s="143"/>
      <c r="Y50" s="143"/>
      <c r="Z50" s="143"/>
      <c r="AA50" s="143"/>
      <c r="AB50" s="143"/>
      <c r="AC50" s="143"/>
      <c r="AD50" s="143"/>
      <c r="AE50" s="143"/>
      <c r="AF50" s="143"/>
      <c r="AG50" s="143"/>
      <c r="AH50" s="143"/>
      <c r="AI50" s="143"/>
    </row>
    <row r="51" spans="1:45" s="36" customFormat="1">
      <c r="A51" s="143"/>
      <c r="B51" s="163" t="s">
        <v>127</v>
      </c>
      <c r="C51" s="137">
        <f>M50</f>
        <v>0</v>
      </c>
      <c r="D51" s="137"/>
      <c r="E51" s="137"/>
      <c r="F51" s="164"/>
      <c r="G51" s="143"/>
      <c r="H51" s="143"/>
      <c r="I51" s="143"/>
      <c r="J51" s="143"/>
      <c r="K51" s="143"/>
      <c r="L51" t="s">
        <v>295</v>
      </c>
      <c r="M51" s="252"/>
      <c r="N51" s="143"/>
      <c r="O51" s="143"/>
      <c r="P51" s="143"/>
      <c r="Q51" s="143"/>
      <c r="R51" s="143"/>
      <c r="S51" s="143"/>
      <c r="T51" s="143"/>
      <c r="U51" s="143"/>
      <c r="V51" s="143"/>
      <c r="W51" s="143"/>
      <c r="X51" s="143"/>
      <c r="Y51" s="143"/>
      <c r="Z51" s="143"/>
      <c r="AA51" s="143"/>
      <c r="AB51" s="143"/>
      <c r="AC51" s="143"/>
      <c r="AD51" s="143"/>
      <c r="AE51" s="143"/>
      <c r="AF51" s="143"/>
      <c r="AG51" s="143"/>
      <c r="AH51" s="143"/>
      <c r="AI51" s="143"/>
    </row>
    <row r="52" spans="1:45" s="36" customFormat="1" ht="17" thickBot="1">
      <c r="A52" s="143"/>
      <c r="B52" s="165" t="s">
        <v>128</v>
      </c>
      <c r="C52" s="229">
        <f>M52</f>
        <v>0</v>
      </c>
      <c r="D52" s="166"/>
      <c r="E52" s="166"/>
      <c r="F52" s="167"/>
      <c r="G52" s="143"/>
      <c r="H52" s="143"/>
      <c r="I52" s="143"/>
      <c r="J52" s="143"/>
      <c r="K52" s="143"/>
      <c r="L52" t="s">
        <v>296</v>
      </c>
      <c r="M52" s="252"/>
      <c r="N52" s="143"/>
      <c r="O52" s="143"/>
      <c r="P52" s="143"/>
      <c r="Q52" s="143"/>
      <c r="R52" s="143"/>
      <c r="S52" s="143"/>
      <c r="T52" s="143"/>
      <c r="U52" s="143"/>
      <c r="V52" s="143"/>
      <c r="W52" s="143"/>
      <c r="X52" s="143"/>
      <c r="Y52" s="143"/>
      <c r="Z52" s="143"/>
      <c r="AA52" s="143"/>
      <c r="AB52" s="143"/>
      <c r="AC52" s="143"/>
      <c r="AD52" s="143"/>
      <c r="AE52" s="143"/>
      <c r="AF52" s="143"/>
      <c r="AG52" s="143"/>
      <c r="AH52" s="143"/>
      <c r="AI52" s="143"/>
    </row>
    <row r="53" spans="1:45" s="36" customFormat="1">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row>
    <row r="54" spans="1:45" s="36" customFormat="1">
      <c r="A54" s="143"/>
      <c r="B54" s="144" t="s">
        <v>143</v>
      </c>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row>
    <row r="55" spans="1:45" s="36" customFormat="1">
      <c r="A55" s="143"/>
      <c r="B55" s="285" t="s">
        <v>0</v>
      </c>
      <c r="C55" s="288" t="s">
        <v>440</v>
      </c>
      <c r="D55" s="288"/>
      <c r="E55" s="288"/>
      <c r="F55" s="288"/>
      <c r="G55" s="288"/>
      <c r="H55" s="288"/>
      <c r="I55" s="288"/>
      <c r="J55" s="288"/>
      <c r="K55" s="288"/>
      <c r="L55" s="289" t="s">
        <v>354</v>
      </c>
      <c r="M55" s="290"/>
      <c r="N55" s="290"/>
      <c r="O55" s="290"/>
      <c r="P55" s="290"/>
      <c r="Q55" s="290"/>
      <c r="R55" s="290"/>
      <c r="S55" s="290"/>
      <c r="T55" s="290"/>
      <c r="U55" s="290"/>
      <c r="V55" s="290"/>
      <c r="W55" s="290"/>
      <c r="X55" s="290"/>
      <c r="Y55" s="290"/>
      <c r="Z55" s="290"/>
      <c r="AA55" s="290"/>
      <c r="AB55" s="290"/>
      <c r="AC55" s="290"/>
      <c r="AD55" s="290"/>
      <c r="AE55" s="291"/>
      <c r="AF55" s="277" t="s">
        <v>439</v>
      </c>
      <c r="AG55" s="278"/>
      <c r="AH55" s="278"/>
      <c r="AI55" s="278"/>
      <c r="AJ55" s="279"/>
      <c r="AK55" s="279"/>
      <c r="AL55" s="279"/>
      <c r="AM55" s="279"/>
      <c r="AN55" s="279"/>
      <c r="AO55" s="279"/>
      <c r="AP55" s="279"/>
      <c r="AQ55" s="279"/>
      <c r="AR55" s="279"/>
      <c r="AS55" s="280"/>
    </row>
    <row r="56" spans="1:45" s="36" customFormat="1" ht="26.5" customHeight="1">
      <c r="A56" s="143"/>
      <c r="B56" s="286"/>
      <c r="C56" s="292" t="s">
        <v>266</v>
      </c>
      <c r="D56" s="290"/>
      <c r="E56" s="291"/>
      <c r="F56" s="292" t="s">
        <v>402</v>
      </c>
      <c r="G56" s="291"/>
      <c r="H56" s="293" t="s">
        <v>401</v>
      </c>
      <c r="I56" s="291"/>
      <c r="J56" s="247" t="s">
        <v>268</v>
      </c>
      <c r="K56" s="247" t="s">
        <v>269</v>
      </c>
      <c r="L56" s="292" t="s">
        <v>267</v>
      </c>
      <c r="M56" s="290"/>
      <c r="N56" s="290"/>
      <c r="O56" s="290"/>
      <c r="P56" s="290"/>
      <c r="Q56" s="290"/>
      <c r="R56" s="290"/>
      <c r="S56" s="292" t="s">
        <v>278</v>
      </c>
      <c r="T56" s="290"/>
      <c r="U56" s="290"/>
      <c r="V56" s="290"/>
      <c r="W56" s="291"/>
      <c r="X56" s="292" t="s">
        <v>279</v>
      </c>
      <c r="Y56" s="290"/>
      <c r="Z56" s="291"/>
      <c r="AA56" s="292" t="s">
        <v>280</v>
      </c>
      <c r="AB56" s="290"/>
      <c r="AC56" s="290"/>
      <c r="AD56" s="290"/>
      <c r="AE56" s="291"/>
      <c r="AF56" s="281"/>
      <c r="AG56" s="282"/>
      <c r="AH56" s="282"/>
      <c r="AI56" s="282"/>
      <c r="AJ56" s="283"/>
      <c r="AK56" s="283"/>
      <c r="AL56" s="283"/>
      <c r="AM56" s="283"/>
      <c r="AN56" s="283"/>
      <c r="AO56" s="283"/>
      <c r="AP56" s="283"/>
      <c r="AQ56" s="283"/>
      <c r="AR56" s="283"/>
      <c r="AS56" s="284"/>
    </row>
    <row r="57" spans="1:45" s="36" customFormat="1" ht="64">
      <c r="A57" s="143"/>
      <c r="B57" s="286"/>
      <c r="C57" s="247" t="s">
        <v>398</v>
      </c>
      <c r="D57" s="247" t="s">
        <v>399</v>
      </c>
      <c r="E57" s="247" t="s">
        <v>400</v>
      </c>
      <c r="F57" s="248" t="s">
        <v>405</v>
      </c>
      <c r="G57" s="247" t="s">
        <v>406</v>
      </c>
      <c r="H57" s="247" t="s">
        <v>403</v>
      </c>
      <c r="I57" s="247" t="s">
        <v>404</v>
      </c>
      <c r="J57" s="247" t="s">
        <v>9</v>
      </c>
      <c r="K57" s="247" t="s">
        <v>10</v>
      </c>
      <c r="L57" s="247" t="s">
        <v>391</v>
      </c>
      <c r="M57" s="247" t="s">
        <v>392</v>
      </c>
      <c r="N57" s="247" t="s">
        <v>393</v>
      </c>
      <c r="O57" s="247" t="s">
        <v>394</v>
      </c>
      <c r="P57" s="247" t="s">
        <v>395</v>
      </c>
      <c r="Q57" s="247" t="s">
        <v>396</v>
      </c>
      <c r="R57" s="247" t="s">
        <v>397</v>
      </c>
      <c r="S57" s="247" t="s">
        <v>383</v>
      </c>
      <c r="T57" s="247" t="s">
        <v>384</v>
      </c>
      <c r="U57" s="247" t="s">
        <v>385</v>
      </c>
      <c r="V57" s="247" t="s">
        <v>386</v>
      </c>
      <c r="W57" s="247" t="s">
        <v>441</v>
      </c>
      <c r="X57" s="247" t="s">
        <v>388</v>
      </c>
      <c r="Y57" s="247" t="s">
        <v>389</v>
      </c>
      <c r="Z57" s="247" t="s">
        <v>390</v>
      </c>
      <c r="AA57" s="247" t="s">
        <v>361</v>
      </c>
      <c r="AB57" s="247" t="s">
        <v>360</v>
      </c>
      <c r="AC57" s="247" t="s">
        <v>359</v>
      </c>
      <c r="AD57" s="247" t="s">
        <v>358</v>
      </c>
      <c r="AE57" s="247" t="s">
        <v>442</v>
      </c>
      <c r="AF57" s="247" t="s">
        <v>372</v>
      </c>
      <c r="AG57" s="247" t="s">
        <v>374</v>
      </c>
      <c r="AH57" s="247" t="s">
        <v>375</v>
      </c>
      <c r="AI57" s="247" t="s">
        <v>377</v>
      </c>
      <c r="AJ57" s="247" t="s">
        <v>376</v>
      </c>
      <c r="AK57" s="247" t="s">
        <v>380</v>
      </c>
      <c r="AL57" s="247" t="s">
        <v>410</v>
      </c>
      <c r="AM57" s="247" t="s">
        <v>378</v>
      </c>
      <c r="AN57" s="247" t="s">
        <v>379</v>
      </c>
      <c r="AO57" s="247" t="s">
        <v>411</v>
      </c>
      <c r="AP57" s="247" t="s">
        <v>412</v>
      </c>
      <c r="AQ57" s="247" t="s">
        <v>381</v>
      </c>
      <c r="AR57" s="247" t="s">
        <v>382</v>
      </c>
      <c r="AS57" s="247" t="s">
        <v>413</v>
      </c>
    </row>
    <row r="58" spans="1:45" s="36" customFormat="1" ht="32">
      <c r="A58" s="143"/>
      <c r="B58" s="286"/>
      <c r="C58" s="247" t="s">
        <v>270</v>
      </c>
      <c r="D58" s="247" t="s">
        <v>271</v>
      </c>
      <c r="E58" s="247" t="s">
        <v>272</v>
      </c>
      <c r="F58" s="247" t="s">
        <v>409</v>
      </c>
      <c r="G58" s="247" t="s">
        <v>407</v>
      </c>
      <c r="H58" s="247" t="s">
        <v>273</v>
      </c>
      <c r="I58" s="247" t="s">
        <v>274</v>
      </c>
      <c r="J58" s="247" t="s">
        <v>275</v>
      </c>
      <c r="K58" s="247" t="s">
        <v>276</v>
      </c>
      <c r="L58" s="247"/>
      <c r="M58" s="247"/>
      <c r="N58" s="247" t="s">
        <v>281</v>
      </c>
      <c r="O58" s="247" t="s">
        <v>282</v>
      </c>
      <c r="P58" s="247" t="s">
        <v>408</v>
      </c>
      <c r="Q58" s="247" t="s">
        <v>283</v>
      </c>
      <c r="R58" s="247" t="s">
        <v>284</v>
      </c>
      <c r="S58" s="247" t="s">
        <v>285</v>
      </c>
      <c r="T58" s="247" t="s">
        <v>286</v>
      </c>
      <c r="U58" s="247"/>
      <c r="V58" s="247"/>
      <c r="W58" s="247"/>
      <c r="X58" s="247" t="s">
        <v>287</v>
      </c>
      <c r="Y58" s="247" t="s">
        <v>288</v>
      </c>
      <c r="Z58" s="247" t="s">
        <v>289</v>
      </c>
      <c r="AA58" s="247"/>
      <c r="AB58" s="247" t="s">
        <v>290</v>
      </c>
      <c r="AC58" s="247" t="s">
        <v>291</v>
      </c>
      <c r="AD58" s="247"/>
      <c r="AE58" s="247"/>
      <c r="AF58" s="247"/>
      <c r="AG58" s="247"/>
      <c r="AH58" s="247"/>
      <c r="AI58" s="247"/>
      <c r="AJ58" s="247"/>
      <c r="AK58" s="247"/>
      <c r="AL58" s="247"/>
      <c r="AM58" s="247"/>
      <c r="AN58" s="247"/>
      <c r="AO58" s="247"/>
      <c r="AP58" s="247"/>
      <c r="AQ58" s="247"/>
      <c r="AR58" s="247"/>
      <c r="AS58" s="247"/>
    </row>
    <row r="59" spans="1:45" s="36" customFormat="1">
      <c r="A59" s="143"/>
      <c r="B59" s="287"/>
      <c r="C59" s="235" t="s">
        <v>3</v>
      </c>
      <c r="D59" s="235" t="s">
        <v>3</v>
      </c>
      <c r="E59" s="235" t="s">
        <v>3</v>
      </c>
      <c r="F59" s="235" t="s">
        <v>210</v>
      </c>
      <c r="G59" s="235" t="s">
        <v>3</v>
      </c>
      <c r="H59" s="235" t="s">
        <v>3</v>
      </c>
      <c r="I59" s="235" t="s">
        <v>144</v>
      </c>
      <c r="J59" s="235" t="s">
        <v>3</v>
      </c>
      <c r="K59" s="235" t="s">
        <v>3</v>
      </c>
      <c r="L59" s="235" t="s">
        <v>6</v>
      </c>
      <c r="M59" s="235" t="s">
        <v>5</v>
      </c>
      <c r="N59" s="235" t="s">
        <v>3</v>
      </c>
      <c r="O59" s="235" t="s">
        <v>3</v>
      </c>
      <c r="P59" s="235" t="s">
        <v>7</v>
      </c>
      <c r="Q59" s="235" t="s">
        <v>3</v>
      </c>
      <c r="R59" s="235" t="s">
        <v>7</v>
      </c>
      <c r="S59" s="235" t="s">
        <v>3</v>
      </c>
      <c r="T59" s="235" t="s">
        <v>7</v>
      </c>
      <c r="U59" s="235" t="s">
        <v>5</v>
      </c>
      <c r="V59" s="235" t="s">
        <v>6</v>
      </c>
      <c r="W59" s="235" t="s">
        <v>8</v>
      </c>
      <c r="X59" s="235" t="s">
        <v>7</v>
      </c>
      <c r="Y59" s="235" t="s">
        <v>7</v>
      </c>
      <c r="Z59" s="235" t="s">
        <v>3</v>
      </c>
      <c r="AA59" s="235" t="s">
        <v>5</v>
      </c>
      <c r="AB59" s="235" t="s">
        <v>3</v>
      </c>
      <c r="AC59" s="235" t="s">
        <v>7</v>
      </c>
      <c r="AD59" s="235" t="s">
        <v>12</v>
      </c>
      <c r="AE59" s="235" t="s">
        <v>8</v>
      </c>
      <c r="AF59" s="235" t="s">
        <v>8</v>
      </c>
      <c r="AG59" s="235" t="s">
        <v>8</v>
      </c>
      <c r="AH59" s="235" t="s">
        <v>5</v>
      </c>
      <c r="AI59" s="235" t="s">
        <v>4</v>
      </c>
      <c r="AJ59" s="235" t="s">
        <v>5</v>
      </c>
      <c r="AK59" s="235" t="s">
        <v>5</v>
      </c>
      <c r="AL59" s="235" t="s">
        <v>5</v>
      </c>
      <c r="AM59" s="235" t="s">
        <v>4</v>
      </c>
      <c r="AN59" s="235" t="s">
        <v>5</v>
      </c>
      <c r="AO59" s="235" t="s">
        <v>5</v>
      </c>
      <c r="AP59" s="235" t="s">
        <v>5</v>
      </c>
      <c r="AQ59" s="235" t="s">
        <v>4</v>
      </c>
      <c r="AR59" s="235" t="s">
        <v>5</v>
      </c>
      <c r="AS59" s="235" t="s">
        <v>5</v>
      </c>
    </row>
    <row r="60" spans="1:45" s="36" customFormat="1">
      <c r="A60" s="143"/>
      <c r="B60" s="249" t="s">
        <v>204</v>
      </c>
      <c r="C60" s="250">
        <v>36</v>
      </c>
      <c r="D60" s="250">
        <v>27</v>
      </c>
      <c r="E60" s="250">
        <v>49.9</v>
      </c>
      <c r="F60" s="250">
        <v>100</v>
      </c>
      <c r="G60" s="250">
        <v>12</v>
      </c>
      <c r="H60" s="250">
        <v>7</v>
      </c>
      <c r="I60" s="250" t="s">
        <v>277</v>
      </c>
      <c r="J60" s="250">
        <v>22</v>
      </c>
      <c r="K60" s="250">
        <v>21.5</v>
      </c>
      <c r="L60" s="4"/>
      <c r="M60" s="4"/>
      <c r="N60" s="4"/>
      <c r="O60" s="4"/>
      <c r="P60" s="3"/>
      <c r="Q60" s="4"/>
      <c r="R60" s="3"/>
      <c r="S60" s="4"/>
      <c r="T60" s="3"/>
      <c r="U60" s="4"/>
      <c r="V60" s="3"/>
      <c r="W60" s="237"/>
      <c r="X60" s="3"/>
      <c r="Y60" s="3"/>
      <c r="Z60" s="4"/>
      <c r="AA60" s="4"/>
      <c r="AB60" s="3"/>
      <c r="AC60" s="3"/>
      <c r="AD60" s="3"/>
      <c r="AE60" s="237"/>
      <c r="AF60" s="238" t="e">
        <f>AH60/(L60*45/3600*1000)</f>
        <v>#DIV/0!</v>
      </c>
      <c r="AG60" s="238" t="e">
        <f t="shared" ref="AG60:AG78" si="0">AH60*3600/1000/(L60*45+(M60+U60+AA60)*9.76)</f>
        <v>#DIV/0!</v>
      </c>
      <c r="AH60" s="239">
        <f t="shared" ref="AH60:AH78" si="1">(N60-O60)*P60/60*4.18605</f>
        <v>0</v>
      </c>
      <c r="AI60" s="270">
        <f t="shared" ref="AI60:AI78" si="2">Q60-AB60</f>
        <v>0</v>
      </c>
      <c r="AJ60" s="239">
        <f t="shared" ref="AJ60:AJ78" si="3">(Q60-AB60)*AC60/60*4.18605</f>
        <v>0</v>
      </c>
      <c r="AK60" s="270">
        <f t="shared" ref="AK60:AK78" si="4">L60*45/3600*1000</f>
        <v>0</v>
      </c>
      <c r="AL60" s="239">
        <f>AH60+AK60-AJ60</f>
        <v>0</v>
      </c>
      <c r="AM60" s="270">
        <f t="shared" ref="AM60:AM78" si="5">S60-Q60</f>
        <v>0</v>
      </c>
      <c r="AN60" s="270">
        <f t="shared" ref="AN60:AN78" si="6">AM60*T60/60*4.18605</f>
        <v>0</v>
      </c>
      <c r="AO60" s="270">
        <f>(Z60-Q60)*R60/60*4.18605</f>
        <v>0</v>
      </c>
      <c r="AP60" s="272">
        <f>AN60-AO60</f>
        <v>0</v>
      </c>
      <c r="AQ60" s="272">
        <f t="shared" ref="AQ60:AQ78" si="7">AB60-Z60</f>
        <v>0</v>
      </c>
      <c r="AR60" s="270">
        <f t="shared" ref="AR60:AR78" si="8">AQ60*AC60/60*4.18605</f>
        <v>0</v>
      </c>
      <c r="AS60" s="270">
        <f>AJ60+AN60+AR60</f>
        <v>0</v>
      </c>
    </row>
    <row r="61" spans="1:45" s="36" customFormat="1">
      <c r="A61" s="143"/>
      <c r="B61" s="249" t="s">
        <v>205</v>
      </c>
      <c r="C61" s="250">
        <v>31.2</v>
      </c>
      <c r="D61" s="250">
        <v>23</v>
      </c>
      <c r="E61" s="250">
        <v>49.7</v>
      </c>
      <c r="F61" s="250">
        <v>100</v>
      </c>
      <c r="G61" s="250">
        <v>12</v>
      </c>
      <c r="H61" s="250">
        <v>7</v>
      </c>
      <c r="I61" s="250" t="s">
        <v>277</v>
      </c>
      <c r="J61" s="250">
        <v>22</v>
      </c>
      <c r="K61" s="250">
        <v>21.5</v>
      </c>
      <c r="L61" s="4"/>
      <c r="M61" s="4"/>
      <c r="N61" s="4"/>
      <c r="O61" s="4"/>
      <c r="P61" s="3"/>
      <c r="Q61" s="4"/>
      <c r="R61" s="3"/>
      <c r="S61" s="4"/>
      <c r="T61" s="3"/>
      <c r="U61" s="4"/>
      <c r="V61" s="3"/>
      <c r="W61" s="237"/>
      <c r="X61" s="3"/>
      <c r="Y61" s="3"/>
      <c r="Z61" s="4"/>
      <c r="AA61" s="4"/>
      <c r="AB61" s="3"/>
      <c r="AC61" s="3"/>
      <c r="AD61" s="3"/>
      <c r="AE61" s="237"/>
      <c r="AF61" s="238" t="e">
        <f t="shared" ref="AF61:AF78" si="9">AH61/(L61*45/3600*1000)</f>
        <v>#DIV/0!</v>
      </c>
      <c r="AG61" s="238" t="e">
        <f t="shared" si="0"/>
        <v>#DIV/0!</v>
      </c>
      <c r="AH61" s="239">
        <f t="shared" si="1"/>
        <v>0</v>
      </c>
      <c r="AI61" s="270">
        <f t="shared" si="2"/>
        <v>0</v>
      </c>
      <c r="AJ61" s="239">
        <f t="shared" si="3"/>
        <v>0</v>
      </c>
      <c r="AK61" s="270">
        <f t="shared" si="4"/>
        <v>0</v>
      </c>
      <c r="AL61" s="239">
        <f t="shared" ref="AL61:AL78" si="10">AH61+AK61-AJ61</f>
        <v>0</v>
      </c>
      <c r="AM61" s="270">
        <f t="shared" si="5"/>
        <v>0</v>
      </c>
      <c r="AN61" s="270">
        <f t="shared" si="6"/>
        <v>0</v>
      </c>
      <c r="AO61" s="270">
        <f t="shared" ref="AO61:AO78" si="11">(Z61-Q61)*R61/60*4.18605</f>
        <v>0</v>
      </c>
      <c r="AP61" s="272">
        <f t="shared" ref="AP61:AP78" si="12">AN61-AO61</f>
        <v>0</v>
      </c>
      <c r="AQ61" s="272">
        <f t="shared" si="7"/>
        <v>0</v>
      </c>
      <c r="AR61" s="270">
        <f t="shared" si="8"/>
        <v>0</v>
      </c>
      <c r="AS61" s="270">
        <f t="shared" ref="AS61:AS78" si="13">AJ61+AN61+AR61</f>
        <v>0</v>
      </c>
    </row>
    <row r="62" spans="1:45" s="36" customFormat="1">
      <c r="A62" s="143"/>
      <c r="B62" s="249" t="s">
        <v>206</v>
      </c>
      <c r="C62" s="250">
        <v>26.3</v>
      </c>
      <c r="D62" s="250">
        <v>19</v>
      </c>
      <c r="E62" s="250">
        <v>49.9</v>
      </c>
      <c r="F62" s="250">
        <v>100</v>
      </c>
      <c r="G62" s="250">
        <v>12</v>
      </c>
      <c r="H62" s="250">
        <v>7</v>
      </c>
      <c r="I62" s="250" t="s">
        <v>277</v>
      </c>
      <c r="J62" s="250">
        <v>22</v>
      </c>
      <c r="K62" s="250">
        <v>21.5</v>
      </c>
      <c r="L62" s="4"/>
      <c r="M62" s="4"/>
      <c r="N62" s="4"/>
      <c r="O62" s="4"/>
      <c r="P62" s="3"/>
      <c r="Q62" s="4"/>
      <c r="R62" s="3"/>
      <c r="S62" s="4"/>
      <c r="T62" s="3"/>
      <c r="U62" s="4"/>
      <c r="V62" s="3"/>
      <c r="W62" s="237"/>
      <c r="X62" s="3"/>
      <c r="Y62" s="3"/>
      <c r="Z62" s="4"/>
      <c r="AA62" s="4"/>
      <c r="AB62" s="3"/>
      <c r="AC62" s="3"/>
      <c r="AD62" s="3"/>
      <c r="AE62" s="237"/>
      <c r="AF62" s="238" t="e">
        <f t="shared" si="9"/>
        <v>#DIV/0!</v>
      </c>
      <c r="AG62" s="238" t="e">
        <f t="shared" si="0"/>
        <v>#DIV/0!</v>
      </c>
      <c r="AH62" s="239">
        <f t="shared" si="1"/>
        <v>0</v>
      </c>
      <c r="AI62" s="270">
        <f t="shared" si="2"/>
        <v>0</v>
      </c>
      <c r="AJ62" s="239">
        <f t="shared" si="3"/>
        <v>0</v>
      </c>
      <c r="AK62" s="270">
        <f t="shared" si="4"/>
        <v>0</v>
      </c>
      <c r="AL62" s="239">
        <f t="shared" si="10"/>
        <v>0</v>
      </c>
      <c r="AM62" s="270">
        <f t="shared" si="5"/>
        <v>0</v>
      </c>
      <c r="AN62" s="270">
        <f t="shared" si="6"/>
        <v>0</v>
      </c>
      <c r="AO62" s="270">
        <f t="shared" si="11"/>
        <v>0</v>
      </c>
      <c r="AP62" s="272">
        <f t="shared" si="12"/>
        <v>0</v>
      </c>
      <c r="AQ62" s="272">
        <f t="shared" si="7"/>
        <v>0</v>
      </c>
      <c r="AR62" s="270">
        <f t="shared" si="8"/>
        <v>0</v>
      </c>
      <c r="AS62" s="270">
        <f t="shared" si="13"/>
        <v>0</v>
      </c>
    </row>
    <row r="63" spans="1:45" s="36" customFormat="1">
      <c r="A63" s="143"/>
      <c r="B63" s="249" t="s">
        <v>219</v>
      </c>
      <c r="C63" s="250">
        <v>11.7</v>
      </c>
      <c r="D63" s="250">
        <v>7</v>
      </c>
      <c r="E63" s="250">
        <v>50</v>
      </c>
      <c r="F63" s="250">
        <v>100</v>
      </c>
      <c r="G63" s="250">
        <v>12</v>
      </c>
      <c r="H63" s="250">
        <v>7</v>
      </c>
      <c r="I63" s="250" t="s">
        <v>277</v>
      </c>
      <c r="J63" s="250">
        <v>22</v>
      </c>
      <c r="K63" s="250">
        <v>21.5</v>
      </c>
      <c r="L63" s="4"/>
      <c r="M63" s="4"/>
      <c r="N63" s="4"/>
      <c r="O63" s="4"/>
      <c r="P63" s="3"/>
      <c r="Q63" s="4"/>
      <c r="R63" s="3"/>
      <c r="S63" s="4"/>
      <c r="T63" s="3"/>
      <c r="U63" s="4"/>
      <c r="V63" s="3"/>
      <c r="W63" s="237"/>
      <c r="X63" s="3"/>
      <c r="Y63" s="3"/>
      <c r="Z63" s="4"/>
      <c r="AA63" s="4"/>
      <c r="AB63" s="3"/>
      <c r="AC63" s="3"/>
      <c r="AD63" s="3"/>
      <c r="AE63" s="237"/>
      <c r="AF63" s="238" t="e">
        <f t="shared" si="9"/>
        <v>#DIV/0!</v>
      </c>
      <c r="AG63" s="238" t="e">
        <f t="shared" si="0"/>
        <v>#DIV/0!</v>
      </c>
      <c r="AH63" s="239">
        <f t="shared" si="1"/>
        <v>0</v>
      </c>
      <c r="AI63" s="270">
        <f t="shared" si="2"/>
        <v>0</v>
      </c>
      <c r="AJ63" s="239">
        <f t="shared" si="3"/>
        <v>0</v>
      </c>
      <c r="AK63" s="270">
        <f t="shared" si="4"/>
        <v>0</v>
      </c>
      <c r="AL63" s="239">
        <f t="shared" si="10"/>
        <v>0</v>
      </c>
      <c r="AM63" s="270">
        <f t="shared" si="5"/>
        <v>0</v>
      </c>
      <c r="AN63" s="270">
        <f t="shared" si="6"/>
        <v>0</v>
      </c>
      <c r="AO63" s="270">
        <f t="shared" si="11"/>
        <v>0</v>
      </c>
      <c r="AP63" s="272">
        <f t="shared" si="12"/>
        <v>0</v>
      </c>
      <c r="AQ63" s="272">
        <f t="shared" si="7"/>
        <v>0</v>
      </c>
      <c r="AR63" s="270">
        <f t="shared" si="8"/>
        <v>0</v>
      </c>
      <c r="AS63" s="270">
        <f t="shared" si="13"/>
        <v>0</v>
      </c>
    </row>
    <row r="64" spans="1:45" s="36" customFormat="1">
      <c r="A64" s="143"/>
      <c r="B64" s="249" t="s">
        <v>207</v>
      </c>
      <c r="C64" s="250">
        <v>26.3</v>
      </c>
      <c r="D64" s="250">
        <v>19</v>
      </c>
      <c r="E64" s="250">
        <v>49.9</v>
      </c>
      <c r="F64" s="250">
        <v>100</v>
      </c>
      <c r="G64" s="250">
        <v>12</v>
      </c>
      <c r="H64" s="250">
        <v>7</v>
      </c>
      <c r="I64" s="250" t="s">
        <v>277</v>
      </c>
      <c r="J64" s="250">
        <v>32</v>
      </c>
      <c r="K64" s="250">
        <v>31.5</v>
      </c>
      <c r="L64" s="4"/>
      <c r="M64" s="4"/>
      <c r="N64" s="4"/>
      <c r="O64" s="4"/>
      <c r="P64" s="3"/>
      <c r="Q64" s="4"/>
      <c r="R64" s="3"/>
      <c r="S64" s="4"/>
      <c r="T64" s="3"/>
      <c r="U64" s="4"/>
      <c r="V64" s="3"/>
      <c r="W64" s="237"/>
      <c r="X64" s="3"/>
      <c r="Y64" s="3"/>
      <c r="Z64" s="4"/>
      <c r="AA64" s="4"/>
      <c r="AB64" s="3"/>
      <c r="AC64" s="3"/>
      <c r="AD64" s="3"/>
      <c r="AE64" s="237"/>
      <c r="AF64" s="238" t="e">
        <f t="shared" si="9"/>
        <v>#DIV/0!</v>
      </c>
      <c r="AG64" s="238" t="e">
        <f t="shared" si="0"/>
        <v>#DIV/0!</v>
      </c>
      <c r="AH64" s="239">
        <f t="shared" si="1"/>
        <v>0</v>
      </c>
      <c r="AI64" s="270">
        <f t="shared" si="2"/>
        <v>0</v>
      </c>
      <c r="AJ64" s="239">
        <f t="shared" si="3"/>
        <v>0</v>
      </c>
      <c r="AK64" s="270">
        <f t="shared" si="4"/>
        <v>0</v>
      </c>
      <c r="AL64" s="239">
        <f t="shared" si="10"/>
        <v>0</v>
      </c>
      <c r="AM64" s="270">
        <f t="shared" si="5"/>
        <v>0</v>
      </c>
      <c r="AN64" s="270">
        <f t="shared" si="6"/>
        <v>0</v>
      </c>
      <c r="AO64" s="270">
        <f t="shared" si="11"/>
        <v>0</v>
      </c>
      <c r="AP64" s="272">
        <f t="shared" si="12"/>
        <v>0</v>
      </c>
      <c r="AQ64" s="272">
        <f t="shared" si="7"/>
        <v>0</v>
      </c>
      <c r="AR64" s="270">
        <f t="shared" si="8"/>
        <v>0</v>
      </c>
      <c r="AS64" s="270">
        <f t="shared" si="13"/>
        <v>0</v>
      </c>
    </row>
    <row r="65" spans="1:45" s="36" customFormat="1">
      <c r="A65" s="143"/>
      <c r="B65" s="249" t="s">
        <v>208</v>
      </c>
      <c r="C65" s="250">
        <v>31.2</v>
      </c>
      <c r="D65" s="250">
        <v>23</v>
      </c>
      <c r="E65" s="250">
        <v>49.7</v>
      </c>
      <c r="F65" s="250">
        <v>100</v>
      </c>
      <c r="G65" s="250">
        <v>10.75</v>
      </c>
      <c r="H65" s="250">
        <v>7</v>
      </c>
      <c r="I65" s="250" t="s">
        <v>277</v>
      </c>
      <c r="J65" s="250">
        <v>22</v>
      </c>
      <c r="K65" s="250">
        <v>21.5</v>
      </c>
      <c r="L65" s="4"/>
      <c r="M65" s="4"/>
      <c r="N65" s="4"/>
      <c r="O65" s="4"/>
      <c r="P65" s="3"/>
      <c r="Q65" s="4"/>
      <c r="R65" s="3"/>
      <c r="S65" s="4"/>
      <c r="T65" s="3"/>
      <c r="U65" s="4"/>
      <c r="V65" s="3"/>
      <c r="W65" s="237"/>
      <c r="X65" s="3"/>
      <c r="Y65" s="3"/>
      <c r="Z65" s="4"/>
      <c r="AA65" s="4"/>
      <c r="AB65" s="3"/>
      <c r="AC65" s="3"/>
      <c r="AD65" s="3"/>
      <c r="AE65" s="237"/>
      <c r="AF65" s="238" t="e">
        <f t="shared" si="9"/>
        <v>#DIV/0!</v>
      </c>
      <c r="AG65" s="238" t="e">
        <f t="shared" si="0"/>
        <v>#DIV/0!</v>
      </c>
      <c r="AH65" s="239">
        <f t="shared" si="1"/>
        <v>0</v>
      </c>
      <c r="AI65" s="270">
        <f t="shared" si="2"/>
        <v>0</v>
      </c>
      <c r="AJ65" s="239">
        <f t="shared" si="3"/>
        <v>0</v>
      </c>
      <c r="AK65" s="270">
        <f t="shared" si="4"/>
        <v>0</v>
      </c>
      <c r="AL65" s="239">
        <f t="shared" si="10"/>
        <v>0</v>
      </c>
      <c r="AM65" s="270">
        <f t="shared" si="5"/>
        <v>0</v>
      </c>
      <c r="AN65" s="270">
        <f t="shared" si="6"/>
        <v>0</v>
      </c>
      <c r="AO65" s="270">
        <f t="shared" si="11"/>
        <v>0</v>
      </c>
      <c r="AP65" s="272">
        <f t="shared" si="12"/>
        <v>0</v>
      </c>
      <c r="AQ65" s="272">
        <f t="shared" si="7"/>
        <v>0</v>
      </c>
      <c r="AR65" s="270">
        <f t="shared" si="8"/>
        <v>0</v>
      </c>
      <c r="AS65" s="270">
        <f t="shared" si="13"/>
        <v>0</v>
      </c>
    </row>
    <row r="66" spans="1:45">
      <c r="A66" s="174"/>
      <c r="B66" s="249" t="s">
        <v>209</v>
      </c>
      <c r="C66" s="250">
        <v>26.3</v>
      </c>
      <c r="D66" s="250">
        <v>19</v>
      </c>
      <c r="E66" s="250">
        <v>49.9</v>
      </c>
      <c r="F66" s="250">
        <v>100</v>
      </c>
      <c r="G66" s="250">
        <v>9.5</v>
      </c>
      <c r="H66" s="250">
        <v>7</v>
      </c>
      <c r="I66" s="250" t="s">
        <v>277</v>
      </c>
      <c r="J66" s="250">
        <v>22</v>
      </c>
      <c r="K66" s="250">
        <v>21.5</v>
      </c>
      <c r="L66" s="4"/>
      <c r="M66" s="4"/>
      <c r="N66" s="4"/>
      <c r="O66" s="4"/>
      <c r="P66" s="3"/>
      <c r="Q66" s="4"/>
      <c r="R66" s="3"/>
      <c r="S66" s="4"/>
      <c r="T66" s="3"/>
      <c r="U66" s="4"/>
      <c r="V66" s="3"/>
      <c r="W66" s="237"/>
      <c r="X66" s="3"/>
      <c r="Y66" s="3"/>
      <c r="Z66" s="4"/>
      <c r="AA66" s="4"/>
      <c r="AB66" s="3"/>
      <c r="AC66" s="3"/>
      <c r="AD66" s="3"/>
      <c r="AE66" s="237"/>
      <c r="AF66" s="238" t="e">
        <f t="shared" si="9"/>
        <v>#DIV/0!</v>
      </c>
      <c r="AG66" s="238" t="e">
        <f t="shared" si="0"/>
        <v>#DIV/0!</v>
      </c>
      <c r="AH66" s="239">
        <f t="shared" si="1"/>
        <v>0</v>
      </c>
      <c r="AI66" s="270">
        <f t="shared" si="2"/>
        <v>0</v>
      </c>
      <c r="AJ66" s="239">
        <f t="shared" si="3"/>
        <v>0</v>
      </c>
      <c r="AK66" s="270">
        <f t="shared" si="4"/>
        <v>0</v>
      </c>
      <c r="AL66" s="239">
        <f t="shared" si="10"/>
        <v>0</v>
      </c>
      <c r="AM66" s="270">
        <f t="shared" si="5"/>
        <v>0</v>
      </c>
      <c r="AN66" s="270">
        <f t="shared" si="6"/>
        <v>0</v>
      </c>
      <c r="AO66" s="270">
        <f t="shared" si="11"/>
        <v>0</v>
      </c>
      <c r="AP66" s="272">
        <f t="shared" si="12"/>
        <v>0</v>
      </c>
      <c r="AQ66" s="272">
        <f t="shared" si="7"/>
        <v>0</v>
      </c>
      <c r="AR66" s="270">
        <f t="shared" si="8"/>
        <v>0</v>
      </c>
      <c r="AS66" s="270">
        <f t="shared" si="13"/>
        <v>0</v>
      </c>
    </row>
    <row r="67" spans="1:45">
      <c r="A67" s="174"/>
      <c r="B67" s="249" t="s">
        <v>220</v>
      </c>
      <c r="C67" s="250">
        <v>11.7</v>
      </c>
      <c r="D67" s="250">
        <v>7</v>
      </c>
      <c r="E67" s="250">
        <v>50</v>
      </c>
      <c r="F67" s="250">
        <v>100</v>
      </c>
      <c r="G67" s="250">
        <v>8.75</v>
      </c>
      <c r="H67" s="250">
        <v>7</v>
      </c>
      <c r="I67" s="250" t="s">
        <v>277</v>
      </c>
      <c r="J67" s="250">
        <v>22</v>
      </c>
      <c r="K67" s="250">
        <v>21.5</v>
      </c>
      <c r="L67" s="4"/>
      <c r="M67" s="4"/>
      <c r="N67" s="4"/>
      <c r="O67" s="4"/>
      <c r="P67" s="3"/>
      <c r="Q67" s="4"/>
      <c r="R67" s="3"/>
      <c r="S67" s="4"/>
      <c r="T67" s="3"/>
      <c r="U67" s="4"/>
      <c r="V67" s="3"/>
      <c r="W67" s="237"/>
      <c r="X67" s="3"/>
      <c r="Y67" s="3"/>
      <c r="Z67" s="4"/>
      <c r="AA67" s="4"/>
      <c r="AB67" s="3"/>
      <c r="AC67" s="3"/>
      <c r="AD67" s="3"/>
      <c r="AE67" s="237"/>
      <c r="AF67" s="238" t="e">
        <f t="shared" si="9"/>
        <v>#DIV/0!</v>
      </c>
      <c r="AG67" s="238" t="e">
        <f t="shared" si="0"/>
        <v>#DIV/0!</v>
      </c>
      <c r="AH67" s="239">
        <f t="shared" si="1"/>
        <v>0</v>
      </c>
      <c r="AI67" s="270">
        <f t="shared" si="2"/>
        <v>0</v>
      </c>
      <c r="AJ67" s="239">
        <f t="shared" si="3"/>
        <v>0</v>
      </c>
      <c r="AK67" s="270">
        <f t="shared" si="4"/>
        <v>0</v>
      </c>
      <c r="AL67" s="239">
        <f t="shared" si="10"/>
        <v>0</v>
      </c>
      <c r="AM67" s="270">
        <f t="shared" si="5"/>
        <v>0</v>
      </c>
      <c r="AN67" s="270">
        <f t="shared" si="6"/>
        <v>0</v>
      </c>
      <c r="AO67" s="270">
        <f t="shared" si="11"/>
        <v>0</v>
      </c>
      <c r="AP67" s="272">
        <f t="shared" si="12"/>
        <v>0</v>
      </c>
      <c r="AQ67" s="272">
        <f t="shared" si="7"/>
        <v>0</v>
      </c>
      <c r="AR67" s="270">
        <f t="shared" si="8"/>
        <v>0</v>
      </c>
      <c r="AS67" s="270">
        <f t="shared" si="13"/>
        <v>0</v>
      </c>
    </row>
    <row r="68" spans="1:45">
      <c r="A68" s="174"/>
      <c r="B68" s="249" t="s">
        <v>221</v>
      </c>
      <c r="C68" s="250">
        <v>26.3</v>
      </c>
      <c r="D68" s="250">
        <v>19</v>
      </c>
      <c r="E68" s="250">
        <v>49.9</v>
      </c>
      <c r="F68" s="250">
        <v>100</v>
      </c>
      <c r="G68" s="250">
        <v>9.5</v>
      </c>
      <c r="H68" s="250">
        <v>7</v>
      </c>
      <c r="I68" s="250" t="s">
        <v>277</v>
      </c>
      <c r="J68" s="250">
        <v>32</v>
      </c>
      <c r="K68" s="250">
        <v>31.5</v>
      </c>
      <c r="L68" s="4"/>
      <c r="M68" s="4"/>
      <c r="N68" s="4"/>
      <c r="O68" s="4"/>
      <c r="P68" s="3"/>
      <c r="Q68" s="4"/>
      <c r="R68" s="3"/>
      <c r="S68" s="4"/>
      <c r="T68" s="3"/>
      <c r="U68" s="4"/>
      <c r="V68" s="3"/>
      <c r="W68" s="237"/>
      <c r="X68" s="3"/>
      <c r="Y68" s="3"/>
      <c r="Z68" s="4"/>
      <c r="AA68" s="4"/>
      <c r="AB68" s="3"/>
      <c r="AC68" s="3"/>
      <c r="AD68" s="3"/>
      <c r="AE68" s="237"/>
      <c r="AF68" s="238" t="e">
        <f t="shared" si="9"/>
        <v>#DIV/0!</v>
      </c>
      <c r="AG68" s="238" t="e">
        <f t="shared" si="0"/>
        <v>#DIV/0!</v>
      </c>
      <c r="AH68" s="239">
        <f t="shared" si="1"/>
        <v>0</v>
      </c>
      <c r="AI68" s="270">
        <f t="shared" si="2"/>
        <v>0</v>
      </c>
      <c r="AJ68" s="239">
        <f t="shared" si="3"/>
        <v>0</v>
      </c>
      <c r="AK68" s="270">
        <f t="shared" si="4"/>
        <v>0</v>
      </c>
      <c r="AL68" s="239">
        <f t="shared" si="10"/>
        <v>0</v>
      </c>
      <c r="AM68" s="270">
        <f t="shared" si="5"/>
        <v>0</v>
      </c>
      <c r="AN68" s="270">
        <f t="shared" si="6"/>
        <v>0</v>
      </c>
      <c r="AO68" s="270">
        <f t="shared" si="11"/>
        <v>0</v>
      </c>
      <c r="AP68" s="272">
        <f t="shared" si="12"/>
        <v>0</v>
      </c>
      <c r="AQ68" s="272">
        <f t="shared" si="7"/>
        <v>0</v>
      </c>
      <c r="AR68" s="270">
        <f t="shared" si="8"/>
        <v>0</v>
      </c>
      <c r="AS68" s="270">
        <f t="shared" si="13"/>
        <v>0</v>
      </c>
    </row>
    <row r="69" spans="1:45">
      <c r="A69" s="174"/>
      <c r="B69" s="251" t="s">
        <v>196</v>
      </c>
      <c r="C69" s="250">
        <v>36</v>
      </c>
      <c r="D69" s="250">
        <v>27</v>
      </c>
      <c r="E69" s="250">
        <v>49.9</v>
      </c>
      <c r="F69" s="250">
        <v>100</v>
      </c>
      <c r="G69" s="250">
        <v>12</v>
      </c>
      <c r="H69" s="250">
        <v>7</v>
      </c>
      <c r="I69" s="250">
        <v>5</v>
      </c>
      <c r="J69" s="250">
        <v>22</v>
      </c>
      <c r="K69" s="250">
        <v>21.5</v>
      </c>
      <c r="L69" s="4"/>
      <c r="M69" s="4"/>
      <c r="N69" s="4"/>
      <c r="O69" s="4"/>
      <c r="P69" s="3"/>
      <c r="Q69" s="4"/>
      <c r="R69" s="3"/>
      <c r="S69" s="4"/>
      <c r="T69" s="3"/>
      <c r="U69" s="4"/>
      <c r="V69" s="3"/>
      <c r="W69" s="237"/>
      <c r="X69" s="3"/>
      <c r="Y69" s="3"/>
      <c r="Z69" s="4"/>
      <c r="AA69" s="4"/>
      <c r="AB69" s="3"/>
      <c r="AC69" s="3"/>
      <c r="AD69" s="3"/>
      <c r="AE69" s="237"/>
      <c r="AF69" s="238" t="e">
        <f t="shared" si="9"/>
        <v>#DIV/0!</v>
      </c>
      <c r="AG69" s="238" t="e">
        <f t="shared" si="0"/>
        <v>#DIV/0!</v>
      </c>
      <c r="AH69" s="239">
        <f t="shared" si="1"/>
        <v>0</v>
      </c>
      <c r="AI69" s="270">
        <f t="shared" si="2"/>
        <v>0</v>
      </c>
      <c r="AJ69" s="239">
        <f t="shared" si="3"/>
        <v>0</v>
      </c>
      <c r="AK69" s="270">
        <f t="shared" si="4"/>
        <v>0</v>
      </c>
      <c r="AL69" s="239">
        <f t="shared" si="10"/>
        <v>0</v>
      </c>
      <c r="AM69" s="270">
        <f t="shared" si="5"/>
        <v>0</v>
      </c>
      <c r="AN69" s="270">
        <f t="shared" si="6"/>
        <v>0</v>
      </c>
      <c r="AO69" s="270">
        <f t="shared" si="11"/>
        <v>0</v>
      </c>
      <c r="AP69" s="272">
        <f t="shared" si="12"/>
        <v>0</v>
      </c>
      <c r="AQ69" s="272">
        <f t="shared" si="7"/>
        <v>0</v>
      </c>
      <c r="AR69" s="270">
        <f t="shared" si="8"/>
        <v>0</v>
      </c>
      <c r="AS69" s="270">
        <f t="shared" si="13"/>
        <v>0</v>
      </c>
    </row>
    <row r="70" spans="1:45">
      <c r="A70" s="174"/>
      <c r="B70" s="251" t="s">
        <v>199</v>
      </c>
      <c r="C70" s="250">
        <v>31.2</v>
      </c>
      <c r="D70" s="250">
        <v>23</v>
      </c>
      <c r="E70" s="250">
        <v>49.7</v>
      </c>
      <c r="F70" s="250">
        <v>100</v>
      </c>
      <c r="G70" s="250">
        <v>12</v>
      </c>
      <c r="H70" s="250">
        <v>7</v>
      </c>
      <c r="I70" s="250">
        <v>5</v>
      </c>
      <c r="J70" s="250">
        <v>22</v>
      </c>
      <c r="K70" s="250">
        <v>21.5</v>
      </c>
      <c r="L70" s="4"/>
      <c r="M70" s="4"/>
      <c r="N70" s="4"/>
      <c r="O70" s="4"/>
      <c r="P70" s="3"/>
      <c r="Q70" s="4"/>
      <c r="R70" s="3"/>
      <c r="S70" s="4"/>
      <c r="T70" s="3"/>
      <c r="U70" s="4"/>
      <c r="V70" s="3"/>
      <c r="W70" s="237"/>
      <c r="X70" s="3"/>
      <c r="Y70" s="3"/>
      <c r="Z70" s="4"/>
      <c r="AA70" s="4"/>
      <c r="AB70" s="3"/>
      <c r="AC70" s="3"/>
      <c r="AD70" s="3"/>
      <c r="AE70" s="237"/>
      <c r="AF70" s="238" t="e">
        <f t="shared" si="9"/>
        <v>#DIV/0!</v>
      </c>
      <c r="AG70" s="238" t="e">
        <f t="shared" si="0"/>
        <v>#DIV/0!</v>
      </c>
      <c r="AH70" s="239">
        <f t="shared" si="1"/>
        <v>0</v>
      </c>
      <c r="AI70" s="270">
        <f t="shared" si="2"/>
        <v>0</v>
      </c>
      <c r="AJ70" s="239">
        <f t="shared" si="3"/>
        <v>0</v>
      </c>
      <c r="AK70" s="270">
        <f t="shared" si="4"/>
        <v>0</v>
      </c>
      <c r="AL70" s="239">
        <f t="shared" si="10"/>
        <v>0</v>
      </c>
      <c r="AM70" s="270">
        <f t="shared" si="5"/>
        <v>0</v>
      </c>
      <c r="AN70" s="270">
        <f t="shared" si="6"/>
        <v>0</v>
      </c>
      <c r="AO70" s="270">
        <f t="shared" si="11"/>
        <v>0</v>
      </c>
      <c r="AP70" s="272">
        <f t="shared" si="12"/>
        <v>0</v>
      </c>
      <c r="AQ70" s="272">
        <f t="shared" si="7"/>
        <v>0</v>
      </c>
      <c r="AR70" s="270">
        <f t="shared" si="8"/>
        <v>0</v>
      </c>
      <c r="AS70" s="270">
        <f t="shared" si="13"/>
        <v>0</v>
      </c>
    </row>
    <row r="71" spans="1:45">
      <c r="A71" s="174"/>
      <c r="B71" s="251" t="s">
        <v>200</v>
      </c>
      <c r="C71" s="250">
        <v>26.3</v>
      </c>
      <c r="D71" s="250">
        <v>19</v>
      </c>
      <c r="E71" s="250">
        <v>49.9</v>
      </c>
      <c r="F71" s="250">
        <v>100</v>
      </c>
      <c r="G71" s="250">
        <v>12</v>
      </c>
      <c r="H71" s="250">
        <v>7</v>
      </c>
      <c r="I71" s="250">
        <v>5</v>
      </c>
      <c r="J71" s="250">
        <v>22</v>
      </c>
      <c r="K71" s="250">
        <v>21.5</v>
      </c>
      <c r="L71" s="4"/>
      <c r="M71" s="4"/>
      <c r="N71" s="4"/>
      <c r="O71" s="4"/>
      <c r="P71" s="3"/>
      <c r="Q71" s="4"/>
      <c r="R71" s="3"/>
      <c r="S71" s="4"/>
      <c r="T71" s="3"/>
      <c r="U71" s="4"/>
      <c r="V71" s="3"/>
      <c r="W71" s="237"/>
      <c r="X71" s="3"/>
      <c r="Y71" s="3"/>
      <c r="Z71" s="4"/>
      <c r="AA71" s="4"/>
      <c r="AB71" s="3"/>
      <c r="AC71" s="3"/>
      <c r="AD71" s="3"/>
      <c r="AE71" s="237"/>
      <c r="AF71" s="238" t="e">
        <f t="shared" si="9"/>
        <v>#DIV/0!</v>
      </c>
      <c r="AG71" s="238" t="e">
        <f t="shared" si="0"/>
        <v>#DIV/0!</v>
      </c>
      <c r="AH71" s="239">
        <f t="shared" si="1"/>
        <v>0</v>
      </c>
      <c r="AI71" s="270">
        <f t="shared" si="2"/>
        <v>0</v>
      </c>
      <c r="AJ71" s="239">
        <f t="shared" si="3"/>
        <v>0</v>
      </c>
      <c r="AK71" s="270">
        <f t="shared" si="4"/>
        <v>0</v>
      </c>
      <c r="AL71" s="239">
        <f t="shared" si="10"/>
        <v>0</v>
      </c>
      <c r="AM71" s="270">
        <f t="shared" si="5"/>
        <v>0</v>
      </c>
      <c r="AN71" s="270">
        <f t="shared" si="6"/>
        <v>0</v>
      </c>
      <c r="AO71" s="270">
        <f t="shared" si="11"/>
        <v>0</v>
      </c>
      <c r="AP71" s="272">
        <f t="shared" si="12"/>
        <v>0</v>
      </c>
      <c r="AQ71" s="272">
        <f t="shared" si="7"/>
        <v>0</v>
      </c>
      <c r="AR71" s="270">
        <f t="shared" si="8"/>
        <v>0</v>
      </c>
      <c r="AS71" s="270">
        <f t="shared" si="13"/>
        <v>0</v>
      </c>
    </row>
    <row r="72" spans="1:45">
      <c r="A72" s="174"/>
      <c r="B72" s="251" t="s">
        <v>201</v>
      </c>
      <c r="C72" s="250">
        <v>11.7</v>
      </c>
      <c r="D72" s="250">
        <v>7</v>
      </c>
      <c r="E72" s="250">
        <v>50</v>
      </c>
      <c r="F72" s="250">
        <v>100</v>
      </c>
      <c r="G72" s="250">
        <v>12</v>
      </c>
      <c r="H72" s="250">
        <v>7</v>
      </c>
      <c r="I72" s="250">
        <v>5</v>
      </c>
      <c r="J72" s="250">
        <v>22</v>
      </c>
      <c r="K72" s="250">
        <v>21.5</v>
      </c>
      <c r="L72" s="4"/>
      <c r="M72" s="4"/>
      <c r="N72" s="4"/>
      <c r="O72" s="4"/>
      <c r="P72" s="3"/>
      <c r="Q72" s="4"/>
      <c r="R72" s="3"/>
      <c r="S72" s="4"/>
      <c r="T72" s="3"/>
      <c r="U72" s="4"/>
      <c r="V72" s="3"/>
      <c r="W72" s="237"/>
      <c r="X72" s="3"/>
      <c r="Y72" s="3"/>
      <c r="Z72" s="4"/>
      <c r="AA72" s="4"/>
      <c r="AB72" s="3"/>
      <c r="AC72" s="3"/>
      <c r="AD72" s="3"/>
      <c r="AE72" s="237"/>
      <c r="AF72" s="238" t="e">
        <f t="shared" si="9"/>
        <v>#DIV/0!</v>
      </c>
      <c r="AG72" s="238" t="e">
        <f t="shared" si="0"/>
        <v>#DIV/0!</v>
      </c>
      <c r="AH72" s="239">
        <f t="shared" si="1"/>
        <v>0</v>
      </c>
      <c r="AI72" s="270">
        <f t="shared" si="2"/>
        <v>0</v>
      </c>
      <c r="AJ72" s="239">
        <f t="shared" si="3"/>
        <v>0</v>
      </c>
      <c r="AK72" s="270">
        <f t="shared" si="4"/>
        <v>0</v>
      </c>
      <c r="AL72" s="239">
        <f t="shared" si="10"/>
        <v>0</v>
      </c>
      <c r="AM72" s="270">
        <f t="shared" si="5"/>
        <v>0</v>
      </c>
      <c r="AN72" s="270">
        <f t="shared" si="6"/>
        <v>0</v>
      </c>
      <c r="AO72" s="270">
        <f t="shared" si="11"/>
        <v>0</v>
      </c>
      <c r="AP72" s="272">
        <f t="shared" si="12"/>
        <v>0</v>
      </c>
      <c r="AQ72" s="272">
        <f t="shared" si="7"/>
        <v>0</v>
      </c>
      <c r="AR72" s="270">
        <f t="shared" si="8"/>
        <v>0</v>
      </c>
      <c r="AS72" s="270">
        <f t="shared" si="13"/>
        <v>0</v>
      </c>
    </row>
    <row r="73" spans="1:45">
      <c r="A73" s="174"/>
      <c r="B73" s="251" t="s">
        <v>202</v>
      </c>
      <c r="C73" s="250">
        <v>26.3</v>
      </c>
      <c r="D73" s="250">
        <v>19</v>
      </c>
      <c r="E73" s="250">
        <v>49.9</v>
      </c>
      <c r="F73" s="250">
        <v>100</v>
      </c>
      <c r="G73" s="250">
        <v>12</v>
      </c>
      <c r="H73" s="250">
        <v>7</v>
      </c>
      <c r="I73" s="250">
        <v>5</v>
      </c>
      <c r="J73" s="250">
        <v>32</v>
      </c>
      <c r="K73" s="250">
        <v>31.5</v>
      </c>
      <c r="L73" s="4"/>
      <c r="M73" s="4"/>
      <c r="N73" s="4"/>
      <c r="O73" s="4"/>
      <c r="P73" s="3"/>
      <c r="Q73" s="4"/>
      <c r="R73" s="3"/>
      <c r="S73" s="4"/>
      <c r="T73" s="3"/>
      <c r="U73" s="4"/>
      <c r="V73" s="3"/>
      <c r="W73" s="237"/>
      <c r="X73" s="3"/>
      <c r="Y73" s="3"/>
      <c r="Z73" s="4"/>
      <c r="AA73" s="4"/>
      <c r="AB73" s="3"/>
      <c r="AC73" s="3"/>
      <c r="AD73" s="3"/>
      <c r="AE73" s="237"/>
      <c r="AF73" s="238" t="e">
        <f t="shared" si="9"/>
        <v>#DIV/0!</v>
      </c>
      <c r="AG73" s="238" t="e">
        <f t="shared" si="0"/>
        <v>#DIV/0!</v>
      </c>
      <c r="AH73" s="239">
        <f t="shared" si="1"/>
        <v>0</v>
      </c>
      <c r="AI73" s="270">
        <f t="shared" si="2"/>
        <v>0</v>
      </c>
      <c r="AJ73" s="239">
        <f t="shared" si="3"/>
        <v>0</v>
      </c>
      <c r="AK73" s="270">
        <f t="shared" si="4"/>
        <v>0</v>
      </c>
      <c r="AL73" s="239">
        <f t="shared" si="10"/>
        <v>0</v>
      </c>
      <c r="AM73" s="270">
        <f t="shared" si="5"/>
        <v>0</v>
      </c>
      <c r="AN73" s="270">
        <f t="shared" si="6"/>
        <v>0</v>
      </c>
      <c r="AO73" s="270">
        <f t="shared" si="11"/>
        <v>0</v>
      </c>
      <c r="AP73" s="272">
        <f t="shared" si="12"/>
        <v>0</v>
      </c>
      <c r="AQ73" s="272">
        <f t="shared" si="7"/>
        <v>0</v>
      </c>
      <c r="AR73" s="270">
        <f t="shared" si="8"/>
        <v>0</v>
      </c>
      <c r="AS73" s="270">
        <f t="shared" si="13"/>
        <v>0</v>
      </c>
    </row>
    <row r="74" spans="1:45">
      <c r="A74" s="174"/>
      <c r="B74" s="251" t="s">
        <v>197</v>
      </c>
      <c r="C74" s="250">
        <v>31.2</v>
      </c>
      <c r="D74" s="250">
        <v>23</v>
      </c>
      <c r="E74" s="250">
        <v>49.7</v>
      </c>
      <c r="F74" s="250">
        <v>100</v>
      </c>
      <c r="G74" s="250">
        <v>10.75</v>
      </c>
      <c r="H74" s="250">
        <v>7</v>
      </c>
      <c r="I74" s="250">
        <v>5</v>
      </c>
      <c r="J74" s="250">
        <v>22</v>
      </c>
      <c r="K74" s="250">
        <v>21.5</v>
      </c>
      <c r="L74" s="4"/>
      <c r="M74" s="4"/>
      <c r="N74" s="4"/>
      <c r="O74" s="4"/>
      <c r="P74" s="3"/>
      <c r="Q74" s="4"/>
      <c r="R74" s="3"/>
      <c r="S74" s="4"/>
      <c r="T74" s="3"/>
      <c r="U74" s="4"/>
      <c r="V74" s="3"/>
      <c r="W74" s="237"/>
      <c r="X74" s="3"/>
      <c r="Y74" s="3"/>
      <c r="Z74" s="4"/>
      <c r="AA74" s="4"/>
      <c r="AB74" s="3"/>
      <c r="AC74" s="3"/>
      <c r="AD74" s="3"/>
      <c r="AE74" s="237"/>
      <c r="AF74" s="238" t="e">
        <f t="shared" si="9"/>
        <v>#DIV/0!</v>
      </c>
      <c r="AG74" s="238" t="e">
        <f t="shared" si="0"/>
        <v>#DIV/0!</v>
      </c>
      <c r="AH74" s="239">
        <f t="shared" si="1"/>
        <v>0</v>
      </c>
      <c r="AI74" s="270">
        <f t="shared" si="2"/>
        <v>0</v>
      </c>
      <c r="AJ74" s="239">
        <f t="shared" si="3"/>
        <v>0</v>
      </c>
      <c r="AK74" s="270">
        <f t="shared" si="4"/>
        <v>0</v>
      </c>
      <c r="AL74" s="239">
        <f t="shared" si="10"/>
        <v>0</v>
      </c>
      <c r="AM74" s="270">
        <f t="shared" si="5"/>
        <v>0</v>
      </c>
      <c r="AN74" s="270">
        <f t="shared" si="6"/>
        <v>0</v>
      </c>
      <c r="AO74" s="270">
        <f t="shared" si="11"/>
        <v>0</v>
      </c>
      <c r="AP74" s="272">
        <f t="shared" si="12"/>
        <v>0</v>
      </c>
      <c r="AQ74" s="272">
        <f t="shared" si="7"/>
        <v>0</v>
      </c>
      <c r="AR74" s="270">
        <f t="shared" si="8"/>
        <v>0</v>
      </c>
      <c r="AS74" s="270">
        <f t="shared" si="13"/>
        <v>0</v>
      </c>
    </row>
    <row r="75" spans="1:45">
      <c r="A75" s="174"/>
      <c r="B75" s="251" t="s">
        <v>198</v>
      </c>
      <c r="C75" s="250">
        <v>26.3</v>
      </c>
      <c r="D75" s="250">
        <v>19</v>
      </c>
      <c r="E75" s="250">
        <v>49.9</v>
      </c>
      <c r="F75" s="250">
        <v>100</v>
      </c>
      <c r="G75" s="250">
        <v>9.5</v>
      </c>
      <c r="H75" s="250">
        <v>7</v>
      </c>
      <c r="I75" s="250">
        <v>5</v>
      </c>
      <c r="J75" s="250">
        <v>22</v>
      </c>
      <c r="K75" s="250">
        <v>21.5</v>
      </c>
      <c r="L75" s="4"/>
      <c r="M75" s="4"/>
      <c r="N75" s="4"/>
      <c r="O75" s="4"/>
      <c r="P75" s="3"/>
      <c r="Q75" s="4"/>
      <c r="R75" s="3"/>
      <c r="S75" s="4"/>
      <c r="T75" s="3"/>
      <c r="U75" s="4"/>
      <c r="V75" s="3"/>
      <c r="W75" s="237"/>
      <c r="X75" s="3"/>
      <c r="Y75" s="3"/>
      <c r="Z75" s="4"/>
      <c r="AA75" s="4"/>
      <c r="AB75" s="3"/>
      <c r="AC75" s="3"/>
      <c r="AD75" s="3"/>
      <c r="AE75" s="237"/>
      <c r="AF75" s="238" t="e">
        <f t="shared" si="9"/>
        <v>#DIV/0!</v>
      </c>
      <c r="AG75" s="238" t="e">
        <f t="shared" si="0"/>
        <v>#DIV/0!</v>
      </c>
      <c r="AH75" s="239">
        <f t="shared" si="1"/>
        <v>0</v>
      </c>
      <c r="AI75" s="270">
        <f t="shared" si="2"/>
        <v>0</v>
      </c>
      <c r="AJ75" s="239">
        <f t="shared" si="3"/>
        <v>0</v>
      </c>
      <c r="AK75" s="270">
        <f t="shared" si="4"/>
        <v>0</v>
      </c>
      <c r="AL75" s="239">
        <f t="shared" si="10"/>
        <v>0</v>
      </c>
      <c r="AM75" s="270">
        <f t="shared" si="5"/>
        <v>0</v>
      </c>
      <c r="AN75" s="270">
        <f t="shared" si="6"/>
        <v>0</v>
      </c>
      <c r="AO75" s="270">
        <f t="shared" si="11"/>
        <v>0</v>
      </c>
      <c r="AP75" s="272">
        <f t="shared" si="12"/>
        <v>0</v>
      </c>
      <c r="AQ75" s="272">
        <f t="shared" si="7"/>
        <v>0</v>
      </c>
      <c r="AR75" s="270">
        <f t="shared" si="8"/>
        <v>0</v>
      </c>
      <c r="AS75" s="270">
        <f t="shared" si="13"/>
        <v>0</v>
      </c>
    </row>
    <row r="76" spans="1:45">
      <c r="A76" s="174"/>
      <c r="B76" s="251" t="s">
        <v>203</v>
      </c>
      <c r="C76" s="250">
        <v>11.7</v>
      </c>
      <c r="D76" s="250">
        <v>7</v>
      </c>
      <c r="E76" s="250">
        <v>50</v>
      </c>
      <c r="F76" s="250">
        <v>100</v>
      </c>
      <c r="G76" s="250">
        <v>8.75</v>
      </c>
      <c r="H76" s="250">
        <v>7</v>
      </c>
      <c r="I76" s="250">
        <v>5</v>
      </c>
      <c r="J76" s="250">
        <v>22</v>
      </c>
      <c r="K76" s="250">
        <v>21.5</v>
      </c>
      <c r="L76" s="4"/>
      <c r="M76" s="4"/>
      <c r="N76" s="4"/>
      <c r="O76" s="4"/>
      <c r="P76" s="3"/>
      <c r="Q76" s="4"/>
      <c r="R76" s="3"/>
      <c r="S76" s="4"/>
      <c r="T76" s="3"/>
      <c r="U76" s="4"/>
      <c r="V76" s="3"/>
      <c r="W76" s="237"/>
      <c r="X76" s="3"/>
      <c r="Y76" s="3"/>
      <c r="Z76" s="4"/>
      <c r="AA76" s="4"/>
      <c r="AB76" s="3"/>
      <c r="AC76" s="3"/>
      <c r="AD76" s="3"/>
      <c r="AE76" s="237"/>
      <c r="AF76" s="238" t="e">
        <f t="shared" si="9"/>
        <v>#DIV/0!</v>
      </c>
      <c r="AG76" s="238" t="e">
        <f t="shared" si="0"/>
        <v>#DIV/0!</v>
      </c>
      <c r="AH76" s="239">
        <f t="shared" si="1"/>
        <v>0</v>
      </c>
      <c r="AI76" s="270">
        <f t="shared" si="2"/>
        <v>0</v>
      </c>
      <c r="AJ76" s="239">
        <f t="shared" si="3"/>
        <v>0</v>
      </c>
      <c r="AK76" s="270">
        <f t="shared" si="4"/>
        <v>0</v>
      </c>
      <c r="AL76" s="239">
        <f t="shared" si="10"/>
        <v>0</v>
      </c>
      <c r="AM76" s="270">
        <f t="shared" si="5"/>
        <v>0</v>
      </c>
      <c r="AN76" s="270">
        <f t="shared" si="6"/>
        <v>0</v>
      </c>
      <c r="AO76" s="270">
        <f t="shared" si="11"/>
        <v>0</v>
      </c>
      <c r="AP76" s="272">
        <f t="shared" si="12"/>
        <v>0</v>
      </c>
      <c r="AQ76" s="272">
        <f t="shared" si="7"/>
        <v>0</v>
      </c>
      <c r="AR76" s="270">
        <f t="shared" si="8"/>
        <v>0</v>
      </c>
      <c r="AS76" s="270">
        <f t="shared" si="13"/>
        <v>0</v>
      </c>
    </row>
    <row r="77" spans="1:45">
      <c r="A77" s="174"/>
      <c r="B77" s="251" t="s">
        <v>222</v>
      </c>
      <c r="C77" s="250">
        <v>26.3</v>
      </c>
      <c r="D77" s="250">
        <v>19</v>
      </c>
      <c r="E77" s="250">
        <v>49.9</v>
      </c>
      <c r="F77" s="250">
        <v>100</v>
      </c>
      <c r="G77" s="250">
        <v>9.5</v>
      </c>
      <c r="H77" s="250">
        <v>7</v>
      </c>
      <c r="I77" s="250">
        <v>5</v>
      </c>
      <c r="J77" s="250">
        <v>32</v>
      </c>
      <c r="K77" s="250">
        <v>31.5</v>
      </c>
      <c r="L77" s="4"/>
      <c r="M77" s="4"/>
      <c r="N77" s="4"/>
      <c r="O77" s="4"/>
      <c r="P77" s="3"/>
      <c r="Q77" s="4"/>
      <c r="R77" s="3"/>
      <c r="S77" s="4"/>
      <c r="T77" s="3"/>
      <c r="U77" s="4"/>
      <c r="V77" s="3"/>
      <c r="W77" s="237"/>
      <c r="X77" s="3"/>
      <c r="Y77" s="3"/>
      <c r="Z77" s="4"/>
      <c r="AA77" s="4"/>
      <c r="AB77" s="3"/>
      <c r="AC77" s="3"/>
      <c r="AD77" s="3"/>
      <c r="AE77" s="237"/>
      <c r="AF77" s="238" t="e">
        <f t="shared" si="9"/>
        <v>#DIV/0!</v>
      </c>
      <c r="AG77" s="238" t="e">
        <f t="shared" si="0"/>
        <v>#DIV/0!</v>
      </c>
      <c r="AH77" s="239">
        <f t="shared" si="1"/>
        <v>0</v>
      </c>
      <c r="AI77" s="270">
        <f t="shared" si="2"/>
        <v>0</v>
      </c>
      <c r="AJ77" s="239">
        <f t="shared" si="3"/>
        <v>0</v>
      </c>
      <c r="AK77" s="270">
        <f t="shared" si="4"/>
        <v>0</v>
      </c>
      <c r="AL77" s="239">
        <f t="shared" si="10"/>
        <v>0</v>
      </c>
      <c r="AM77" s="270">
        <f t="shared" si="5"/>
        <v>0</v>
      </c>
      <c r="AN77" s="270">
        <f t="shared" si="6"/>
        <v>0</v>
      </c>
      <c r="AO77" s="270">
        <f t="shared" si="11"/>
        <v>0</v>
      </c>
      <c r="AP77" s="272">
        <f t="shared" si="12"/>
        <v>0</v>
      </c>
      <c r="AQ77" s="272">
        <f t="shared" si="7"/>
        <v>0</v>
      </c>
      <c r="AR77" s="270">
        <f t="shared" si="8"/>
        <v>0</v>
      </c>
      <c r="AS77" s="270">
        <f t="shared" si="13"/>
        <v>0</v>
      </c>
    </row>
    <row r="78" spans="1:45">
      <c r="A78" s="174"/>
      <c r="B78" s="251" t="s">
        <v>223</v>
      </c>
      <c r="C78" s="250">
        <v>26.3</v>
      </c>
      <c r="D78" s="250">
        <v>19</v>
      </c>
      <c r="E78" s="250">
        <v>49.9</v>
      </c>
      <c r="F78" s="250">
        <v>100</v>
      </c>
      <c r="G78" s="250">
        <v>9.5</v>
      </c>
      <c r="H78" s="250">
        <v>7</v>
      </c>
      <c r="I78" s="250">
        <v>6</v>
      </c>
      <c r="J78" s="250">
        <v>22</v>
      </c>
      <c r="K78" s="250">
        <v>21.5</v>
      </c>
      <c r="L78" s="4"/>
      <c r="M78" s="4"/>
      <c r="N78" s="4"/>
      <c r="O78" s="4"/>
      <c r="P78" s="3"/>
      <c r="Q78" s="4"/>
      <c r="R78" s="3"/>
      <c r="S78" s="4"/>
      <c r="T78" s="3"/>
      <c r="U78" s="4"/>
      <c r="V78" s="3"/>
      <c r="W78" s="237"/>
      <c r="X78" s="3"/>
      <c r="Y78" s="3"/>
      <c r="Z78" s="4"/>
      <c r="AA78" s="4"/>
      <c r="AB78" s="3"/>
      <c r="AC78" s="3"/>
      <c r="AD78" s="3"/>
      <c r="AE78" s="237"/>
      <c r="AF78" s="238" t="e">
        <f t="shared" si="9"/>
        <v>#DIV/0!</v>
      </c>
      <c r="AG78" s="238" t="e">
        <f t="shared" si="0"/>
        <v>#DIV/0!</v>
      </c>
      <c r="AH78" s="239">
        <f t="shared" si="1"/>
        <v>0</v>
      </c>
      <c r="AI78" s="270">
        <f t="shared" si="2"/>
        <v>0</v>
      </c>
      <c r="AJ78" s="239">
        <f t="shared" si="3"/>
        <v>0</v>
      </c>
      <c r="AK78" s="270">
        <f t="shared" si="4"/>
        <v>0</v>
      </c>
      <c r="AL78" s="239">
        <f t="shared" si="10"/>
        <v>0</v>
      </c>
      <c r="AM78" s="270">
        <f t="shared" si="5"/>
        <v>0</v>
      </c>
      <c r="AN78" s="270">
        <f t="shared" si="6"/>
        <v>0</v>
      </c>
      <c r="AO78" s="270">
        <f t="shared" si="11"/>
        <v>0</v>
      </c>
      <c r="AP78" s="272">
        <f t="shared" si="12"/>
        <v>0</v>
      </c>
      <c r="AQ78" s="272">
        <f t="shared" si="7"/>
        <v>0</v>
      </c>
      <c r="AR78" s="270">
        <f t="shared" si="8"/>
        <v>0</v>
      </c>
      <c r="AS78" s="270">
        <f t="shared" si="13"/>
        <v>0</v>
      </c>
    </row>
    <row r="79" spans="1:45">
      <c r="A79" s="174"/>
      <c r="B79" s="177"/>
      <c r="C79" s="173"/>
      <c r="D79" s="174"/>
      <c r="E79" s="174"/>
      <c r="F79" s="174"/>
      <c r="G79" s="174"/>
      <c r="H79" s="174"/>
      <c r="I79" s="174"/>
      <c r="J79" s="174"/>
      <c r="K79" s="174"/>
      <c r="L79" s="174"/>
      <c r="M79" s="174"/>
      <c r="N79" s="174"/>
      <c r="O79" s="174"/>
      <c r="P79" s="174"/>
      <c r="Q79" s="174"/>
      <c r="R79" s="174"/>
      <c r="S79" s="174"/>
      <c r="T79" s="174"/>
      <c r="U79" s="171"/>
      <c r="V79" s="169"/>
      <c r="W79" s="169"/>
      <c r="X79" s="169"/>
      <c r="Y79" s="169"/>
      <c r="Z79" s="169"/>
      <c r="AA79" s="169"/>
      <c r="AB79" s="169"/>
      <c r="AC79" s="169"/>
      <c r="AD79" s="169"/>
      <c r="AE79" s="169"/>
      <c r="AF79" s="174"/>
      <c r="AG79" s="174"/>
      <c r="AH79" s="174"/>
      <c r="AI79" s="174"/>
    </row>
    <row r="80" spans="1:45">
      <c r="A80" s="174"/>
      <c r="B80" s="177" t="s">
        <v>146</v>
      </c>
      <c r="C80" s="173"/>
      <c r="D80" s="174"/>
      <c r="E80" s="174"/>
      <c r="F80" s="174"/>
      <c r="G80" s="174"/>
      <c r="H80" s="174"/>
      <c r="I80" s="174"/>
      <c r="J80" s="174"/>
      <c r="K80" s="174"/>
      <c r="L80" s="174"/>
      <c r="M80" s="174"/>
      <c r="N80" s="174"/>
      <c r="O80" s="174"/>
      <c r="P80" s="174"/>
      <c r="Q80" s="174"/>
      <c r="R80" s="174"/>
      <c r="S80" s="174"/>
      <c r="T80" s="174"/>
      <c r="U80" s="172"/>
      <c r="V80" s="169"/>
      <c r="W80" s="169"/>
      <c r="X80" s="169"/>
      <c r="Y80" s="169"/>
      <c r="Z80" s="169"/>
      <c r="AA80" s="169"/>
      <c r="AB80" s="169"/>
      <c r="AC80" s="169"/>
      <c r="AD80" s="169"/>
      <c r="AE80" s="169"/>
      <c r="AF80" s="174"/>
      <c r="AG80" s="174"/>
      <c r="AH80" s="174"/>
      <c r="AI80" s="174"/>
    </row>
    <row r="81" spans="1:35">
      <c r="A81" s="174"/>
      <c r="B81" s="177"/>
      <c r="C81" s="299" t="s">
        <v>1</v>
      </c>
      <c r="D81" s="300"/>
      <c r="E81" s="300"/>
      <c r="F81" s="300"/>
      <c r="G81" s="300"/>
      <c r="H81" s="300"/>
      <c r="I81" s="301"/>
      <c r="J81" s="302" t="s">
        <v>2</v>
      </c>
      <c r="K81" s="303"/>
      <c r="L81" s="174"/>
      <c r="M81" s="174"/>
      <c r="N81" s="174"/>
      <c r="O81" s="174"/>
      <c r="P81" s="174"/>
      <c r="Q81" s="174"/>
      <c r="R81" s="174"/>
      <c r="S81" s="174"/>
      <c r="T81" s="174"/>
      <c r="U81" s="172"/>
      <c r="V81" s="169"/>
      <c r="W81" s="169"/>
      <c r="X81" s="169"/>
      <c r="Y81" s="169"/>
      <c r="Z81" s="169"/>
      <c r="AA81" s="169"/>
      <c r="AB81" s="169"/>
      <c r="AC81" s="169"/>
      <c r="AD81" s="169"/>
      <c r="AE81" s="169"/>
      <c r="AF81" s="174"/>
      <c r="AG81" s="174"/>
      <c r="AH81" s="174"/>
      <c r="AI81" s="174"/>
    </row>
    <row r="82" spans="1:35" ht="48">
      <c r="A82" s="174"/>
      <c r="B82" s="183" t="s">
        <v>155</v>
      </c>
      <c r="C82" s="183" t="s">
        <v>148</v>
      </c>
      <c r="D82" s="183" t="s">
        <v>149</v>
      </c>
      <c r="E82" s="183" t="s">
        <v>150</v>
      </c>
      <c r="F82" s="183" t="s">
        <v>151</v>
      </c>
      <c r="G82" s="186" t="s">
        <v>152</v>
      </c>
      <c r="H82" s="186" t="s">
        <v>153</v>
      </c>
      <c r="I82" s="183" t="s">
        <v>155</v>
      </c>
      <c r="J82" s="185" t="s">
        <v>162</v>
      </c>
      <c r="K82" s="185" t="s">
        <v>163</v>
      </c>
      <c r="L82" s="174"/>
      <c r="M82" s="174"/>
      <c r="N82" s="174"/>
      <c r="O82" s="174"/>
      <c r="P82" s="174"/>
      <c r="Q82" s="174"/>
      <c r="R82" s="174"/>
      <c r="S82" s="174"/>
      <c r="T82" s="174"/>
      <c r="U82" s="171"/>
      <c r="V82" s="169"/>
      <c r="W82" s="169"/>
      <c r="X82" s="169"/>
      <c r="Y82" s="169"/>
      <c r="Z82" s="169"/>
      <c r="AA82" s="169"/>
      <c r="AB82" s="169"/>
      <c r="AC82" s="169"/>
      <c r="AD82" s="169"/>
      <c r="AE82" s="169"/>
      <c r="AF82" s="174"/>
      <c r="AG82" s="174"/>
      <c r="AH82" s="174"/>
      <c r="AI82" s="174"/>
    </row>
    <row r="83" spans="1:35">
      <c r="A83" s="174"/>
      <c r="B83" s="2" t="s">
        <v>161</v>
      </c>
      <c r="C83" s="2">
        <v>27</v>
      </c>
      <c r="D83" s="2">
        <v>37</v>
      </c>
      <c r="E83" s="2">
        <v>100</v>
      </c>
      <c r="F83" s="2">
        <v>100</v>
      </c>
      <c r="G83" s="187">
        <v>32</v>
      </c>
      <c r="H83" s="187">
        <v>8.14</v>
      </c>
      <c r="I83" s="2" t="s">
        <v>161</v>
      </c>
      <c r="J83" s="184">
        <v>31.97</v>
      </c>
      <c r="K83" s="184">
        <v>8.1521699999999999</v>
      </c>
      <c r="L83" s="174"/>
      <c r="M83" s="174"/>
      <c r="N83" s="174"/>
      <c r="O83" s="174"/>
      <c r="P83" s="174"/>
      <c r="Q83" s="174"/>
      <c r="R83" s="174"/>
      <c r="S83" s="174"/>
      <c r="T83" s="174"/>
      <c r="U83" s="171"/>
      <c r="V83" s="169"/>
      <c r="W83" s="169"/>
      <c r="X83" s="169"/>
      <c r="Y83" s="169"/>
      <c r="Z83" s="169"/>
      <c r="AA83" s="169"/>
      <c r="AB83" s="169"/>
      <c r="AC83" s="169"/>
      <c r="AD83" s="169"/>
      <c r="AE83" s="169"/>
      <c r="AF83" s="174"/>
      <c r="AG83" s="174"/>
      <c r="AH83" s="174"/>
      <c r="AI83" s="174"/>
    </row>
    <row r="84" spans="1:35">
      <c r="A84" s="174"/>
      <c r="B84" s="2" t="s">
        <v>156</v>
      </c>
      <c r="C84" s="2">
        <v>23</v>
      </c>
      <c r="D84" s="2">
        <v>33</v>
      </c>
      <c r="E84" s="2">
        <v>100</v>
      </c>
      <c r="F84" s="2">
        <v>75</v>
      </c>
      <c r="G84" s="187">
        <v>28.1</v>
      </c>
      <c r="H84" s="187">
        <v>8.14</v>
      </c>
      <c r="I84" s="2" t="s">
        <v>156</v>
      </c>
      <c r="J84" s="184">
        <v>27.73</v>
      </c>
      <c r="K84" s="184">
        <v>8.1521699999999999</v>
      </c>
      <c r="L84" s="174"/>
      <c r="M84" s="174"/>
      <c r="N84" s="174"/>
      <c r="O84" s="174"/>
      <c r="P84" s="174"/>
      <c r="Q84" s="174"/>
      <c r="R84" s="174"/>
      <c r="S84" s="174"/>
      <c r="T84" s="174"/>
      <c r="U84" s="172"/>
      <c r="V84" s="169"/>
      <c r="W84" s="169"/>
      <c r="X84" s="169"/>
      <c r="Y84" s="169"/>
      <c r="Z84" s="169"/>
      <c r="AA84" s="169"/>
      <c r="AB84" s="169"/>
      <c r="AC84" s="169"/>
      <c r="AD84" s="169"/>
      <c r="AE84" s="169"/>
      <c r="AF84" s="174"/>
      <c r="AG84" s="174"/>
      <c r="AH84" s="174"/>
      <c r="AI84" s="174"/>
    </row>
    <row r="85" spans="1:35">
      <c r="A85" s="174"/>
      <c r="B85" s="2" t="s">
        <v>157</v>
      </c>
      <c r="C85" s="2">
        <v>19</v>
      </c>
      <c r="D85" s="2">
        <v>29</v>
      </c>
      <c r="E85" s="2">
        <v>100</v>
      </c>
      <c r="F85" s="2">
        <v>50</v>
      </c>
      <c r="G85" s="187">
        <v>23.8</v>
      </c>
      <c r="H85" s="187">
        <v>8.14</v>
      </c>
      <c r="I85" s="2" t="s">
        <v>157</v>
      </c>
      <c r="J85" s="184">
        <v>23.1</v>
      </c>
      <c r="K85" s="184">
        <v>8.1521699999999999</v>
      </c>
      <c r="L85" s="174"/>
      <c r="M85" s="174"/>
      <c r="N85" s="174"/>
      <c r="O85" s="174"/>
      <c r="P85" s="174"/>
      <c r="Q85" s="174"/>
      <c r="R85" s="174"/>
      <c r="S85" s="174"/>
      <c r="T85" s="174"/>
      <c r="U85" s="172"/>
      <c r="V85" s="169"/>
      <c r="W85" s="169"/>
      <c r="X85" s="169"/>
      <c r="Y85" s="169"/>
      <c r="Z85" s="169"/>
      <c r="AA85" s="169"/>
      <c r="AB85" s="169"/>
      <c r="AC85" s="169"/>
      <c r="AD85" s="169"/>
      <c r="AE85" s="169"/>
      <c r="AF85" s="174"/>
      <c r="AG85" s="174"/>
      <c r="AH85" s="174"/>
      <c r="AI85" s="174"/>
    </row>
    <row r="86" spans="1:35">
      <c r="A86" s="174"/>
      <c r="B86" s="2" t="s">
        <v>154</v>
      </c>
      <c r="C86" s="2">
        <v>15</v>
      </c>
      <c r="D86" s="2">
        <v>25</v>
      </c>
      <c r="E86" s="2">
        <v>100</v>
      </c>
      <c r="F86" s="2">
        <v>25</v>
      </c>
      <c r="G86" s="187">
        <v>19.2</v>
      </c>
      <c r="H86" s="187">
        <v>8.14</v>
      </c>
      <c r="I86" s="2" t="s">
        <v>154</v>
      </c>
      <c r="J86" s="184">
        <v>17.559999999999999</v>
      </c>
      <c r="K86" s="184">
        <v>8.1521699999999999</v>
      </c>
      <c r="L86" s="174"/>
      <c r="M86" s="174"/>
      <c r="N86" s="174"/>
      <c r="O86" s="174"/>
      <c r="P86" s="174"/>
      <c r="Q86" s="174"/>
      <c r="R86" s="174"/>
      <c r="S86" s="174"/>
      <c r="T86" s="174"/>
      <c r="U86" s="172"/>
      <c r="V86" s="169"/>
      <c r="W86" s="169"/>
      <c r="X86" s="169"/>
      <c r="Y86" s="169"/>
      <c r="Z86" s="169"/>
      <c r="AA86" s="169"/>
      <c r="AB86" s="169"/>
      <c r="AC86" s="169"/>
      <c r="AD86" s="169"/>
      <c r="AE86" s="169"/>
      <c r="AF86" s="174"/>
      <c r="AG86" s="174"/>
      <c r="AH86" s="174"/>
      <c r="AI86" s="174"/>
    </row>
    <row r="87" spans="1:35">
      <c r="A87" s="174"/>
      <c r="B87" s="2" t="s">
        <v>158</v>
      </c>
      <c r="C87" s="2">
        <v>19</v>
      </c>
      <c r="D87" s="2">
        <v>29</v>
      </c>
      <c r="E87" s="2">
        <v>75</v>
      </c>
      <c r="F87" s="2">
        <v>50</v>
      </c>
      <c r="G87" s="187">
        <v>24.4</v>
      </c>
      <c r="H87" s="187">
        <v>3.41</v>
      </c>
      <c r="I87" s="2" t="s">
        <v>158</v>
      </c>
      <c r="J87" s="184">
        <v>23.97</v>
      </c>
      <c r="K87" s="184">
        <v>3.4392</v>
      </c>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row>
    <row r="88" spans="1:35">
      <c r="A88" s="174"/>
      <c r="B88" s="2" t="s">
        <v>159</v>
      </c>
      <c r="C88" s="2">
        <v>15</v>
      </c>
      <c r="D88" s="2">
        <v>25</v>
      </c>
      <c r="E88" s="2">
        <v>50</v>
      </c>
      <c r="F88" s="2">
        <v>25</v>
      </c>
      <c r="G88" s="187">
        <v>20.5</v>
      </c>
      <c r="H88" s="187">
        <v>1.01</v>
      </c>
      <c r="I88" s="2" t="s">
        <v>159</v>
      </c>
      <c r="J88" s="184">
        <v>19.68</v>
      </c>
      <c r="K88" s="184">
        <v>1.01902</v>
      </c>
      <c r="L88" s="174"/>
      <c r="M88" s="174"/>
      <c r="N88" s="174"/>
      <c r="O88" s="174"/>
      <c r="P88" s="174"/>
      <c r="Q88" s="174"/>
      <c r="R88" s="174"/>
      <c r="S88" s="174"/>
      <c r="T88" s="174"/>
      <c r="U88" s="176"/>
      <c r="V88" s="174"/>
      <c r="W88" s="174"/>
      <c r="X88" s="174"/>
      <c r="Y88" s="174"/>
      <c r="Z88" s="174"/>
      <c r="AA88" s="174"/>
      <c r="AB88" s="174"/>
      <c r="AC88" s="174"/>
      <c r="AD88" s="174"/>
      <c r="AE88" s="174"/>
      <c r="AF88" s="174"/>
      <c r="AG88" s="174"/>
      <c r="AH88" s="174"/>
      <c r="AI88" s="174"/>
    </row>
    <row r="89" spans="1:35">
      <c r="A89" s="174"/>
      <c r="B89" s="174"/>
      <c r="C89" s="174"/>
      <c r="D89" s="174"/>
      <c r="E89" s="174"/>
      <c r="F89" s="174"/>
      <c r="G89" s="174"/>
      <c r="H89" s="174"/>
      <c r="I89" s="174"/>
      <c r="J89" s="174"/>
      <c r="K89" s="174"/>
      <c r="L89" s="174"/>
      <c r="M89" s="174"/>
      <c r="N89" s="174"/>
      <c r="O89" s="174"/>
      <c r="P89" s="174"/>
      <c r="Q89" s="174"/>
      <c r="R89" s="174"/>
      <c r="S89" s="174"/>
      <c r="T89" s="174"/>
      <c r="U89" s="168"/>
      <c r="V89" s="174"/>
      <c r="W89" s="174"/>
      <c r="X89" s="174"/>
      <c r="Y89" s="174"/>
      <c r="Z89" s="174"/>
      <c r="AA89" s="174"/>
      <c r="AB89" s="174"/>
      <c r="AC89" s="174"/>
      <c r="AD89" s="174"/>
      <c r="AE89" s="174"/>
      <c r="AF89" s="174"/>
      <c r="AG89" s="174"/>
      <c r="AH89" s="174"/>
      <c r="AI89" s="174"/>
    </row>
    <row r="90" spans="1:35">
      <c r="A90" s="174"/>
      <c r="B90" s="191"/>
      <c r="C90" s="174"/>
      <c r="D90" s="174"/>
      <c r="E90" s="174"/>
      <c r="F90" s="174"/>
      <c r="G90" s="174"/>
      <c r="H90" s="174"/>
      <c r="I90" s="174"/>
      <c r="J90" s="174"/>
      <c r="K90" s="174"/>
      <c r="L90" s="174"/>
      <c r="M90" s="174"/>
      <c r="N90" s="174"/>
      <c r="O90" s="174"/>
      <c r="P90" s="174"/>
      <c r="Q90" s="174"/>
      <c r="R90" s="174"/>
      <c r="S90" s="174"/>
      <c r="T90" s="174"/>
      <c r="U90" s="176"/>
      <c r="V90" s="174"/>
      <c r="W90" s="174"/>
      <c r="X90" s="174"/>
      <c r="Y90" s="174"/>
      <c r="Z90" s="174"/>
      <c r="AA90" s="174"/>
      <c r="AB90" s="174"/>
      <c r="AC90" s="174"/>
      <c r="AD90" s="174"/>
      <c r="AE90" s="174"/>
      <c r="AF90" s="174"/>
      <c r="AG90" s="174"/>
      <c r="AH90" s="174"/>
      <c r="AI90" s="174"/>
    </row>
    <row r="91" spans="1:35">
      <c r="A91" s="174"/>
      <c r="B91" s="174"/>
      <c r="C91" s="174"/>
      <c r="D91" s="174"/>
      <c r="E91" s="174"/>
      <c r="F91" s="174"/>
      <c r="G91" s="174"/>
      <c r="H91" s="174"/>
      <c r="I91" s="174"/>
      <c r="J91" s="174"/>
      <c r="K91" s="174"/>
      <c r="L91" s="174"/>
      <c r="M91" s="174"/>
      <c r="N91" s="174"/>
      <c r="O91" s="174"/>
      <c r="P91" s="174"/>
      <c r="Q91" s="174"/>
      <c r="R91" s="174"/>
      <c r="S91" s="174"/>
      <c r="T91" s="174"/>
      <c r="U91" s="176"/>
      <c r="V91" s="174"/>
      <c r="W91" s="174"/>
      <c r="X91" s="174"/>
      <c r="Y91" s="174"/>
      <c r="Z91" s="174"/>
      <c r="AA91" s="174"/>
      <c r="AB91" s="174"/>
      <c r="AC91" s="174"/>
      <c r="AD91" s="174"/>
      <c r="AE91" s="174"/>
      <c r="AF91" s="174"/>
      <c r="AG91" s="174"/>
      <c r="AH91" s="174"/>
      <c r="AI91" s="174"/>
    </row>
    <row r="92" spans="1:35">
      <c r="A92" s="174"/>
      <c r="B92" s="174"/>
      <c r="C92" s="174"/>
      <c r="D92" s="174"/>
      <c r="E92" s="174"/>
      <c r="F92" s="174"/>
      <c r="G92" s="174"/>
      <c r="H92" s="174"/>
      <c r="I92" s="174"/>
      <c r="J92" s="174"/>
      <c r="K92" s="174"/>
      <c r="L92" s="174"/>
      <c r="M92" s="174"/>
      <c r="N92" s="174"/>
      <c r="O92" s="174"/>
      <c r="P92" s="174"/>
      <c r="Q92" s="174"/>
      <c r="R92" s="174"/>
      <c r="S92" s="174"/>
      <c r="T92" s="174"/>
      <c r="U92" s="176"/>
      <c r="V92" s="174"/>
      <c r="W92" s="174"/>
      <c r="X92" s="174"/>
      <c r="Y92" s="174"/>
      <c r="Z92" s="174"/>
      <c r="AA92" s="174"/>
      <c r="AB92" s="174"/>
      <c r="AC92" s="174"/>
      <c r="AD92" s="174"/>
      <c r="AE92" s="174"/>
      <c r="AF92" s="174"/>
      <c r="AG92" s="174"/>
      <c r="AH92" s="174"/>
      <c r="AI92" s="174"/>
    </row>
    <row r="93" spans="1:35">
      <c r="A93" s="174"/>
      <c r="B93" s="174"/>
      <c r="C93" s="174"/>
      <c r="D93" s="174"/>
      <c r="E93" s="174"/>
      <c r="F93" s="174"/>
      <c r="G93" s="174"/>
      <c r="H93" s="174"/>
      <c r="I93" s="174"/>
      <c r="J93" s="174"/>
      <c r="K93" s="174"/>
      <c r="L93" s="174"/>
      <c r="M93" s="174"/>
      <c r="N93" s="174"/>
      <c r="O93" s="174"/>
      <c r="P93" s="174"/>
      <c r="Q93" s="174"/>
      <c r="R93" s="174"/>
      <c r="S93" s="174"/>
      <c r="T93" s="174"/>
      <c r="U93" s="176"/>
      <c r="V93" s="174"/>
      <c r="W93" s="174"/>
      <c r="X93" s="174"/>
      <c r="Y93" s="174"/>
      <c r="Z93" s="174"/>
      <c r="AA93" s="174"/>
      <c r="AB93" s="174"/>
      <c r="AC93" s="174"/>
      <c r="AD93" s="174"/>
      <c r="AE93" s="174"/>
      <c r="AF93" s="174"/>
      <c r="AG93" s="174"/>
      <c r="AH93" s="174"/>
      <c r="AI93" s="174"/>
    </row>
    <row r="94" spans="1:35">
      <c r="A94" s="174"/>
      <c r="B94" s="174"/>
      <c r="C94" s="174"/>
      <c r="D94" s="174"/>
      <c r="E94" s="174"/>
      <c r="F94" s="174"/>
      <c r="G94" s="145"/>
      <c r="H94" s="145"/>
      <c r="I94" s="145"/>
      <c r="J94" s="145"/>
      <c r="K94" s="145"/>
      <c r="L94" s="145"/>
      <c r="M94" s="145"/>
      <c r="N94" s="145"/>
      <c r="O94" s="145"/>
      <c r="P94" s="145"/>
      <c r="Q94" s="145"/>
      <c r="R94" s="145"/>
      <c r="S94" s="174"/>
      <c r="T94" s="174"/>
      <c r="U94" s="174"/>
      <c r="V94" s="174"/>
      <c r="W94" s="174"/>
      <c r="X94" s="174"/>
      <c r="Y94" s="174"/>
      <c r="Z94" s="174"/>
      <c r="AA94" s="174"/>
      <c r="AB94" s="174"/>
      <c r="AC94" s="174"/>
      <c r="AD94" s="174"/>
      <c r="AE94" s="174"/>
      <c r="AF94" s="174"/>
      <c r="AG94" s="174"/>
      <c r="AH94" s="174"/>
      <c r="AI94" s="174"/>
    </row>
    <row r="95" spans="1:35">
      <c r="A95" s="174"/>
      <c r="B95" s="174"/>
      <c r="C95" s="145"/>
      <c r="D95" s="145"/>
      <c r="E95" s="145"/>
      <c r="F95" s="145"/>
      <c r="G95" s="145"/>
      <c r="H95" s="145"/>
      <c r="I95" s="145"/>
      <c r="J95" s="145"/>
      <c r="K95" s="145"/>
      <c r="L95" s="145"/>
      <c r="M95" s="145"/>
      <c r="N95" s="145"/>
      <c r="O95" s="145"/>
      <c r="P95" s="145"/>
      <c r="Q95" s="145"/>
      <c r="R95" s="145"/>
      <c r="S95" s="174"/>
      <c r="T95" s="174"/>
      <c r="U95" s="174"/>
      <c r="V95" s="174"/>
      <c r="W95" s="174"/>
      <c r="X95" s="174"/>
      <c r="Y95" s="174"/>
      <c r="Z95" s="174"/>
      <c r="AA95" s="174"/>
      <c r="AB95" s="174"/>
      <c r="AC95" s="174"/>
      <c r="AD95" s="174"/>
      <c r="AE95" s="174"/>
      <c r="AF95" s="174"/>
      <c r="AG95" s="174"/>
      <c r="AH95" s="174"/>
      <c r="AI95" s="174"/>
    </row>
    <row r="96" spans="1:35">
      <c r="A96" s="174"/>
      <c r="B96" s="174"/>
      <c r="C96" s="145"/>
      <c r="D96" s="145"/>
      <c r="E96" s="145"/>
      <c r="F96" s="146"/>
      <c r="G96" s="146"/>
      <c r="H96" s="146"/>
      <c r="I96" s="146"/>
      <c r="J96" s="170"/>
      <c r="K96" s="146"/>
      <c r="L96" s="146"/>
      <c r="M96" s="146"/>
      <c r="N96" s="146"/>
      <c r="O96" s="146"/>
      <c r="P96" s="146"/>
      <c r="Q96" s="146"/>
      <c r="R96" s="146"/>
      <c r="S96" s="174"/>
      <c r="T96" s="174"/>
      <c r="U96" s="169"/>
      <c r="V96" s="169"/>
      <c r="W96" s="169"/>
      <c r="X96" s="169"/>
      <c r="Y96" s="169"/>
      <c r="Z96" s="169"/>
      <c r="AA96" s="169"/>
      <c r="AB96" s="169"/>
      <c r="AC96" s="169"/>
      <c r="AD96" s="169"/>
      <c r="AE96" s="169"/>
      <c r="AF96" s="169"/>
      <c r="AG96" s="174"/>
      <c r="AH96" s="174"/>
      <c r="AI96" s="174"/>
    </row>
    <row r="97" spans="1:35">
      <c r="A97" s="174"/>
      <c r="B97" s="174"/>
      <c r="C97" s="145"/>
      <c r="D97" s="145"/>
      <c r="E97" s="145"/>
      <c r="F97" s="146"/>
      <c r="G97" s="146"/>
      <c r="H97" s="146"/>
      <c r="I97" s="146"/>
      <c r="J97" s="170"/>
      <c r="K97" s="146"/>
      <c r="L97" s="146"/>
      <c r="M97" s="146"/>
      <c r="N97" s="146"/>
      <c r="O97" s="146"/>
      <c r="P97" s="146"/>
      <c r="Q97" s="146"/>
      <c r="R97" s="146"/>
      <c r="S97" s="174"/>
      <c r="T97" s="174"/>
      <c r="U97" s="169"/>
      <c r="V97" s="169"/>
      <c r="W97" s="169"/>
      <c r="X97" s="169"/>
      <c r="Y97" s="169"/>
      <c r="Z97" s="169"/>
      <c r="AA97" s="169"/>
      <c r="AB97" s="169"/>
      <c r="AC97" s="169"/>
      <c r="AD97" s="169"/>
      <c r="AE97" s="169"/>
      <c r="AF97" s="169"/>
      <c r="AG97" s="174"/>
      <c r="AH97" s="174"/>
      <c r="AI97" s="174"/>
    </row>
    <row r="98" spans="1:35">
      <c r="A98" s="174"/>
      <c r="B98" s="174"/>
      <c r="C98" s="145"/>
      <c r="D98" s="145"/>
      <c r="E98" s="145"/>
      <c r="F98" s="146"/>
      <c r="G98" s="145"/>
      <c r="H98" s="145"/>
      <c r="I98" s="145"/>
      <c r="J98" s="145"/>
      <c r="K98" s="145"/>
      <c r="L98" s="145"/>
      <c r="M98" s="145"/>
      <c r="N98" s="145"/>
      <c r="O98" s="145"/>
      <c r="P98" s="145"/>
      <c r="Q98" s="145"/>
      <c r="R98" s="145"/>
      <c r="S98" s="174"/>
      <c r="T98" s="174"/>
      <c r="U98" s="169"/>
      <c r="V98" s="169"/>
      <c r="W98" s="169"/>
      <c r="X98" s="169"/>
      <c r="Y98" s="169"/>
      <c r="Z98" s="169"/>
      <c r="AA98" s="169"/>
      <c r="AB98" s="169"/>
      <c r="AC98" s="169"/>
      <c r="AD98" s="169"/>
      <c r="AE98" s="169"/>
      <c r="AF98" s="169"/>
      <c r="AG98" s="174"/>
      <c r="AH98" s="174"/>
      <c r="AI98" s="174"/>
    </row>
    <row r="99" spans="1:35">
      <c r="A99" s="174"/>
      <c r="B99" s="174"/>
      <c r="C99" s="145"/>
      <c r="D99" s="145"/>
      <c r="E99" s="145"/>
      <c r="F99" s="145"/>
      <c r="G99" s="145"/>
      <c r="H99" s="145"/>
      <c r="I99" s="145"/>
      <c r="J99" s="170"/>
      <c r="K99" s="145"/>
      <c r="L99" s="145"/>
      <c r="M99" s="145"/>
      <c r="N99" s="145"/>
      <c r="O99" s="145"/>
      <c r="P99" s="145"/>
      <c r="Q99" s="145"/>
      <c r="R99" s="145"/>
      <c r="S99" s="174"/>
      <c r="T99" s="174"/>
      <c r="U99" s="169"/>
      <c r="V99" s="169"/>
      <c r="W99" s="169"/>
      <c r="X99" s="169"/>
      <c r="Y99" s="169"/>
      <c r="Z99" s="169"/>
      <c r="AA99" s="169"/>
      <c r="AB99" s="169"/>
      <c r="AC99" s="169"/>
      <c r="AD99" s="169"/>
      <c r="AE99" s="169"/>
      <c r="AF99" s="169"/>
      <c r="AG99" s="174"/>
      <c r="AH99" s="174"/>
      <c r="AI99" s="174"/>
    </row>
    <row r="100" spans="1:35">
      <c r="A100" s="174"/>
      <c r="B100" s="174" t="s">
        <v>147</v>
      </c>
      <c r="C100" s="174"/>
      <c r="D100" s="174"/>
      <c r="E100" s="174"/>
      <c r="F100" s="174"/>
      <c r="G100" s="174"/>
      <c r="H100" s="174"/>
      <c r="I100" s="174"/>
      <c r="J100" s="145"/>
      <c r="K100" s="174"/>
      <c r="L100" s="174"/>
      <c r="M100" s="174"/>
      <c r="N100" s="174"/>
      <c r="O100" s="174"/>
      <c r="P100" s="174"/>
      <c r="Q100" s="174"/>
      <c r="R100" s="174"/>
      <c r="S100" s="174"/>
      <c r="T100" s="174"/>
      <c r="U100" s="171"/>
      <c r="V100" s="169"/>
      <c r="W100" s="169"/>
      <c r="X100" s="169"/>
      <c r="Y100" s="169"/>
      <c r="Z100" s="169"/>
      <c r="AA100" s="169"/>
      <c r="AB100" s="169"/>
      <c r="AC100" s="169"/>
      <c r="AD100" s="169"/>
      <c r="AE100" s="169"/>
      <c r="AF100" s="169"/>
      <c r="AG100" s="174"/>
      <c r="AH100" s="174"/>
      <c r="AI100" s="174"/>
    </row>
    <row r="101" spans="1:35">
      <c r="A101" s="174"/>
      <c r="B101" s="174"/>
      <c r="C101" s="174"/>
      <c r="D101" s="174"/>
      <c r="E101" s="174"/>
      <c r="F101" s="174"/>
      <c r="G101" s="174"/>
      <c r="H101" s="174"/>
      <c r="I101" s="174"/>
      <c r="J101" s="174"/>
      <c r="K101" s="174"/>
      <c r="L101" s="174"/>
      <c r="M101" s="174"/>
      <c r="N101" s="174"/>
      <c r="O101" s="174"/>
      <c r="P101" s="174"/>
      <c r="Q101" s="174"/>
      <c r="R101" s="174"/>
      <c r="S101" s="174"/>
      <c r="T101" s="174"/>
      <c r="U101" s="171"/>
      <c r="V101" s="169"/>
      <c r="W101" s="169"/>
      <c r="X101" s="169"/>
      <c r="Y101" s="169"/>
      <c r="Z101" s="169"/>
      <c r="AA101" s="169"/>
      <c r="AB101" s="169"/>
      <c r="AC101" s="169"/>
      <c r="AD101" s="169"/>
      <c r="AE101" s="169"/>
      <c r="AF101" s="169"/>
      <c r="AG101" s="174"/>
      <c r="AH101" s="174"/>
      <c r="AI101" s="174"/>
    </row>
    <row r="102" spans="1:35">
      <c r="A102" s="174"/>
      <c r="B102" s="174"/>
      <c r="C102" s="174"/>
      <c r="D102" s="174"/>
      <c r="E102" s="174"/>
      <c r="F102" s="174"/>
      <c r="G102" s="174"/>
      <c r="H102" s="174"/>
      <c r="I102" s="174"/>
      <c r="J102" s="174"/>
      <c r="K102" s="174"/>
      <c r="L102" s="174"/>
      <c r="M102" s="174"/>
      <c r="N102" s="174"/>
      <c r="O102" s="174"/>
      <c r="P102" s="174"/>
      <c r="Q102" s="174"/>
      <c r="R102" s="174"/>
      <c r="S102" s="174"/>
      <c r="T102" s="174"/>
      <c r="U102" s="172"/>
      <c r="V102" s="169"/>
      <c r="W102" s="169"/>
      <c r="X102" s="169"/>
      <c r="Y102" s="169"/>
      <c r="Z102" s="169"/>
      <c r="AA102" s="169"/>
      <c r="AB102" s="169"/>
      <c r="AC102" s="169"/>
      <c r="AD102" s="169"/>
      <c r="AE102" s="169"/>
      <c r="AF102" s="169"/>
      <c r="AG102" s="174"/>
      <c r="AH102" s="174"/>
      <c r="AI102" s="174"/>
    </row>
    <row r="103" spans="1:35">
      <c r="A103" s="174"/>
      <c r="B103" s="174"/>
      <c r="C103" s="174"/>
      <c r="D103" s="174"/>
      <c r="E103" s="174"/>
      <c r="F103" s="174"/>
      <c r="G103" s="174"/>
      <c r="H103" s="174"/>
      <c r="I103" s="174"/>
      <c r="J103" s="174"/>
      <c r="K103" s="174"/>
      <c r="L103" s="174"/>
      <c r="M103" s="174"/>
      <c r="N103" s="174"/>
      <c r="O103" s="174"/>
      <c r="P103" s="174"/>
      <c r="Q103" s="174"/>
      <c r="R103" s="174"/>
      <c r="S103" s="174"/>
      <c r="T103" s="174"/>
      <c r="U103" s="172"/>
      <c r="V103" s="169"/>
      <c r="W103" s="169"/>
      <c r="X103" s="169"/>
      <c r="Y103" s="169"/>
      <c r="Z103" s="169"/>
      <c r="AA103" s="169"/>
      <c r="AB103" s="169"/>
      <c r="AC103" s="169"/>
      <c r="AD103" s="169"/>
      <c r="AE103" s="169"/>
      <c r="AF103" s="169"/>
      <c r="AG103" s="174"/>
      <c r="AH103" s="174"/>
      <c r="AI103" s="174"/>
    </row>
    <row r="104" spans="1:35">
      <c r="A104" s="174"/>
      <c r="B104" s="174"/>
      <c r="C104" s="174"/>
      <c r="D104" s="174"/>
      <c r="E104" s="174"/>
      <c r="F104" s="174"/>
      <c r="G104" s="174"/>
      <c r="H104" s="174"/>
      <c r="I104" s="174"/>
      <c r="J104" s="174"/>
      <c r="K104" s="174"/>
      <c r="L104" s="174"/>
      <c r="M104" s="174"/>
      <c r="N104" s="174"/>
      <c r="O104" s="174"/>
      <c r="P104" s="174"/>
      <c r="Q104" s="174"/>
      <c r="R104" s="174"/>
      <c r="S104" s="174"/>
      <c r="T104" s="174"/>
      <c r="U104" s="172"/>
      <c r="V104" s="169"/>
      <c r="W104" s="169"/>
      <c r="X104" s="169"/>
      <c r="Y104" s="169"/>
      <c r="Z104" s="169"/>
      <c r="AA104" s="169"/>
      <c r="AB104" s="169"/>
      <c r="AC104" s="169"/>
      <c r="AD104" s="169"/>
      <c r="AE104" s="169"/>
      <c r="AF104" s="169"/>
      <c r="AG104" s="174"/>
      <c r="AH104" s="174"/>
      <c r="AI104" s="174"/>
    </row>
    <row r="105" spans="1:35">
      <c r="A105" s="174"/>
      <c r="B105" s="178"/>
      <c r="C105" s="174"/>
      <c r="D105" s="174"/>
      <c r="E105" s="174"/>
      <c r="F105" s="174"/>
      <c r="G105" s="174"/>
      <c r="H105" s="174"/>
      <c r="I105" s="174"/>
      <c r="J105" s="174"/>
      <c r="K105" s="174"/>
      <c r="L105" s="174"/>
      <c r="M105" s="174"/>
      <c r="N105" s="174"/>
      <c r="O105" s="174"/>
      <c r="P105" s="174"/>
      <c r="Q105" s="174"/>
      <c r="R105" s="174"/>
      <c r="S105" s="174"/>
      <c r="T105" s="174"/>
      <c r="U105" s="171"/>
      <c r="V105" s="169"/>
      <c r="W105" s="169"/>
      <c r="X105" s="169"/>
      <c r="Y105" s="169"/>
      <c r="Z105" s="169"/>
      <c r="AA105" s="169"/>
      <c r="AB105" s="169"/>
      <c r="AC105" s="169"/>
      <c r="AD105" s="169"/>
      <c r="AE105" s="169"/>
      <c r="AF105" s="169"/>
      <c r="AG105" s="174"/>
      <c r="AH105" s="174"/>
      <c r="AI105" s="174"/>
    </row>
    <row r="106" spans="1:35">
      <c r="A106" s="174"/>
      <c r="B106" s="174"/>
      <c r="C106" s="174"/>
      <c r="D106" s="174"/>
      <c r="E106" s="174"/>
      <c r="F106" s="174"/>
      <c r="G106" s="174"/>
      <c r="H106" s="174"/>
      <c r="I106" s="174"/>
      <c r="J106" s="174"/>
      <c r="K106" s="174"/>
      <c r="L106" s="174"/>
      <c r="M106" s="174"/>
      <c r="N106" s="174"/>
      <c r="O106" s="174"/>
      <c r="P106" s="174"/>
      <c r="Q106" s="174"/>
      <c r="R106" s="174"/>
      <c r="S106" s="174"/>
      <c r="T106" s="174"/>
      <c r="U106" s="171"/>
      <c r="V106" s="169"/>
      <c r="W106" s="169"/>
      <c r="X106" s="169"/>
      <c r="Y106" s="169"/>
      <c r="Z106" s="169"/>
      <c r="AA106" s="169"/>
      <c r="AB106" s="169"/>
      <c r="AC106" s="169"/>
      <c r="AD106" s="169"/>
      <c r="AE106" s="169"/>
      <c r="AF106" s="169"/>
      <c r="AG106" s="174"/>
      <c r="AH106" s="174"/>
      <c r="AI106" s="174"/>
    </row>
    <row r="107" spans="1:35">
      <c r="A107" s="174"/>
      <c r="B107" s="174"/>
      <c r="C107" s="174"/>
      <c r="D107" s="174"/>
      <c r="E107" s="174"/>
      <c r="F107" s="174"/>
      <c r="G107" s="174"/>
      <c r="H107" s="174"/>
      <c r="I107" s="174"/>
      <c r="J107" s="174"/>
      <c r="K107" s="174"/>
      <c r="L107" s="174"/>
      <c r="M107" s="174"/>
      <c r="N107" s="174"/>
      <c r="O107" s="174"/>
      <c r="P107" s="174"/>
      <c r="Q107" s="174"/>
      <c r="R107" s="174"/>
      <c r="S107" s="174"/>
      <c r="T107" s="174"/>
      <c r="U107" s="172"/>
      <c r="V107" s="169"/>
      <c r="W107" s="169"/>
      <c r="X107" s="169"/>
      <c r="Y107" s="169"/>
      <c r="Z107" s="169"/>
      <c r="AA107" s="169"/>
      <c r="AB107" s="169"/>
      <c r="AC107" s="169"/>
      <c r="AD107" s="169"/>
      <c r="AE107" s="169"/>
      <c r="AF107" s="169"/>
      <c r="AG107" s="174"/>
      <c r="AH107" s="174"/>
      <c r="AI107" s="174"/>
    </row>
    <row r="108" spans="1:35">
      <c r="A108" s="174"/>
      <c r="B108" s="174"/>
      <c r="C108" s="174"/>
      <c r="D108" s="174"/>
      <c r="E108" s="174"/>
      <c r="F108" s="174"/>
      <c r="G108" s="174"/>
      <c r="H108" s="174"/>
      <c r="I108" s="174"/>
      <c r="J108" s="174"/>
      <c r="K108" s="174"/>
      <c r="L108" s="174"/>
      <c r="M108" s="174"/>
      <c r="N108" s="174"/>
      <c r="O108" s="174"/>
      <c r="P108" s="174"/>
      <c r="Q108" s="174"/>
      <c r="R108" s="174"/>
      <c r="S108" s="174"/>
      <c r="T108" s="174"/>
      <c r="U108" s="172"/>
      <c r="V108" s="169"/>
      <c r="W108" s="169"/>
      <c r="X108" s="169"/>
      <c r="Y108" s="169"/>
      <c r="Z108" s="169"/>
      <c r="AA108" s="169"/>
      <c r="AB108" s="169"/>
      <c r="AC108" s="169"/>
      <c r="AD108" s="169"/>
      <c r="AE108" s="169"/>
      <c r="AF108" s="169"/>
      <c r="AG108" s="174"/>
      <c r="AH108" s="174"/>
      <c r="AI108" s="174"/>
    </row>
    <row r="109" spans="1:35">
      <c r="A109" s="174"/>
      <c r="B109" s="176"/>
      <c r="C109" s="174"/>
      <c r="D109" s="174"/>
      <c r="E109" s="174"/>
      <c r="F109" s="174"/>
      <c r="G109" s="174"/>
      <c r="H109" s="174"/>
      <c r="I109" s="174"/>
      <c r="J109" s="174"/>
      <c r="K109" s="174"/>
      <c r="L109" s="174"/>
      <c r="M109" s="174"/>
      <c r="N109" s="174"/>
      <c r="O109" s="174"/>
      <c r="P109" s="174"/>
      <c r="Q109" s="174"/>
      <c r="R109" s="174"/>
      <c r="S109" s="174"/>
      <c r="T109" s="174"/>
      <c r="U109" s="172"/>
      <c r="V109" s="169"/>
      <c r="W109" s="169"/>
      <c r="X109" s="169"/>
      <c r="Y109" s="169"/>
      <c r="Z109" s="169"/>
      <c r="AA109" s="169"/>
      <c r="AB109" s="169"/>
      <c r="AC109" s="169"/>
      <c r="AD109" s="169"/>
      <c r="AE109" s="169"/>
      <c r="AF109" s="169"/>
      <c r="AG109" s="174"/>
      <c r="AH109" s="174"/>
      <c r="AI109" s="174"/>
    </row>
    <row r="110" spans="1:35">
      <c r="A110" s="174"/>
      <c r="B110" s="177"/>
      <c r="C110" s="174"/>
      <c r="D110" s="174"/>
      <c r="E110" s="174"/>
      <c r="F110" s="174"/>
      <c r="G110" s="174"/>
      <c r="H110" s="174"/>
      <c r="I110" s="174"/>
      <c r="J110" s="174"/>
      <c r="K110" s="174"/>
      <c r="L110" s="174"/>
      <c r="M110" s="174"/>
      <c r="N110" s="174"/>
      <c r="O110" s="174"/>
      <c r="P110" s="174"/>
      <c r="Q110" s="174"/>
      <c r="R110" s="174"/>
      <c r="S110" s="174"/>
      <c r="T110" s="174"/>
      <c r="U110" s="171"/>
      <c r="V110" s="169"/>
      <c r="W110" s="169"/>
      <c r="X110" s="169"/>
      <c r="Y110" s="169"/>
      <c r="Z110" s="169"/>
      <c r="AA110" s="169"/>
      <c r="AB110" s="169"/>
      <c r="AC110" s="169"/>
      <c r="AD110" s="169"/>
      <c r="AE110" s="169"/>
      <c r="AF110" s="169"/>
      <c r="AG110" s="174"/>
      <c r="AH110" s="174"/>
      <c r="AI110" s="174"/>
    </row>
    <row r="111" spans="1:35">
      <c r="A111" s="174"/>
      <c r="B111" s="174"/>
      <c r="C111" s="174"/>
      <c r="D111" s="174"/>
      <c r="E111" s="174"/>
      <c r="F111" s="174"/>
      <c r="G111" s="174"/>
      <c r="H111" s="174"/>
      <c r="I111" s="174"/>
      <c r="J111" s="174"/>
      <c r="K111" s="174"/>
      <c r="L111" s="174"/>
      <c r="M111" s="174"/>
      <c r="N111" s="174"/>
      <c r="O111" s="174"/>
      <c r="P111" s="174"/>
      <c r="Q111" s="174"/>
      <c r="R111" s="174"/>
      <c r="S111" s="174"/>
      <c r="T111" s="174"/>
      <c r="U111" s="171"/>
      <c r="V111" s="169"/>
      <c r="W111" s="169"/>
      <c r="X111" s="169"/>
      <c r="Y111" s="169"/>
      <c r="Z111" s="169"/>
      <c r="AA111" s="169"/>
      <c r="AB111" s="169"/>
      <c r="AC111" s="169"/>
      <c r="AD111" s="169"/>
      <c r="AE111" s="169"/>
      <c r="AF111" s="169"/>
      <c r="AG111" s="174"/>
      <c r="AH111" s="174"/>
      <c r="AI111" s="174"/>
    </row>
    <row r="112" spans="1:35">
      <c r="A112" s="174"/>
      <c r="B112" s="174"/>
      <c r="C112" s="174"/>
      <c r="D112" s="174"/>
      <c r="E112" s="174"/>
      <c r="F112" s="174"/>
      <c r="G112" s="174"/>
      <c r="H112" s="174"/>
      <c r="I112" s="174"/>
      <c r="J112" s="174"/>
      <c r="K112" s="174"/>
      <c r="L112" s="174"/>
      <c r="M112" s="174"/>
      <c r="N112" s="174"/>
      <c r="O112" s="174"/>
      <c r="P112" s="174"/>
      <c r="Q112" s="174"/>
      <c r="R112" s="174"/>
      <c r="S112" s="174"/>
      <c r="T112" s="174"/>
      <c r="U112" s="172"/>
      <c r="V112" s="169"/>
      <c r="W112" s="169"/>
      <c r="X112" s="169"/>
      <c r="Y112" s="169"/>
      <c r="Z112" s="169"/>
      <c r="AA112" s="169"/>
      <c r="AB112" s="169"/>
      <c r="AC112" s="169"/>
      <c r="AD112" s="169"/>
      <c r="AE112" s="169"/>
      <c r="AF112" s="169"/>
      <c r="AG112" s="174"/>
      <c r="AH112" s="174"/>
      <c r="AI112" s="174"/>
    </row>
    <row r="113" spans="1:35">
      <c r="A113" s="174"/>
      <c r="B113" s="174"/>
      <c r="C113" s="174"/>
      <c r="D113" s="174"/>
      <c r="E113" s="174"/>
      <c r="F113" s="174"/>
      <c r="G113" s="174"/>
      <c r="H113" s="174"/>
      <c r="I113" s="174"/>
      <c r="J113" s="174"/>
      <c r="K113" s="174"/>
      <c r="L113" s="174"/>
      <c r="M113" s="174"/>
      <c r="N113" s="174"/>
      <c r="O113" s="174"/>
      <c r="P113" s="174"/>
      <c r="Q113" s="174"/>
      <c r="R113" s="174"/>
      <c r="S113" s="174"/>
      <c r="T113" s="174"/>
      <c r="U113" s="172"/>
      <c r="V113" s="169"/>
      <c r="W113" s="169"/>
      <c r="X113" s="169"/>
      <c r="Y113" s="169"/>
      <c r="Z113" s="169"/>
      <c r="AA113" s="169"/>
      <c r="AB113" s="169"/>
      <c r="AC113" s="169"/>
      <c r="AD113" s="169"/>
      <c r="AE113" s="169"/>
      <c r="AF113" s="169"/>
      <c r="AG113" s="174"/>
      <c r="AH113" s="174"/>
      <c r="AI113" s="174"/>
    </row>
    <row r="114" spans="1:35">
      <c r="A114" s="174"/>
      <c r="B114" s="174"/>
      <c r="C114" s="174"/>
      <c r="D114" s="174"/>
      <c r="E114" s="174"/>
      <c r="F114" s="174"/>
      <c r="G114" s="174"/>
      <c r="H114" s="174"/>
      <c r="I114" s="174"/>
      <c r="J114" s="174"/>
      <c r="K114" s="174"/>
      <c r="L114" s="174"/>
      <c r="M114" s="174"/>
      <c r="N114" s="174"/>
      <c r="O114" s="174"/>
      <c r="P114" s="174"/>
      <c r="Q114" s="174"/>
      <c r="R114" s="174"/>
      <c r="S114" s="174"/>
      <c r="T114" s="174"/>
      <c r="U114" s="172"/>
      <c r="V114" s="169"/>
      <c r="W114" s="169"/>
      <c r="X114" s="169"/>
      <c r="Y114" s="169"/>
      <c r="Z114" s="169"/>
      <c r="AA114" s="169"/>
      <c r="AB114" s="169"/>
      <c r="AC114" s="169"/>
      <c r="AD114" s="169"/>
      <c r="AE114" s="169"/>
      <c r="AF114" s="169"/>
      <c r="AG114" s="174"/>
      <c r="AH114" s="174"/>
      <c r="AI114" s="174"/>
    </row>
    <row r="115" spans="1:35">
      <c r="A115" s="174"/>
      <c r="B115" s="174"/>
      <c r="C115" s="174"/>
      <c r="D115" s="174"/>
      <c r="E115" s="174"/>
      <c r="F115" s="174"/>
      <c r="G115" s="174"/>
      <c r="H115" s="174"/>
      <c r="I115" s="174"/>
      <c r="J115" s="174"/>
      <c r="K115" s="174"/>
      <c r="L115" s="174"/>
      <c r="M115" s="174"/>
      <c r="N115" s="174"/>
      <c r="O115" s="174"/>
      <c r="P115" s="174"/>
      <c r="Q115" s="174"/>
      <c r="R115" s="174"/>
      <c r="S115" s="174"/>
      <c r="T115" s="174"/>
      <c r="U115" s="171"/>
      <c r="V115" s="169"/>
      <c r="W115" s="169"/>
      <c r="X115" s="169"/>
      <c r="Y115" s="169"/>
      <c r="Z115" s="169"/>
      <c r="AA115" s="169"/>
      <c r="AB115" s="169"/>
      <c r="AC115" s="169"/>
      <c r="AD115" s="169"/>
      <c r="AE115" s="169"/>
      <c r="AF115" s="169"/>
      <c r="AG115" s="174"/>
      <c r="AH115" s="174"/>
      <c r="AI115" s="174"/>
    </row>
    <row r="116" spans="1:35">
      <c r="A116" s="174"/>
      <c r="B116" s="174"/>
      <c r="C116" s="174"/>
      <c r="D116" s="174"/>
      <c r="E116" s="174"/>
      <c r="F116" s="174"/>
      <c r="G116" s="174"/>
      <c r="H116" s="174"/>
      <c r="I116" s="174"/>
      <c r="J116" s="174"/>
      <c r="K116" s="174"/>
      <c r="L116" s="174"/>
      <c r="M116" s="174"/>
      <c r="N116" s="174"/>
      <c r="O116" s="174"/>
      <c r="P116" s="174"/>
      <c r="Q116" s="174"/>
      <c r="R116" s="174"/>
      <c r="S116" s="174"/>
      <c r="T116" s="174"/>
      <c r="U116" s="171"/>
      <c r="V116" s="169"/>
      <c r="W116" s="169"/>
      <c r="X116" s="169"/>
      <c r="Y116" s="169"/>
      <c r="Z116" s="169"/>
      <c r="AA116" s="169"/>
      <c r="AB116" s="169"/>
      <c r="AC116" s="169"/>
      <c r="AD116" s="169"/>
      <c r="AE116" s="169"/>
      <c r="AF116" s="169"/>
      <c r="AG116" s="174"/>
      <c r="AH116" s="174"/>
      <c r="AI116" s="174"/>
    </row>
    <row r="117" spans="1:35">
      <c r="A117" s="174"/>
      <c r="B117" s="174"/>
      <c r="C117" s="174"/>
      <c r="D117" s="174"/>
      <c r="E117" s="174"/>
      <c r="F117" s="174"/>
      <c r="G117" s="174"/>
      <c r="H117" s="174"/>
      <c r="I117" s="174"/>
      <c r="J117" s="174"/>
      <c r="K117" s="174"/>
      <c r="L117" s="174"/>
      <c r="M117" s="174"/>
      <c r="N117" s="174"/>
      <c r="O117" s="174"/>
      <c r="P117" s="174"/>
      <c r="Q117" s="174"/>
      <c r="R117" s="174"/>
      <c r="S117" s="174"/>
      <c r="T117" s="174"/>
      <c r="U117" s="172"/>
      <c r="V117" s="169"/>
      <c r="W117" s="169"/>
      <c r="X117" s="169"/>
      <c r="Y117" s="169"/>
      <c r="Z117" s="169"/>
      <c r="AA117" s="169"/>
      <c r="AB117" s="169"/>
      <c r="AC117" s="169"/>
      <c r="AD117" s="169"/>
      <c r="AE117" s="169"/>
      <c r="AF117" s="169"/>
      <c r="AG117" s="174"/>
      <c r="AH117" s="174"/>
      <c r="AI117" s="174"/>
    </row>
    <row r="118" spans="1:35">
      <c r="A118" s="174"/>
      <c r="B118" s="174"/>
      <c r="C118" s="174"/>
      <c r="D118" s="174"/>
      <c r="E118" s="174"/>
      <c r="F118" s="174"/>
      <c r="G118" s="174"/>
      <c r="H118" s="174"/>
      <c r="I118" s="174"/>
      <c r="J118" s="174"/>
      <c r="K118" s="174"/>
      <c r="L118" s="174"/>
      <c r="M118" s="174"/>
      <c r="N118" s="174"/>
      <c r="O118" s="174"/>
      <c r="P118" s="174"/>
      <c r="Q118" s="174"/>
      <c r="R118" s="174"/>
      <c r="S118" s="174"/>
      <c r="T118" s="174"/>
      <c r="U118" s="172"/>
      <c r="V118" s="169"/>
      <c r="W118" s="169"/>
      <c r="X118" s="169"/>
      <c r="Y118" s="169"/>
      <c r="Z118" s="169"/>
      <c r="AA118" s="169"/>
      <c r="AB118" s="169"/>
      <c r="AC118" s="169"/>
      <c r="AD118" s="169"/>
      <c r="AE118" s="169"/>
      <c r="AF118" s="169"/>
      <c r="AG118" s="174"/>
      <c r="AH118" s="174"/>
      <c r="AI118" s="174"/>
    </row>
    <row r="119" spans="1:35">
      <c r="A119" s="174"/>
      <c r="B119" s="174"/>
      <c r="C119" s="174"/>
      <c r="D119" s="174"/>
      <c r="E119" s="174"/>
      <c r="F119" s="174"/>
      <c r="G119" s="174"/>
      <c r="H119" s="174"/>
      <c r="I119" s="174"/>
      <c r="J119" s="174"/>
      <c r="K119" s="174"/>
      <c r="L119" s="174"/>
      <c r="M119" s="174"/>
      <c r="N119" s="174"/>
      <c r="O119" s="174"/>
      <c r="P119" s="174"/>
      <c r="Q119" s="174"/>
      <c r="R119" s="174"/>
      <c r="S119" s="174"/>
      <c r="T119" s="174"/>
      <c r="U119" s="172"/>
      <c r="V119" s="169"/>
      <c r="W119" s="169"/>
      <c r="X119" s="169"/>
      <c r="Y119" s="169"/>
      <c r="Z119" s="169"/>
      <c r="AA119" s="169"/>
      <c r="AB119" s="169"/>
      <c r="AC119" s="169"/>
      <c r="AD119" s="169"/>
      <c r="AE119" s="169"/>
      <c r="AF119" s="169"/>
      <c r="AG119" s="174"/>
      <c r="AH119" s="174"/>
      <c r="AI119" s="174"/>
    </row>
    <row r="120" spans="1:35">
      <c r="A120" s="174"/>
      <c r="B120" s="174" t="s">
        <v>185</v>
      </c>
      <c r="C120" s="174"/>
      <c r="D120" s="174"/>
      <c r="E120" s="174"/>
      <c r="F120" s="174"/>
      <c r="G120" s="174"/>
      <c r="H120" s="174"/>
      <c r="I120" s="174"/>
      <c r="J120" s="174"/>
      <c r="K120" s="174"/>
      <c r="L120" s="174"/>
      <c r="M120" s="174"/>
      <c r="N120" s="174"/>
      <c r="O120" s="174"/>
      <c r="P120" s="174"/>
      <c r="Q120" s="174"/>
      <c r="R120" s="174"/>
      <c r="S120" s="174"/>
      <c r="T120" s="174"/>
      <c r="U120" s="171"/>
      <c r="V120" s="169"/>
      <c r="W120" s="169"/>
      <c r="X120" s="169"/>
      <c r="Y120" s="169"/>
      <c r="Z120" s="169"/>
      <c r="AA120" s="169"/>
      <c r="AB120" s="169"/>
      <c r="AC120" s="169"/>
      <c r="AD120" s="169"/>
      <c r="AE120" s="169"/>
      <c r="AF120" s="169"/>
      <c r="AG120" s="174"/>
      <c r="AH120" s="174"/>
      <c r="AI120" s="174"/>
    </row>
    <row r="121" spans="1:35">
      <c r="A121" s="174"/>
      <c r="B121" s="294" t="s">
        <v>171</v>
      </c>
      <c r="C121" s="294"/>
      <c r="D121" s="294"/>
      <c r="E121" s="294"/>
      <c r="F121" s="294"/>
      <c r="G121" s="294"/>
      <c r="H121" s="294"/>
      <c r="I121" s="295"/>
      <c r="J121" s="295"/>
      <c r="K121" s="295"/>
      <c r="L121" s="296" t="s">
        <v>2</v>
      </c>
      <c r="M121" s="297"/>
      <c r="N121" s="297"/>
      <c r="O121" s="297"/>
      <c r="P121" s="297"/>
      <c r="Q121" s="298"/>
      <c r="R121" s="174"/>
      <c r="S121" s="174"/>
      <c r="T121" s="174"/>
      <c r="U121" s="171"/>
      <c r="V121" s="169"/>
      <c r="W121" s="169"/>
      <c r="X121" s="169"/>
      <c r="Y121" s="169"/>
      <c r="Z121" s="169"/>
      <c r="AA121" s="169"/>
      <c r="AB121" s="169"/>
      <c r="AC121" s="169"/>
      <c r="AD121" s="169"/>
      <c r="AE121" s="169"/>
      <c r="AF121" s="169"/>
      <c r="AG121" s="174"/>
      <c r="AH121" s="174"/>
      <c r="AI121" s="174"/>
    </row>
    <row r="122" spans="1:35" ht="48">
      <c r="A122" s="174"/>
      <c r="B122" s="192" t="s">
        <v>155</v>
      </c>
      <c r="C122" s="193" t="s">
        <v>172</v>
      </c>
      <c r="D122" s="194" t="s">
        <v>175</v>
      </c>
      <c r="E122" s="201" t="s">
        <v>178</v>
      </c>
      <c r="F122" s="204" t="s">
        <v>179</v>
      </c>
      <c r="G122" s="193" t="s">
        <v>173</v>
      </c>
      <c r="H122" s="204" t="s">
        <v>176</v>
      </c>
      <c r="I122" s="204" t="s">
        <v>149</v>
      </c>
      <c r="J122" s="195" t="s">
        <v>164</v>
      </c>
      <c r="K122" s="204" t="s">
        <v>177</v>
      </c>
      <c r="L122" s="194" t="s">
        <v>180</v>
      </c>
      <c r="M122" s="194" t="s">
        <v>181</v>
      </c>
      <c r="N122" s="197" t="s">
        <v>182</v>
      </c>
      <c r="O122" s="194" t="s">
        <v>174</v>
      </c>
      <c r="P122" s="194" t="s">
        <v>184</v>
      </c>
      <c r="Q122" s="194" t="s">
        <v>183</v>
      </c>
      <c r="R122" s="174"/>
      <c r="S122" s="174"/>
      <c r="T122" s="174"/>
      <c r="U122" s="172"/>
      <c r="V122" s="169"/>
      <c r="W122" s="169"/>
      <c r="X122" s="169"/>
      <c r="Y122" s="169"/>
      <c r="Z122" s="169"/>
      <c r="AA122" s="169"/>
      <c r="AB122" s="169"/>
      <c r="AC122" s="169"/>
      <c r="AD122" s="169"/>
      <c r="AE122" s="169"/>
      <c r="AF122" s="169"/>
      <c r="AG122" s="174"/>
      <c r="AH122" s="174"/>
      <c r="AI122" s="174"/>
    </row>
    <row r="123" spans="1:35">
      <c r="A123" s="174"/>
      <c r="B123" s="188" t="s">
        <v>165</v>
      </c>
      <c r="C123" s="188">
        <v>100</v>
      </c>
      <c r="D123" s="196">
        <v>527</v>
      </c>
      <c r="E123" s="202">
        <v>12</v>
      </c>
      <c r="F123" s="205">
        <v>7</v>
      </c>
      <c r="G123" s="188">
        <v>100</v>
      </c>
      <c r="H123" s="202">
        <v>1512</v>
      </c>
      <c r="I123" s="205">
        <v>32</v>
      </c>
      <c r="J123" s="188">
        <v>100</v>
      </c>
      <c r="K123" s="202">
        <v>2500</v>
      </c>
      <c r="L123" s="199">
        <v>7</v>
      </c>
      <c r="M123" s="189">
        <v>37</v>
      </c>
      <c r="N123" s="198">
        <f>(E123-L123)*H123/60*4.18605</f>
        <v>527.44229999999993</v>
      </c>
      <c r="O123" s="189">
        <v>32.4</v>
      </c>
      <c r="P123" s="196"/>
      <c r="Q123" s="189">
        <v>5.0999999999999996</v>
      </c>
      <c r="R123" s="174"/>
      <c r="S123" s="174"/>
      <c r="T123" s="174"/>
      <c r="U123" s="172"/>
      <c r="V123" s="169"/>
      <c r="W123" s="169"/>
      <c r="X123" s="169"/>
      <c r="Y123" s="169"/>
      <c r="Z123" s="169"/>
      <c r="AA123" s="169"/>
      <c r="AB123" s="169"/>
      <c r="AC123" s="169"/>
      <c r="AD123" s="169"/>
      <c r="AE123" s="169"/>
      <c r="AF123" s="169"/>
      <c r="AG123" s="174"/>
      <c r="AH123" s="174"/>
      <c r="AI123" s="174"/>
    </row>
    <row r="124" spans="1:35">
      <c r="A124" s="174"/>
      <c r="B124" s="188" t="s">
        <v>166</v>
      </c>
      <c r="C124" s="188">
        <v>75</v>
      </c>
      <c r="D124" s="196">
        <v>395</v>
      </c>
      <c r="E124" s="202">
        <v>10.75</v>
      </c>
      <c r="F124" s="205">
        <v>7</v>
      </c>
      <c r="G124" s="188">
        <v>100</v>
      </c>
      <c r="H124" s="202">
        <v>1512</v>
      </c>
      <c r="I124" s="205">
        <v>27</v>
      </c>
      <c r="J124" s="188">
        <v>100</v>
      </c>
      <c r="K124" s="202">
        <v>2500</v>
      </c>
      <c r="L124" s="199">
        <v>7</v>
      </c>
      <c r="M124" s="189">
        <v>30.6</v>
      </c>
      <c r="N124" s="198">
        <f t="shared" ref="N124:N128" si="14">(E124-L124)*H124/60*4.18605</f>
        <v>395.58172500000001</v>
      </c>
      <c r="O124" s="189">
        <v>22.1</v>
      </c>
      <c r="P124" s="196"/>
      <c r="Q124" s="189">
        <v>2.9</v>
      </c>
      <c r="R124" s="174"/>
      <c r="S124" s="174"/>
      <c r="T124" s="174"/>
      <c r="U124" s="172"/>
      <c r="V124" s="169"/>
      <c r="W124" s="169"/>
      <c r="X124" s="169"/>
      <c r="Y124" s="169"/>
      <c r="Z124" s="169"/>
      <c r="AA124" s="169"/>
      <c r="AB124" s="169"/>
      <c r="AC124" s="169"/>
      <c r="AD124" s="169"/>
      <c r="AE124" s="169"/>
      <c r="AF124" s="169"/>
      <c r="AG124" s="174"/>
      <c r="AH124" s="174"/>
      <c r="AI124" s="174"/>
    </row>
    <row r="125" spans="1:35">
      <c r="A125" s="174"/>
      <c r="B125" s="188" t="s">
        <v>167</v>
      </c>
      <c r="C125" s="188">
        <v>50</v>
      </c>
      <c r="D125" s="196">
        <v>264</v>
      </c>
      <c r="E125" s="202">
        <v>9.5</v>
      </c>
      <c r="F125" s="205">
        <v>7</v>
      </c>
      <c r="G125" s="188">
        <v>100</v>
      </c>
      <c r="H125" s="202">
        <v>1512</v>
      </c>
      <c r="I125" s="205">
        <v>22</v>
      </c>
      <c r="J125" s="188">
        <v>100</v>
      </c>
      <c r="K125" s="202">
        <v>2500</v>
      </c>
      <c r="L125" s="199">
        <v>7</v>
      </c>
      <c r="M125" s="189">
        <v>24.4</v>
      </c>
      <c r="N125" s="198">
        <f t="shared" si="14"/>
        <v>263.72114999999997</v>
      </c>
      <c r="O125" s="189">
        <v>13.8</v>
      </c>
      <c r="P125" s="196"/>
      <c r="Q125" s="189">
        <v>1.8</v>
      </c>
      <c r="R125" s="174"/>
      <c r="S125" s="174"/>
      <c r="T125" s="174"/>
      <c r="U125" s="174"/>
      <c r="V125" s="174"/>
      <c r="W125" s="174"/>
      <c r="X125" s="174"/>
      <c r="Y125" s="174"/>
      <c r="Z125" s="174"/>
      <c r="AA125" s="174"/>
      <c r="AB125" s="174"/>
      <c r="AC125" s="174"/>
      <c r="AD125" s="174"/>
      <c r="AE125" s="174"/>
      <c r="AF125" s="174"/>
      <c r="AG125" s="174"/>
      <c r="AH125" s="174"/>
      <c r="AI125" s="174"/>
    </row>
    <row r="126" spans="1:35">
      <c r="A126" s="174"/>
      <c r="B126" s="188" t="s">
        <v>168</v>
      </c>
      <c r="C126" s="188">
        <v>75</v>
      </c>
      <c r="D126" s="196">
        <v>395</v>
      </c>
      <c r="E126" s="202">
        <v>12</v>
      </c>
      <c r="F126" s="205">
        <v>7</v>
      </c>
      <c r="G126" s="188">
        <v>75</v>
      </c>
      <c r="H126" s="202">
        <v>1134</v>
      </c>
      <c r="I126" s="205">
        <v>27</v>
      </c>
      <c r="J126" s="188">
        <v>75</v>
      </c>
      <c r="K126" s="202">
        <v>1875</v>
      </c>
      <c r="L126" s="199">
        <v>7</v>
      </c>
      <c r="M126" s="189">
        <v>31.9</v>
      </c>
      <c r="N126" s="198">
        <f t="shared" si="14"/>
        <v>395.58172500000001</v>
      </c>
      <c r="O126" s="189">
        <v>22.6</v>
      </c>
      <c r="P126" s="196"/>
      <c r="Q126" s="189">
        <v>2.9</v>
      </c>
      <c r="R126" s="174"/>
      <c r="S126" s="174"/>
      <c r="T126" s="174"/>
      <c r="U126" s="174"/>
      <c r="V126" s="174"/>
      <c r="W126" s="174"/>
      <c r="X126" s="174"/>
      <c r="Y126" s="174"/>
      <c r="Z126" s="174"/>
      <c r="AA126" s="174"/>
      <c r="AB126" s="174"/>
      <c r="AC126" s="174"/>
      <c r="AD126" s="174"/>
      <c r="AE126" s="174"/>
      <c r="AF126" s="174"/>
      <c r="AG126" s="174"/>
      <c r="AH126" s="174"/>
      <c r="AI126" s="174"/>
    </row>
    <row r="127" spans="1:35">
      <c r="A127" s="174"/>
      <c r="B127" s="190" t="s">
        <v>169</v>
      </c>
      <c r="C127" s="190">
        <v>86</v>
      </c>
      <c r="D127" s="196">
        <v>453</v>
      </c>
      <c r="E127" s="203">
        <v>10</v>
      </c>
      <c r="F127" s="206">
        <v>5</v>
      </c>
      <c r="G127" s="190">
        <v>86</v>
      </c>
      <c r="H127" s="203">
        <v>1300</v>
      </c>
      <c r="I127" s="206">
        <v>32</v>
      </c>
      <c r="J127" s="190">
        <v>86</v>
      </c>
      <c r="K127" s="203">
        <v>2150</v>
      </c>
      <c r="L127" s="200">
        <v>5</v>
      </c>
      <c r="M127" s="189">
        <v>37</v>
      </c>
      <c r="N127" s="198">
        <f t="shared" si="14"/>
        <v>453.48874999999998</v>
      </c>
      <c r="O127" s="189">
        <v>28.6</v>
      </c>
      <c r="P127" s="196"/>
      <c r="Q127" s="189">
        <v>5.0999999999999996</v>
      </c>
      <c r="R127" s="174"/>
      <c r="S127" s="174"/>
      <c r="T127" s="179"/>
      <c r="U127" s="174"/>
      <c r="V127" s="174"/>
      <c r="W127" s="174"/>
      <c r="X127" s="174"/>
      <c r="Y127" s="174"/>
      <c r="Z127" s="174"/>
      <c r="AA127" s="174"/>
      <c r="AB127" s="174"/>
      <c r="AC127" s="174"/>
      <c r="AD127" s="174"/>
      <c r="AE127" s="174"/>
      <c r="AF127" s="174"/>
      <c r="AG127" s="174"/>
      <c r="AH127" s="174"/>
      <c r="AI127" s="174"/>
    </row>
    <row r="128" spans="1:35">
      <c r="A128" s="174"/>
      <c r="B128" s="188" t="s">
        <v>170</v>
      </c>
      <c r="C128" s="188">
        <v>100</v>
      </c>
      <c r="D128" s="196">
        <v>527</v>
      </c>
      <c r="E128" s="202">
        <v>14</v>
      </c>
      <c r="F128" s="205">
        <v>9</v>
      </c>
      <c r="G128" s="188">
        <v>100</v>
      </c>
      <c r="H128" s="202">
        <v>1512</v>
      </c>
      <c r="I128" s="205">
        <v>32</v>
      </c>
      <c r="J128" s="188">
        <v>100</v>
      </c>
      <c r="K128" s="202">
        <v>2500</v>
      </c>
      <c r="L128" s="199">
        <v>9</v>
      </c>
      <c r="M128" s="189">
        <v>37</v>
      </c>
      <c r="N128" s="198">
        <f t="shared" si="14"/>
        <v>527.44229999999993</v>
      </c>
      <c r="O128" s="189">
        <v>31.3</v>
      </c>
      <c r="P128" s="196"/>
      <c r="Q128" s="189">
        <v>5.0999999999999996</v>
      </c>
      <c r="R128" s="174"/>
      <c r="S128" s="174"/>
      <c r="T128" s="174"/>
      <c r="U128" s="174"/>
      <c r="V128" s="174"/>
      <c r="W128" s="174"/>
      <c r="X128" s="174"/>
      <c r="Y128" s="174"/>
      <c r="Z128" s="174"/>
      <c r="AA128" s="174"/>
      <c r="AB128" s="174"/>
      <c r="AC128" s="174"/>
      <c r="AD128" s="174"/>
      <c r="AE128" s="174"/>
      <c r="AF128" s="174"/>
      <c r="AG128" s="174"/>
      <c r="AH128" s="174"/>
      <c r="AI128" s="174"/>
    </row>
    <row r="129" spans="1:35" s="210" customFormat="1">
      <c r="A129" s="178"/>
      <c r="B129" s="207"/>
      <c r="C129" s="207"/>
      <c r="D129" s="207"/>
      <c r="E129" s="207"/>
      <c r="F129" s="208"/>
      <c r="G129" s="207"/>
      <c r="H129" s="207"/>
      <c r="I129" s="208"/>
      <c r="J129" s="208"/>
      <c r="K129" s="207"/>
      <c r="L129" s="219"/>
      <c r="M129" s="219"/>
      <c r="N129" s="219"/>
      <c r="O129" s="219"/>
      <c r="P129" s="207"/>
      <c r="Q129" s="219"/>
      <c r="R129" s="219"/>
      <c r="S129" s="219"/>
      <c r="T129" s="219"/>
      <c r="U129" s="219"/>
      <c r="V129" s="207"/>
      <c r="W129" s="219"/>
      <c r="X129" s="209"/>
      <c r="Y129" s="209"/>
      <c r="Z129" s="209"/>
      <c r="AA129" s="209"/>
      <c r="AB129" s="209"/>
      <c r="AC129" s="209"/>
      <c r="AD129" s="209"/>
      <c r="AE129" s="209"/>
      <c r="AF129" s="209"/>
      <c r="AG129" s="178"/>
      <c r="AH129" s="178"/>
      <c r="AI129" s="178"/>
    </row>
    <row r="130" spans="1:35" s="210" customFormat="1">
      <c r="A130" s="178"/>
      <c r="B130" s="178"/>
      <c r="C130" s="178"/>
      <c r="D130" s="178"/>
      <c r="E130" s="178"/>
      <c r="F130" s="178"/>
      <c r="G130" s="178"/>
      <c r="H130" s="178"/>
      <c r="I130" s="178"/>
      <c r="J130" s="178"/>
      <c r="K130" s="178"/>
      <c r="L130" s="178"/>
      <c r="M130" s="178"/>
      <c r="N130" s="178"/>
      <c r="O130" s="178"/>
      <c r="P130" s="178"/>
      <c r="Q130" s="178"/>
      <c r="R130" s="178"/>
      <c r="S130" s="178"/>
      <c r="T130" s="178"/>
      <c r="U130" s="211"/>
      <c r="V130" s="209"/>
      <c r="W130" s="209"/>
      <c r="X130" s="209"/>
      <c r="Y130" s="209"/>
      <c r="Z130" s="209"/>
      <c r="AA130" s="209"/>
      <c r="AB130" s="209"/>
      <c r="AC130" s="209"/>
      <c r="AD130" s="209"/>
      <c r="AE130" s="209"/>
      <c r="AF130" s="209"/>
      <c r="AG130" s="178"/>
      <c r="AH130" s="178"/>
      <c r="AI130" s="178"/>
    </row>
    <row r="131" spans="1:35" s="210" customFormat="1">
      <c r="A131" s="178"/>
      <c r="B131" s="215"/>
      <c r="C131" s="215"/>
      <c r="D131" s="215"/>
      <c r="E131" s="215"/>
      <c r="F131" s="215"/>
      <c r="G131" s="215"/>
      <c r="H131" s="215"/>
      <c r="I131" s="216"/>
      <c r="J131" s="216"/>
      <c r="K131" s="216"/>
      <c r="L131" s="217"/>
      <c r="M131" s="218"/>
      <c r="N131" s="218"/>
      <c r="O131" s="218"/>
      <c r="P131" s="218"/>
      <c r="Q131" s="218"/>
      <c r="R131" s="178"/>
      <c r="S131" s="178"/>
      <c r="T131" s="178"/>
      <c r="U131" s="211"/>
      <c r="V131" s="209"/>
      <c r="W131" s="209"/>
      <c r="X131" s="209"/>
      <c r="Y131" s="209"/>
      <c r="Z131" s="209"/>
      <c r="AA131" s="209"/>
      <c r="AB131" s="209"/>
      <c r="AC131" s="209"/>
      <c r="AD131" s="209"/>
      <c r="AE131" s="209"/>
      <c r="AF131" s="209"/>
      <c r="AG131" s="178"/>
      <c r="AH131" s="178"/>
      <c r="AI131" s="178"/>
    </row>
    <row r="132" spans="1:35" s="210" customFormat="1">
      <c r="A132" s="178"/>
      <c r="B132" s="220"/>
      <c r="C132" s="221"/>
      <c r="D132" s="221"/>
      <c r="E132" s="222"/>
      <c r="F132" s="221"/>
      <c r="G132" s="221"/>
      <c r="H132" s="221"/>
      <c r="I132" s="221"/>
      <c r="J132" s="223"/>
      <c r="K132" s="221"/>
      <c r="L132" s="221"/>
      <c r="M132" s="221"/>
      <c r="N132" s="224"/>
      <c r="O132" s="221"/>
      <c r="P132" s="221"/>
      <c r="Q132" s="221"/>
      <c r="R132" s="178"/>
      <c r="S132" s="178"/>
      <c r="T132" s="178"/>
      <c r="U132" s="225"/>
      <c r="V132" s="209"/>
      <c r="W132" s="209"/>
      <c r="X132" s="209"/>
      <c r="Y132" s="209"/>
      <c r="Z132" s="209"/>
      <c r="AA132" s="209"/>
      <c r="AB132" s="209"/>
      <c r="AC132" s="209"/>
      <c r="AD132" s="209"/>
      <c r="AE132" s="209"/>
      <c r="AF132" s="209"/>
      <c r="AG132" s="178"/>
      <c r="AH132" s="178"/>
      <c r="AI132" s="178"/>
    </row>
    <row r="133" spans="1:35" s="210" customFormat="1">
      <c r="A133" s="178"/>
      <c r="B133" s="207"/>
      <c r="C133" s="207"/>
      <c r="D133" s="212"/>
      <c r="E133" s="219"/>
      <c r="F133" s="207"/>
      <c r="G133" s="207"/>
      <c r="H133" s="219"/>
      <c r="I133" s="207"/>
      <c r="J133" s="207"/>
      <c r="K133" s="219"/>
      <c r="L133" s="207"/>
      <c r="M133" s="208"/>
      <c r="N133" s="213"/>
      <c r="O133" s="208"/>
      <c r="P133" s="212"/>
      <c r="Q133" s="208"/>
      <c r="R133" s="178"/>
      <c r="S133" s="178"/>
      <c r="T133" s="178"/>
      <c r="U133" s="225"/>
      <c r="V133" s="209"/>
      <c r="W133" s="209"/>
      <c r="X133" s="209"/>
      <c r="Y133" s="209"/>
      <c r="Z133" s="209"/>
      <c r="AA133" s="209"/>
      <c r="AB133" s="209"/>
      <c r="AC133" s="209"/>
      <c r="AD133" s="209"/>
      <c r="AE133" s="209"/>
      <c r="AF133" s="209"/>
      <c r="AG133" s="178"/>
      <c r="AH133" s="178"/>
      <c r="AI133" s="178"/>
    </row>
    <row r="134" spans="1:35" s="210" customFormat="1">
      <c r="A134" s="178"/>
      <c r="B134" s="207"/>
      <c r="C134" s="207"/>
      <c r="D134" s="212"/>
      <c r="E134" s="219"/>
      <c r="F134" s="207"/>
      <c r="G134" s="207"/>
      <c r="H134" s="219"/>
      <c r="I134" s="207"/>
      <c r="J134" s="207"/>
      <c r="K134" s="219"/>
      <c r="L134" s="207"/>
      <c r="M134" s="208"/>
      <c r="N134" s="213"/>
      <c r="O134" s="208"/>
      <c r="P134" s="212"/>
      <c r="Q134" s="208"/>
      <c r="R134" s="178"/>
      <c r="S134" s="178"/>
      <c r="T134" s="178"/>
      <c r="U134" s="225"/>
      <c r="V134" s="209"/>
      <c r="W134" s="209"/>
      <c r="X134" s="209"/>
      <c r="Y134" s="209"/>
      <c r="Z134" s="209"/>
      <c r="AA134" s="209"/>
      <c r="AB134" s="209"/>
      <c r="AC134" s="209"/>
      <c r="AD134" s="209"/>
      <c r="AE134" s="209"/>
      <c r="AF134" s="209"/>
      <c r="AG134" s="178"/>
      <c r="AH134" s="178"/>
      <c r="AI134" s="178"/>
    </row>
    <row r="135" spans="1:35" s="210" customFormat="1">
      <c r="A135" s="178"/>
      <c r="B135" s="207"/>
      <c r="C135" s="207"/>
      <c r="D135" s="212"/>
      <c r="E135" s="219"/>
      <c r="F135" s="207"/>
      <c r="G135" s="207"/>
      <c r="H135" s="219"/>
      <c r="I135" s="207"/>
      <c r="J135" s="207"/>
      <c r="K135" s="219"/>
      <c r="L135" s="207"/>
      <c r="M135" s="208"/>
      <c r="N135" s="213"/>
      <c r="O135" s="208"/>
      <c r="P135" s="212"/>
      <c r="Q135" s="208"/>
      <c r="R135" s="178"/>
      <c r="S135" s="178"/>
      <c r="T135" s="178"/>
      <c r="U135" s="178"/>
      <c r="V135" s="178"/>
      <c r="W135" s="178"/>
      <c r="X135" s="178"/>
      <c r="Y135" s="178"/>
      <c r="Z135" s="178"/>
      <c r="AA135" s="178"/>
      <c r="AB135" s="178"/>
      <c r="AC135" s="178"/>
      <c r="AD135" s="178"/>
      <c r="AE135" s="178"/>
      <c r="AF135" s="178"/>
      <c r="AG135" s="178"/>
      <c r="AH135" s="178"/>
      <c r="AI135" s="178"/>
    </row>
    <row r="136" spans="1:35" s="210" customFormat="1">
      <c r="A136" s="178"/>
      <c r="B136" s="207"/>
      <c r="C136" s="207"/>
      <c r="D136" s="212"/>
      <c r="E136" s="219"/>
      <c r="F136" s="207"/>
      <c r="G136" s="207"/>
      <c r="H136" s="219"/>
      <c r="I136" s="207"/>
      <c r="J136" s="207"/>
      <c r="K136" s="219"/>
      <c r="L136" s="207"/>
      <c r="M136" s="208"/>
      <c r="N136" s="213"/>
      <c r="O136" s="208"/>
      <c r="P136" s="212"/>
      <c r="Q136" s="208"/>
      <c r="R136" s="178"/>
      <c r="S136" s="178"/>
      <c r="T136" s="178"/>
      <c r="U136" s="178"/>
      <c r="V136" s="178"/>
      <c r="W136" s="178"/>
      <c r="X136" s="178"/>
      <c r="Y136" s="178"/>
      <c r="Z136" s="178"/>
      <c r="AA136" s="178"/>
      <c r="AB136" s="178"/>
      <c r="AC136" s="178"/>
      <c r="AD136" s="178"/>
      <c r="AE136" s="178"/>
      <c r="AF136" s="178"/>
      <c r="AG136" s="178"/>
      <c r="AH136" s="178"/>
      <c r="AI136" s="178"/>
    </row>
    <row r="137" spans="1:35" s="210" customFormat="1">
      <c r="A137" s="178"/>
      <c r="B137" s="208"/>
      <c r="C137" s="208"/>
      <c r="D137" s="212"/>
      <c r="E137" s="226"/>
      <c r="F137" s="208"/>
      <c r="G137" s="208"/>
      <c r="H137" s="226"/>
      <c r="I137" s="208"/>
      <c r="J137" s="208"/>
      <c r="K137" s="226"/>
      <c r="L137" s="208"/>
      <c r="M137" s="208"/>
      <c r="N137" s="213"/>
      <c r="O137" s="208"/>
      <c r="P137" s="212"/>
      <c r="Q137" s="208"/>
      <c r="R137" s="178"/>
      <c r="S137" s="178"/>
      <c r="T137" s="214"/>
      <c r="U137" s="178"/>
      <c r="V137" s="178"/>
      <c r="W137" s="178"/>
      <c r="X137" s="178"/>
      <c r="Y137" s="178"/>
      <c r="Z137" s="178"/>
      <c r="AA137" s="178"/>
      <c r="AB137" s="178"/>
      <c r="AC137" s="178"/>
      <c r="AD137" s="178"/>
      <c r="AE137" s="178"/>
      <c r="AF137" s="178"/>
      <c r="AG137" s="178"/>
      <c r="AH137" s="178"/>
      <c r="AI137" s="178"/>
    </row>
    <row r="138" spans="1:35" s="210" customFormat="1">
      <c r="A138" s="178"/>
      <c r="B138" s="207"/>
      <c r="C138" s="207"/>
      <c r="D138" s="212"/>
      <c r="E138" s="219"/>
      <c r="F138" s="207"/>
      <c r="G138" s="207"/>
      <c r="H138" s="219"/>
      <c r="I138" s="207"/>
      <c r="J138" s="207"/>
      <c r="K138" s="219"/>
      <c r="L138" s="207"/>
      <c r="M138" s="208"/>
      <c r="N138" s="213"/>
      <c r="O138" s="208"/>
      <c r="P138" s="212"/>
      <c r="Q138" s="208"/>
      <c r="R138" s="178"/>
      <c r="S138" s="178"/>
      <c r="T138" s="178"/>
      <c r="U138" s="178"/>
      <c r="V138" s="178"/>
      <c r="W138" s="178"/>
      <c r="X138" s="178"/>
      <c r="Y138" s="178"/>
      <c r="Z138" s="178"/>
      <c r="AA138" s="178"/>
      <c r="AB138" s="178"/>
      <c r="AC138" s="178"/>
      <c r="AD138" s="178"/>
      <c r="AE138" s="178"/>
      <c r="AF138" s="178"/>
      <c r="AG138" s="178"/>
      <c r="AH138" s="178"/>
      <c r="AI138" s="178"/>
    </row>
    <row r="139" spans="1:35" s="210" customFormat="1">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row>
    <row r="140" spans="1:35" s="210" customFormat="1">
      <c r="A140" s="178"/>
      <c r="B140" s="178"/>
      <c r="C140" s="178"/>
      <c r="D140" s="178"/>
      <c r="E140" s="178"/>
      <c r="F140" s="178"/>
      <c r="G140" s="178"/>
      <c r="H140" s="218"/>
      <c r="I140" s="215"/>
      <c r="J140" s="218"/>
      <c r="K140" s="218"/>
      <c r="L140" s="218"/>
      <c r="M140" s="21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row>
    <row r="141" spans="1:35" s="210" customFormat="1">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row>
    <row r="142" spans="1:35">
      <c r="A142" s="174"/>
      <c r="B142" s="174"/>
      <c r="C142" s="174"/>
      <c r="D142" s="174"/>
      <c r="E142" s="174"/>
      <c r="F142" s="174"/>
      <c r="G142" s="174"/>
      <c r="H142" s="174"/>
      <c r="I142" s="145"/>
      <c r="J142" s="145"/>
      <c r="K142" s="145"/>
      <c r="L142" s="145"/>
      <c r="M142" s="145"/>
      <c r="N142" s="145"/>
      <c r="O142" s="145"/>
      <c r="P142" s="145"/>
      <c r="Q142" s="145"/>
      <c r="R142" s="145"/>
      <c r="S142" s="174"/>
      <c r="T142" s="174"/>
      <c r="U142" s="174"/>
      <c r="V142" s="174"/>
      <c r="W142" s="174"/>
      <c r="X142" s="174"/>
      <c r="Y142" s="174"/>
      <c r="Z142" s="174"/>
      <c r="AA142" s="174"/>
      <c r="AB142" s="174"/>
      <c r="AC142" s="174"/>
      <c r="AD142" s="174"/>
      <c r="AE142" s="174"/>
      <c r="AF142" s="174"/>
      <c r="AG142" s="174"/>
      <c r="AH142" s="174"/>
      <c r="AI142" s="174"/>
    </row>
    <row r="143" spans="1:35">
      <c r="A143" s="174"/>
      <c r="B143" s="174"/>
      <c r="C143" s="145"/>
      <c r="D143" s="145"/>
      <c r="E143" s="145"/>
      <c r="F143" s="145"/>
      <c r="G143" s="145"/>
      <c r="H143" s="145"/>
      <c r="I143" s="145"/>
      <c r="J143" s="145"/>
      <c r="K143" s="145"/>
      <c r="L143" s="145"/>
      <c r="M143" s="145"/>
      <c r="N143" s="145"/>
      <c r="O143" s="145"/>
      <c r="P143" s="145"/>
      <c r="Q143" s="145"/>
      <c r="R143" s="145"/>
      <c r="S143" s="174"/>
      <c r="T143" s="174"/>
      <c r="U143" s="174"/>
      <c r="V143" s="174"/>
      <c r="W143" s="174"/>
      <c r="X143" s="174"/>
      <c r="Y143" s="174"/>
      <c r="Z143" s="174"/>
      <c r="AA143" s="174"/>
      <c r="AB143" s="174"/>
      <c r="AC143" s="174"/>
      <c r="AD143" s="174"/>
      <c r="AE143" s="174"/>
      <c r="AF143" s="174"/>
      <c r="AG143" s="174"/>
      <c r="AH143" s="174"/>
      <c r="AI143" s="174"/>
    </row>
    <row r="144" spans="1:35">
      <c r="A144" s="174"/>
      <c r="B144" s="174"/>
      <c r="C144" s="145"/>
      <c r="D144" s="145"/>
      <c r="E144" s="145"/>
      <c r="F144" s="145"/>
      <c r="G144" s="145"/>
      <c r="H144" s="145"/>
      <c r="I144" s="146"/>
      <c r="J144" s="146"/>
      <c r="K144" s="146"/>
      <c r="L144" s="146"/>
      <c r="M144" s="170"/>
      <c r="N144" s="146"/>
      <c r="O144" s="146"/>
      <c r="P144" s="146"/>
      <c r="Q144" s="146"/>
      <c r="R144" s="146"/>
      <c r="S144" s="174"/>
      <c r="T144" s="174"/>
      <c r="U144" s="169"/>
      <c r="V144" s="169"/>
      <c r="W144" s="169"/>
      <c r="X144" s="169"/>
      <c r="Y144" s="169"/>
      <c r="Z144" s="169"/>
      <c r="AA144" s="169"/>
      <c r="AB144" s="169"/>
      <c r="AC144" s="169"/>
      <c r="AD144" s="169"/>
      <c r="AE144" s="169"/>
      <c r="AF144" s="169"/>
      <c r="AG144" s="169"/>
      <c r="AH144" s="169"/>
      <c r="AI144" s="169"/>
    </row>
    <row r="145" spans="1:35">
      <c r="A145" s="174"/>
      <c r="B145" s="174"/>
      <c r="C145" s="145"/>
      <c r="D145" s="145"/>
      <c r="E145" s="145"/>
      <c r="F145" s="145"/>
      <c r="G145" s="145"/>
      <c r="H145" s="145"/>
      <c r="I145" s="146"/>
      <c r="J145" s="146"/>
      <c r="K145" s="146"/>
      <c r="L145" s="146"/>
      <c r="M145" s="170"/>
      <c r="N145" s="146"/>
      <c r="O145" s="146"/>
      <c r="P145" s="146"/>
      <c r="Q145" s="146"/>
      <c r="R145" s="146"/>
      <c r="S145" s="174"/>
      <c r="T145" s="174"/>
      <c r="U145" s="169"/>
      <c r="V145" s="169"/>
      <c r="W145" s="169"/>
      <c r="X145" s="169"/>
      <c r="Y145" s="169"/>
      <c r="Z145" s="169"/>
      <c r="AA145" s="169"/>
      <c r="AB145" s="169"/>
      <c r="AC145" s="169"/>
      <c r="AD145" s="169"/>
      <c r="AE145" s="169"/>
      <c r="AF145" s="169"/>
      <c r="AG145" s="169"/>
      <c r="AH145" s="169"/>
      <c r="AI145" s="169"/>
    </row>
    <row r="146" spans="1:35">
      <c r="A146" s="174"/>
      <c r="B146" s="174"/>
      <c r="C146" s="145"/>
      <c r="D146" s="145"/>
      <c r="E146" s="145"/>
      <c r="F146" s="145"/>
      <c r="G146" s="145"/>
      <c r="H146" s="145"/>
      <c r="I146" s="145"/>
      <c r="J146" s="145"/>
      <c r="K146" s="145"/>
      <c r="L146" s="145"/>
      <c r="M146" s="145"/>
      <c r="N146" s="145"/>
      <c r="O146" s="145"/>
      <c r="P146" s="145"/>
      <c r="Q146" s="145"/>
      <c r="R146" s="145"/>
      <c r="S146" s="174"/>
      <c r="T146" s="174"/>
      <c r="U146" s="169"/>
      <c r="V146" s="169"/>
      <c r="W146" s="169"/>
      <c r="X146" s="169"/>
      <c r="Y146" s="169"/>
      <c r="Z146" s="169"/>
      <c r="AA146" s="169"/>
      <c r="AB146" s="169"/>
      <c r="AC146" s="169"/>
      <c r="AD146" s="169"/>
      <c r="AE146" s="169"/>
      <c r="AF146" s="169"/>
      <c r="AG146" s="169"/>
      <c r="AH146" s="169"/>
      <c r="AI146" s="169"/>
    </row>
    <row r="147" spans="1:35">
      <c r="A147" s="174"/>
      <c r="B147" s="174"/>
      <c r="C147" s="145"/>
      <c r="D147" s="145"/>
      <c r="E147" s="145"/>
      <c r="F147" s="145"/>
      <c r="G147" s="145"/>
      <c r="H147" s="145"/>
      <c r="I147" s="145"/>
      <c r="J147" s="145"/>
      <c r="K147" s="145"/>
      <c r="L147" s="145"/>
      <c r="M147" s="170"/>
      <c r="N147" s="145"/>
      <c r="O147" s="145"/>
      <c r="P147" s="145"/>
      <c r="Q147" s="145"/>
      <c r="R147" s="145"/>
      <c r="S147" s="174"/>
      <c r="T147" s="174"/>
      <c r="U147" s="169"/>
      <c r="V147" s="169"/>
      <c r="W147" s="169"/>
      <c r="X147" s="169"/>
      <c r="Y147" s="169"/>
      <c r="Z147" s="169"/>
      <c r="AA147" s="169"/>
      <c r="AB147" s="169"/>
      <c r="AC147" s="169"/>
      <c r="AD147" s="169"/>
      <c r="AE147" s="169"/>
      <c r="AF147" s="169"/>
      <c r="AG147" s="169"/>
      <c r="AH147" s="169"/>
      <c r="AI147" s="169"/>
    </row>
    <row r="148" spans="1:35">
      <c r="A148" s="174"/>
      <c r="B148" s="174"/>
      <c r="C148" s="174"/>
      <c r="D148" s="174"/>
      <c r="E148" s="174"/>
      <c r="F148" s="145"/>
      <c r="G148" s="174"/>
      <c r="H148" s="174"/>
      <c r="I148" s="174"/>
      <c r="J148" s="174"/>
      <c r="K148" s="174"/>
      <c r="L148" s="174"/>
      <c r="M148" s="174"/>
      <c r="N148" s="174"/>
      <c r="O148" s="174"/>
      <c r="P148" s="174"/>
      <c r="Q148" s="174"/>
      <c r="R148" s="174"/>
      <c r="S148" s="174"/>
      <c r="T148" s="174"/>
      <c r="U148" s="171"/>
      <c r="V148" s="169"/>
      <c r="W148" s="169"/>
      <c r="X148" s="169"/>
      <c r="Y148" s="169"/>
      <c r="Z148" s="169"/>
      <c r="AA148" s="169"/>
      <c r="AB148" s="169"/>
      <c r="AC148" s="169"/>
      <c r="AD148" s="169"/>
      <c r="AE148" s="169"/>
      <c r="AF148" s="169"/>
      <c r="AG148" s="169"/>
      <c r="AH148" s="169"/>
      <c r="AI148" s="169"/>
    </row>
    <row r="149" spans="1:35">
      <c r="A149" s="174"/>
      <c r="B149" s="174"/>
      <c r="C149" s="174"/>
      <c r="D149" s="174"/>
      <c r="E149" s="174"/>
      <c r="F149" s="174"/>
      <c r="G149" s="174"/>
      <c r="H149" s="174"/>
      <c r="I149" s="174"/>
      <c r="J149" s="174"/>
      <c r="K149" s="174"/>
      <c r="L149" s="174"/>
      <c r="M149" s="174"/>
      <c r="N149" s="174"/>
      <c r="O149" s="174"/>
      <c r="P149" s="174"/>
      <c r="Q149" s="174"/>
      <c r="R149" s="174"/>
      <c r="S149" s="174"/>
      <c r="T149" s="174"/>
      <c r="U149" s="171"/>
      <c r="V149" s="169"/>
      <c r="W149" s="169"/>
      <c r="X149" s="169"/>
      <c r="Y149" s="169"/>
      <c r="Z149" s="169"/>
      <c r="AA149" s="169"/>
      <c r="AB149" s="169"/>
      <c r="AC149" s="169"/>
      <c r="AD149" s="169"/>
      <c r="AE149" s="169"/>
      <c r="AF149" s="169"/>
      <c r="AG149" s="169"/>
      <c r="AH149" s="169"/>
      <c r="AI149" s="169"/>
    </row>
    <row r="150" spans="1:35">
      <c r="A150" s="174"/>
      <c r="B150" s="174"/>
      <c r="C150" s="174"/>
      <c r="D150" s="174"/>
      <c r="E150" s="174"/>
      <c r="F150" s="174"/>
      <c r="G150" s="174"/>
      <c r="H150" s="174"/>
      <c r="I150" s="174"/>
      <c r="J150" s="174"/>
      <c r="K150" s="174"/>
      <c r="L150" s="174"/>
      <c r="M150" s="174"/>
      <c r="N150" s="174"/>
      <c r="O150" s="174"/>
      <c r="P150" s="174"/>
      <c r="Q150" s="174"/>
      <c r="R150" s="174"/>
      <c r="S150" s="174"/>
      <c r="T150" s="174"/>
      <c r="U150" s="172"/>
      <c r="V150" s="169"/>
      <c r="W150" s="169"/>
      <c r="X150" s="169"/>
      <c r="Y150" s="169"/>
      <c r="Z150" s="169"/>
      <c r="AA150" s="169"/>
      <c r="AB150" s="169"/>
      <c r="AC150" s="169"/>
      <c r="AD150" s="169"/>
      <c r="AE150" s="169"/>
      <c r="AF150" s="169"/>
      <c r="AG150" s="169"/>
      <c r="AH150" s="169"/>
      <c r="AI150" s="169"/>
    </row>
    <row r="151" spans="1:35">
      <c r="A151" s="174"/>
      <c r="B151" s="174"/>
      <c r="C151" s="174"/>
      <c r="D151" s="174"/>
      <c r="E151" s="174"/>
      <c r="F151" s="174"/>
      <c r="G151" s="174"/>
      <c r="H151" s="174"/>
      <c r="I151" s="174"/>
      <c r="J151" s="174"/>
      <c r="K151" s="174"/>
      <c r="L151" s="174"/>
      <c r="M151" s="174"/>
      <c r="N151" s="174"/>
      <c r="O151" s="174"/>
      <c r="P151" s="174"/>
      <c r="Q151" s="174"/>
      <c r="R151" s="174"/>
      <c r="S151" s="174"/>
      <c r="T151" s="174"/>
      <c r="U151" s="172"/>
      <c r="V151" s="169"/>
      <c r="W151" s="169"/>
      <c r="X151" s="169"/>
      <c r="Y151" s="169"/>
      <c r="Z151" s="169"/>
      <c r="AA151" s="169"/>
      <c r="AB151" s="169"/>
      <c r="AC151" s="169"/>
      <c r="AD151" s="169"/>
      <c r="AE151" s="169"/>
      <c r="AF151" s="169"/>
      <c r="AG151" s="169"/>
      <c r="AH151" s="169"/>
      <c r="AI151" s="169"/>
    </row>
    <row r="152" spans="1:35">
      <c r="A152" s="174"/>
      <c r="B152" s="174"/>
      <c r="C152" s="174"/>
      <c r="D152" s="174"/>
      <c r="E152" s="174"/>
      <c r="F152" s="174"/>
      <c r="G152" s="174"/>
      <c r="H152" s="174"/>
      <c r="I152" s="174"/>
      <c r="J152" s="174"/>
      <c r="K152" s="174"/>
      <c r="L152" s="174"/>
      <c r="M152" s="174"/>
      <c r="N152" s="174"/>
      <c r="O152" s="174"/>
      <c r="P152" s="174"/>
      <c r="Q152" s="174"/>
      <c r="R152" s="174"/>
      <c r="S152" s="174"/>
      <c r="T152" s="174"/>
      <c r="U152" s="172"/>
      <c r="V152" s="169"/>
      <c r="W152" s="169"/>
      <c r="X152" s="169"/>
      <c r="Y152" s="169"/>
      <c r="Z152" s="169"/>
      <c r="AA152" s="169"/>
      <c r="AB152" s="169"/>
      <c r="AC152" s="169"/>
      <c r="AD152" s="169"/>
      <c r="AE152" s="169"/>
      <c r="AF152" s="169"/>
      <c r="AG152" s="169"/>
      <c r="AH152" s="169"/>
      <c r="AI152" s="169"/>
    </row>
    <row r="153" spans="1:35">
      <c r="A153" s="174"/>
      <c r="B153" s="178"/>
      <c r="C153" s="174"/>
      <c r="D153" s="174"/>
      <c r="E153" s="174"/>
      <c r="F153" s="174"/>
      <c r="G153" s="174"/>
      <c r="H153" s="174"/>
      <c r="I153" s="174"/>
      <c r="J153" s="174"/>
      <c r="K153" s="174"/>
      <c r="L153" s="174"/>
      <c r="M153" s="174"/>
      <c r="N153" s="174"/>
      <c r="O153" s="174"/>
      <c r="P153" s="174"/>
      <c r="Q153" s="174"/>
      <c r="R153" s="174"/>
      <c r="S153" s="174"/>
      <c r="T153" s="174"/>
      <c r="U153" s="171"/>
      <c r="V153" s="169"/>
      <c r="W153" s="169"/>
      <c r="X153" s="169"/>
      <c r="Y153" s="169"/>
      <c r="Z153" s="169"/>
      <c r="AA153" s="169"/>
      <c r="AB153" s="169"/>
      <c r="AC153" s="169"/>
      <c r="AD153" s="169"/>
      <c r="AE153" s="169"/>
      <c r="AF153" s="169"/>
      <c r="AG153" s="169"/>
      <c r="AH153" s="169"/>
      <c r="AI153" s="169"/>
    </row>
    <row r="154" spans="1:35">
      <c r="A154" s="174"/>
      <c r="B154" s="174"/>
      <c r="C154" s="174"/>
      <c r="D154" s="174"/>
      <c r="E154" s="174"/>
      <c r="F154" s="174"/>
      <c r="G154" s="174"/>
      <c r="H154" s="174"/>
      <c r="I154" s="174"/>
      <c r="J154" s="174"/>
      <c r="K154" s="174"/>
      <c r="L154" s="174"/>
      <c r="M154" s="174"/>
      <c r="N154" s="174"/>
      <c r="O154" s="174"/>
      <c r="P154" s="174"/>
      <c r="Q154" s="174"/>
      <c r="R154" s="174"/>
      <c r="S154" s="174"/>
      <c r="T154" s="174"/>
      <c r="U154" s="171"/>
      <c r="V154" s="169"/>
      <c r="W154" s="169"/>
      <c r="X154" s="169"/>
      <c r="Y154" s="169"/>
      <c r="Z154" s="169"/>
      <c r="AA154" s="169"/>
      <c r="AB154" s="169"/>
      <c r="AC154" s="169"/>
      <c r="AD154" s="169"/>
      <c r="AE154" s="169"/>
      <c r="AF154" s="169"/>
      <c r="AG154" s="169"/>
      <c r="AH154" s="169"/>
      <c r="AI154" s="169"/>
    </row>
    <row r="155" spans="1:35">
      <c r="A155" s="174"/>
      <c r="B155" s="174"/>
      <c r="C155" s="174"/>
      <c r="D155" s="174"/>
      <c r="E155" s="174"/>
      <c r="F155" s="174"/>
      <c r="G155" s="174"/>
      <c r="H155" s="174"/>
      <c r="I155" s="174"/>
      <c r="J155" s="174"/>
      <c r="K155" s="174"/>
      <c r="L155" s="174"/>
      <c r="M155" s="174"/>
      <c r="N155" s="174"/>
      <c r="O155" s="174"/>
      <c r="P155" s="174"/>
      <c r="Q155" s="174"/>
      <c r="R155" s="174"/>
      <c r="S155" s="174"/>
      <c r="T155" s="174"/>
      <c r="U155" s="172"/>
      <c r="V155" s="169"/>
      <c r="W155" s="169"/>
      <c r="X155" s="169"/>
      <c r="Y155" s="169"/>
      <c r="Z155" s="169"/>
      <c r="AA155" s="169"/>
      <c r="AB155" s="169"/>
      <c r="AC155" s="169"/>
      <c r="AD155" s="169"/>
      <c r="AE155" s="169"/>
      <c r="AF155" s="169"/>
      <c r="AG155" s="169"/>
      <c r="AH155" s="169"/>
      <c r="AI155" s="169"/>
    </row>
    <row r="156" spans="1:35">
      <c r="A156" s="174"/>
      <c r="B156" s="174"/>
      <c r="C156" s="174"/>
      <c r="D156" s="174"/>
      <c r="E156" s="174"/>
      <c r="F156" s="174"/>
      <c r="G156" s="174"/>
      <c r="H156" s="174"/>
      <c r="I156" s="174"/>
      <c r="J156" s="174"/>
      <c r="K156" s="174"/>
      <c r="L156" s="174"/>
      <c r="M156" s="174"/>
      <c r="N156" s="174"/>
      <c r="O156" s="174"/>
      <c r="P156" s="174"/>
      <c r="Q156" s="174"/>
      <c r="R156" s="174"/>
      <c r="S156" s="174"/>
      <c r="T156" s="174"/>
      <c r="U156" s="172"/>
      <c r="V156" s="169"/>
      <c r="W156" s="169"/>
      <c r="X156" s="169"/>
      <c r="Y156" s="169"/>
      <c r="Z156" s="169"/>
      <c r="AA156" s="169"/>
      <c r="AB156" s="169"/>
      <c r="AC156" s="169"/>
      <c r="AD156" s="169"/>
      <c r="AE156" s="169"/>
      <c r="AF156" s="169"/>
      <c r="AG156" s="169"/>
      <c r="AH156" s="169"/>
      <c r="AI156" s="169"/>
    </row>
    <row r="157" spans="1:35">
      <c r="A157" s="174"/>
      <c r="B157" s="176"/>
      <c r="C157" s="174"/>
      <c r="D157" s="174"/>
      <c r="E157" s="174"/>
      <c r="F157" s="174"/>
      <c r="G157" s="174"/>
      <c r="H157" s="174"/>
      <c r="I157" s="174"/>
      <c r="J157" s="174"/>
      <c r="K157" s="174"/>
      <c r="L157" s="174"/>
      <c r="M157" s="174"/>
      <c r="N157" s="174"/>
      <c r="O157" s="174"/>
      <c r="P157" s="174"/>
      <c r="Q157" s="174"/>
      <c r="R157" s="174"/>
      <c r="S157" s="174"/>
      <c r="T157" s="174"/>
      <c r="U157" s="172"/>
      <c r="V157" s="169"/>
      <c r="W157" s="169"/>
      <c r="X157" s="169"/>
      <c r="Y157" s="169"/>
      <c r="Z157" s="169"/>
      <c r="AA157" s="169"/>
      <c r="AB157" s="169"/>
      <c r="AC157" s="169"/>
      <c r="AD157" s="169"/>
      <c r="AE157" s="169"/>
      <c r="AF157" s="169"/>
      <c r="AG157" s="169"/>
      <c r="AH157" s="169"/>
      <c r="AI157" s="169"/>
    </row>
    <row r="158" spans="1:35">
      <c r="A158" s="174"/>
      <c r="B158" s="177"/>
      <c r="C158" s="174"/>
      <c r="D158" s="174"/>
      <c r="E158" s="174"/>
      <c r="F158" s="174"/>
      <c r="G158" s="174"/>
      <c r="H158" s="174"/>
      <c r="I158" s="174"/>
      <c r="J158" s="174"/>
      <c r="K158" s="174"/>
      <c r="L158" s="174"/>
      <c r="M158" s="174"/>
      <c r="N158" s="174"/>
      <c r="O158" s="174"/>
      <c r="P158" s="174"/>
      <c r="Q158" s="174"/>
      <c r="R158" s="174"/>
      <c r="S158" s="174"/>
      <c r="T158" s="174"/>
      <c r="U158" s="171"/>
      <c r="V158" s="169"/>
      <c r="W158" s="169"/>
      <c r="X158" s="169"/>
      <c r="Y158" s="169"/>
      <c r="Z158" s="169"/>
      <c r="AA158" s="169"/>
      <c r="AB158" s="169"/>
      <c r="AC158" s="169"/>
      <c r="AD158" s="169"/>
      <c r="AE158" s="169"/>
      <c r="AF158" s="169"/>
      <c r="AG158" s="169"/>
      <c r="AH158" s="169"/>
      <c r="AI158" s="169"/>
    </row>
    <row r="159" spans="1:35">
      <c r="A159" s="174"/>
      <c r="B159" s="174"/>
      <c r="C159" s="174"/>
      <c r="D159" s="174"/>
      <c r="E159" s="174"/>
      <c r="F159" s="174"/>
      <c r="G159" s="174"/>
      <c r="H159" s="174"/>
      <c r="I159" s="174"/>
      <c r="J159" s="174"/>
      <c r="K159" s="174"/>
      <c r="L159" s="174"/>
      <c r="M159" s="174"/>
      <c r="N159" s="174"/>
      <c r="O159" s="174"/>
      <c r="P159" s="174"/>
      <c r="Q159" s="174"/>
      <c r="R159" s="174"/>
      <c r="S159" s="174"/>
      <c r="T159" s="174"/>
      <c r="U159" s="171"/>
      <c r="V159" s="169"/>
      <c r="W159" s="169"/>
      <c r="X159" s="169"/>
      <c r="Y159" s="169"/>
      <c r="Z159" s="169"/>
      <c r="AA159" s="169"/>
      <c r="AB159" s="169"/>
      <c r="AC159" s="169"/>
      <c r="AD159" s="169"/>
      <c r="AE159" s="169"/>
      <c r="AF159" s="169"/>
      <c r="AG159" s="169"/>
      <c r="AH159" s="169"/>
      <c r="AI159" s="169"/>
    </row>
    <row r="160" spans="1:35">
      <c r="A160" s="174"/>
      <c r="B160" s="174"/>
      <c r="C160" s="174"/>
      <c r="D160" s="174"/>
      <c r="E160" s="174"/>
      <c r="F160" s="174"/>
      <c r="G160" s="174"/>
      <c r="H160" s="174"/>
      <c r="I160" s="174"/>
      <c r="J160" s="174"/>
      <c r="K160" s="174"/>
      <c r="L160" s="174"/>
      <c r="M160" s="174"/>
      <c r="N160" s="174"/>
      <c r="O160" s="174"/>
      <c r="P160" s="174"/>
      <c r="Q160" s="174"/>
      <c r="R160" s="174"/>
      <c r="S160" s="174"/>
      <c r="T160" s="174"/>
      <c r="U160" s="172"/>
      <c r="V160" s="169"/>
      <c r="W160" s="169"/>
      <c r="X160" s="169"/>
      <c r="Y160" s="169"/>
      <c r="Z160" s="169"/>
      <c r="AA160" s="169"/>
      <c r="AB160" s="169"/>
      <c r="AC160" s="169"/>
      <c r="AD160" s="169"/>
      <c r="AE160" s="169"/>
      <c r="AF160" s="169"/>
      <c r="AG160" s="169"/>
      <c r="AH160" s="169"/>
      <c r="AI160" s="169"/>
    </row>
    <row r="161" spans="1:35">
      <c r="A161" s="174"/>
      <c r="B161" s="174"/>
      <c r="C161" s="174"/>
      <c r="D161" s="174"/>
      <c r="E161" s="174"/>
      <c r="F161" s="174"/>
      <c r="G161" s="174"/>
      <c r="H161" s="174"/>
      <c r="I161" s="174"/>
      <c r="J161" s="174"/>
      <c r="K161" s="174"/>
      <c r="L161" s="174"/>
      <c r="M161" s="174"/>
      <c r="N161" s="174"/>
      <c r="O161" s="174"/>
      <c r="P161" s="174"/>
      <c r="Q161" s="174"/>
      <c r="R161" s="174"/>
      <c r="S161" s="174"/>
      <c r="T161" s="174"/>
      <c r="U161" s="172"/>
      <c r="V161" s="169"/>
      <c r="W161" s="169"/>
      <c r="X161" s="169"/>
      <c r="Y161" s="169"/>
      <c r="Z161" s="169"/>
      <c r="AA161" s="169"/>
      <c r="AB161" s="169"/>
      <c r="AC161" s="169"/>
      <c r="AD161" s="169"/>
      <c r="AE161" s="169"/>
      <c r="AF161" s="169"/>
      <c r="AG161" s="169"/>
      <c r="AH161" s="169"/>
      <c r="AI161" s="169"/>
    </row>
    <row r="162" spans="1:35">
      <c r="A162" s="174"/>
      <c r="B162" s="174"/>
      <c r="C162" s="174"/>
      <c r="D162" s="174"/>
      <c r="E162" s="174"/>
      <c r="F162" s="174"/>
      <c r="G162" s="174"/>
      <c r="H162" s="174"/>
      <c r="I162" s="174"/>
      <c r="J162" s="174"/>
      <c r="K162" s="174"/>
      <c r="L162" s="174"/>
      <c r="M162" s="174"/>
      <c r="N162" s="174"/>
      <c r="O162" s="174"/>
      <c r="P162" s="174"/>
      <c r="Q162" s="174"/>
      <c r="R162" s="174"/>
      <c r="S162" s="174"/>
      <c r="T162" s="174"/>
      <c r="U162" s="172"/>
      <c r="V162" s="169"/>
      <c r="W162" s="169"/>
      <c r="X162" s="169"/>
      <c r="Y162" s="169"/>
      <c r="Z162" s="169"/>
      <c r="AA162" s="169"/>
      <c r="AB162" s="169"/>
      <c r="AC162" s="169"/>
      <c r="AD162" s="169"/>
      <c r="AE162" s="169"/>
      <c r="AF162" s="169"/>
      <c r="AG162" s="169"/>
      <c r="AH162" s="169"/>
      <c r="AI162" s="169"/>
    </row>
    <row r="163" spans="1:35">
      <c r="A163" s="174"/>
      <c r="B163" s="174"/>
      <c r="C163" s="174"/>
      <c r="D163" s="174"/>
      <c r="E163" s="174"/>
      <c r="F163" s="174"/>
      <c r="G163" s="174"/>
      <c r="H163" s="174"/>
      <c r="I163" s="174"/>
      <c r="J163" s="174"/>
      <c r="K163" s="174"/>
      <c r="L163" s="174"/>
      <c r="M163" s="174"/>
      <c r="N163" s="174"/>
      <c r="O163" s="174"/>
      <c r="P163" s="174"/>
      <c r="Q163" s="174"/>
      <c r="R163" s="174"/>
      <c r="S163" s="174"/>
      <c r="T163" s="174"/>
      <c r="U163" s="171"/>
      <c r="V163" s="169"/>
      <c r="W163" s="169"/>
      <c r="X163" s="169"/>
      <c r="Y163" s="169"/>
      <c r="Z163" s="169"/>
      <c r="AA163" s="169"/>
      <c r="AB163" s="169"/>
      <c r="AC163" s="169"/>
      <c r="AD163" s="169"/>
      <c r="AE163" s="169"/>
      <c r="AF163" s="169"/>
      <c r="AG163" s="169"/>
      <c r="AH163" s="169"/>
      <c r="AI163" s="169"/>
    </row>
    <row r="164" spans="1:35">
      <c r="A164" s="174"/>
      <c r="B164" s="174"/>
      <c r="C164" s="174"/>
      <c r="D164" s="174"/>
      <c r="E164" s="174"/>
      <c r="F164" s="174"/>
      <c r="G164" s="174"/>
      <c r="H164" s="174"/>
      <c r="I164" s="174"/>
      <c r="J164" s="174"/>
      <c r="K164" s="174"/>
      <c r="L164" s="174"/>
      <c r="M164" s="174"/>
      <c r="N164" s="174"/>
      <c r="O164" s="174"/>
      <c r="P164" s="174"/>
      <c r="Q164" s="174"/>
      <c r="R164" s="174"/>
      <c r="S164" s="174"/>
      <c r="T164" s="174"/>
      <c r="U164" s="171"/>
      <c r="V164" s="169"/>
      <c r="W164" s="169"/>
      <c r="X164" s="169"/>
      <c r="Y164" s="169"/>
      <c r="Z164" s="169"/>
      <c r="AA164" s="169"/>
      <c r="AB164" s="169"/>
      <c r="AC164" s="169"/>
      <c r="AD164" s="169"/>
      <c r="AE164" s="169"/>
      <c r="AF164" s="169"/>
      <c r="AG164" s="169"/>
      <c r="AH164" s="169"/>
      <c r="AI164" s="169"/>
    </row>
    <row r="165" spans="1:35">
      <c r="A165" s="174"/>
      <c r="B165" s="174"/>
      <c r="C165" s="174"/>
      <c r="D165" s="174"/>
      <c r="E165" s="174"/>
      <c r="F165" s="174"/>
      <c r="G165" s="174"/>
      <c r="H165" s="174"/>
      <c r="I165" s="174"/>
      <c r="J165" s="174"/>
      <c r="K165" s="174"/>
      <c r="L165" s="174"/>
      <c r="M165" s="174"/>
      <c r="N165" s="174"/>
      <c r="O165" s="174"/>
      <c r="P165" s="174"/>
      <c r="Q165" s="174"/>
      <c r="R165" s="174"/>
      <c r="S165" s="174"/>
      <c r="T165" s="174"/>
      <c r="U165" s="172"/>
      <c r="V165" s="169"/>
      <c r="W165" s="169"/>
      <c r="X165" s="169"/>
      <c r="Y165" s="169"/>
      <c r="Z165" s="169"/>
      <c r="AA165" s="169"/>
      <c r="AB165" s="169"/>
      <c r="AC165" s="169"/>
      <c r="AD165" s="169"/>
      <c r="AE165" s="169"/>
      <c r="AF165" s="169"/>
      <c r="AG165" s="169"/>
      <c r="AH165" s="169"/>
      <c r="AI165" s="169"/>
    </row>
    <row r="166" spans="1:35">
      <c r="A166" s="174"/>
      <c r="B166" s="174"/>
      <c r="C166" s="174"/>
      <c r="D166" s="174"/>
      <c r="E166" s="174"/>
      <c r="F166" s="174"/>
      <c r="G166" s="174"/>
      <c r="H166" s="174"/>
      <c r="I166" s="174"/>
      <c r="J166" s="174"/>
      <c r="K166" s="174"/>
      <c r="L166" s="174"/>
      <c r="M166" s="174"/>
      <c r="N166" s="174"/>
      <c r="O166" s="174"/>
      <c r="P166" s="174"/>
      <c r="Q166" s="174"/>
      <c r="R166" s="174"/>
      <c r="S166" s="174"/>
      <c r="T166" s="174"/>
      <c r="U166" s="172"/>
      <c r="V166" s="169"/>
      <c r="W166" s="169"/>
      <c r="X166" s="169"/>
      <c r="Y166" s="169"/>
      <c r="Z166" s="169"/>
      <c r="AA166" s="169"/>
      <c r="AB166" s="169"/>
      <c r="AC166" s="169"/>
      <c r="AD166" s="169"/>
      <c r="AE166" s="169"/>
      <c r="AF166" s="169"/>
      <c r="AG166" s="169"/>
      <c r="AH166" s="169"/>
      <c r="AI166" s="169"/>
    </row>
    <row r="167" spans="1:35">
      <c r="A167" s="174"/>
      <c r="B167" s="174"/>
      <c r="C167" s="174"/>
      <c r="D167" s="174"/>
      <c r="E167" s="174"/>
      <c r="F167" s="174"/>
      <c r="G167" s="174"/>
      <c r="H167" s="174"/>
      <c r="I167" s="174"/>
      <c r="J167" s="174"/>
      <c r="K167" s="174"/>
      <c r="L167" s="174"/>
      <c r="M167" s="174"/>
      <c r="N167" s="174"/>
      <c r="O167" s="174"/>
      <c r="P167" s="174"/>
      <c r="Q167" s="174"/>
      <c r="R167" s="174"/>
      <c r="S167" s="174"/>
      <c r="T167" s="174"/>
      <c r="U167" s="172"/>
      <c r="V167" s="169"/>
      <c r="W167" s="169"/>
      <c r="X167" s="169"/>
      <c r="Y167" s="169"/>
      <c r="Z167" s="169"/>
      <c r="AA167" s="169"/>
      <c r="AB167" s="169"/>
      <c r="AC167" s="169"/>
      <c r="AD167" s="169"/>
      <c r="AE167" s="169"/>
      <c r="AF167" s="169"/>
      <c r="AG167" s="169"/>
      <c r="AH167" s="169"/>
      <c r="AI167" s="169"/>
    </row>
    <row r="168" spans="1:35">
      <c r="A168" s="174"/>
      <c r="B168" s="174"/>
      <c r="C168" s="174"/>
      <c r="D168" s="174"/>
      <c r="E168" s="174"/>
      <c r="F168" s="174"/>
      <c r="G168" s="174"/>
      <c r="H168" s="174"/>
      <c r="I168" s="174"/>
      <c r="J168" s="174"/>
      <c r="K168" s="174"/>
      <c r="L168" s="174"/>
      <c r="M168" s="174"/>
      <c r="N168" s="174"/>
      <c r="O168" s="174"/>
      <c r="P168" s="174"/>
      <c r="Q168" s="174"/>
      <c r="R168" s="174"/>
      <c r="S168" s="174"/>
      <c r="T168" s="174"/>
      <c r="U168" s="171"/>
      <c r="V168" s="169"/>
      <c r="W168" s="169"/>
      <c r="X168" s="169"/>
      <c r="Y168" s="169"/>
      <c r="Z168" s="169"/>
      <c r="AA168" s="169"/>
      <c r="AB168" s="169"/>
      <c r="AC168" s="169"/>
      <c r="AD168" s="169"/>
      <c r="AE168" s="169"/>
      <c r="AF168" s="169"/>
      <c r="AG168" s="169"/>
      <c r="AH168" s="169"/>
      <c r="AI168" s="169"/>
    </row>
    <row r="169" spans="1:35">
      <c r="A169" s="174"/>
      <c r="B169" s="174"/>
      <c r="C169" s="174"/>
      <c r="D169" s="174"/>
      <c r="E169" s="174"/>
      <c r="F169" s="174"/>
      <c r="G169" s="174"/>
      <c r="H169" s="174"/>
      <c r="I169" s="174"/>
      <c r="J169" s="174"/>
      <c r="K169" s="174"/>
      <c r="L169" s="174"/>
      <c r="M169" s="174"/>
      <c r="N169" s="174"/>
      <c r="O169" s="174"/>
      <c r="P169" s="174"/>
      <c r="Q169" s="174"/>
      <c r="R169" s="174"/>
      <c r="S169" s="174"/>
      <c r="T169" s="174"/>
      <c r="U169" s="171"/>
      <c r="V169" s="169"/>
      <c r="W169" s="169"/>
      <c r="X169" s="169"/>
      <c r="Y169" s="169"/>
      <c r="Z169" s="169"/>
      <c r="AA169" s="169"/>
      <c r="AB169" s="169"/>
      <c r="AC169" s="169"/>
      <c r="AD169" s="169"/>
      <c r="AE169" s="169"/>
      <c r="AF169" s="169"/>
      <c r="AG169" s="169"/>
      <c r="AH169" s="169"/>
      <c r="AI169" s="169"/>
    </row>
    <row r="170" spans="1:35">
      <c r="A170" s="174"/>
      <c r="B170" s="174"/>
      <c r="C170" s="174"/>
      <c r="D170" s="174"/>
      <c r="E170" s="174"/>
      <c r="F170" s="174"/>
      <c r="G170" s="174"/>
      <c r="H170" s="174"/>
      <c r="I170" s="174"/>
      <c r="J170" s="174"/>
      <c r="K170" s="174"/>
      <c r="L170" s="174"/>
      <c r="M170" s="174"/>
      <c r="N170" s="174"/>
      <c r="O170" s="174"/>
      <c r="P170" s="174"/>
      <c r="Q170" s="174"/>
      <c r="R170" s="174"/>
      <c r="S170" s="174"/>
      <c r="T170" s="174"/>
      <c r="U170" s="172"/>
      <c r="V170" s="169"/>
      <c r="W170" s="169"/>
      <c r="X170" s="169"/>
      <c r="Y170" s="169"/>
      <c r="Z170" s="169"/>
      <c r="AA170" s="169"/>
      <c r="AB170" s="169"/>
      <c r="AC170" s="169"/>
      <c r="AD170" s="169"/>
      <c r="AE170" s="169"/>
      <c r="AF170" s="169"/>
      <c r="AG170" s="169"/>
      <c r="AH170" s="169"/>
      <c r="AI170" s="169"/>
    </row>
    <row r="171" spans="1:35">
      <c r="A171" s="174"/>
      <c r="B171" s="174"/>
      <c r="C171" s="174"/>
      <c r="D171" s="174"/>
      <c r="E171" s="174"/>
      <c r="F171" s="174"/>
      <c r="G171" s="174"/>
      <c r="H171" s="174"/>
      <c r="I171" s="174"/>
      <c r="J171" s="174"/>
      <c r="K171" s="174"/>
      <c r="L171" s="174"/>
      <c r="M171" s="174"/>
      <c r="N171" s="174"/>
      <c r="O171" s="174"/>
      <c r="P171" s="174"/>
      <c r="Q171" s="174"/>
      <c r="R171" s="174"/>
      <c r="S171" s="174"/>
      <c r="T171" s="174"/>
      <c r="U171" s="172"/>
      <c r="V171" s="169"/>
      <c r="W171" s="169"/>
      <c r="X171" s="169"/>
      <c r="Y171" s="169"/>
      <c r="Z171" s="169"/>
      <c r="AA171" s="169"/>
      <c r="AB171" s="169"/>
      <c r="AC171" s="169"/>
      <c r="AD171" s="169"/>
      <c r="AE171" s="169"/>
      <c r="AF171" s="169"/>
      <c r="AG171" s="169"/>
      <c r="AH171" s="169"/>
      <c r="AI171" s="169"/>
    </row>
    <row r="172" spans="1:35">
      <c r="A172" s="174"/>
      <c r="B172" s="174"/>
      <c r="C172" s="174"/>
      <c r="D172" s="174"/>
      <c r="E172" s="174"/>
      <c r="F172" s="174"/>
      <c r="G172" s="174"/>
      <c r="H172" s="174"/>
      <c r="I172" s="174"/>
      <c r="J172" s="174"/>
      <c r="K172" s="174"/>
      <c r="L172" s="174"/>
      <c r="M172" s="174"/>
      <c r="N172" s="174"/>
      <c r="O172" s="174"/>
      <c r="P172" s="174"/>
      <c r="Q172" s="174"/>
      <c r="R172" s="174"/>
      <c r="S172" s="174"/>
      <c r="T172" s="174"/>
      <c r="U172" s="172"/>
      <c r="V172" s="169"/>
      <c r="W172" s="169"/>
      <c r="X172" s="169"/>
      <c r="Y172" s="169"/>
      <c r="Z172" s="169"/>
      <c r="AA172" s="169"/>
      <c r="AB172" s="169"/>
      <c r="AC172" s="169"/>
      <c r="AD172" s="169"/>
      <c r="AE172" s="169"/>
      <c r="AF172" s="169"/>
      <c r="AG172" s="169"/>
      <c r="AH172" s="169"/>
      <c r="AI172" s="169"/>
    </row>
    <row r="173" spans="1:35">
      <c r="A173" s="174"/>
      <c r="B173" s="174"/>
      <c r="C173" s="174"/>
      <c r="D173" s="174"/>
      <c r="E173" s="174"/>
      <c r="F173" s="174"/>
      <c r="G173" s="174"/>
      <c r="H173" s="174"/>
      <c r="I173" s="174"/>
      <c r="J173" s="174"/>
      <c r="K173" s="174"/>
      <c r="L173" s="174"/>
      <c r="M173" s="174"/>
      <c r="N173" s="174"/>
      <c r="O173" s="174"/>
      <c r="P173" s="174"/>
      <c r="Q173" s="174"/>
      <c r="R173" s="174"/>
      <c r="S173" s="174"/>
      <c r="T173" s="174"/>
      <c r="U173" s="171"/>
      <c r="V173" s="169"/>
      <c r="W173" s="169"/>
      <c r="X173" s="169"/>
      <c r="Y173" s="169"/>
      <c r="Z173" s="169"/>
      <c r="AA173" s="169"/>
      <c r="AB173" s="169"/>
      <c r="AC173" s="169"/>
      <c r="AD173" s="169"/>
      <c r="AE173" s="169"/>
      <c r="AF173" s="169"/>
      <c r="AG173" s="169"/>
      <c r="AH173" s="169"/>
      <c r="AI173" s="169"/>
    </row>
    <row r="174" spans="1:35">
      <c r="A174" s="174"/>
      <c r="B174" s="174"/>
      <c r="C174" s="174"/>
      <c r="D174" s="174"/>
      <c r="E174" s="174"/>
      <c r="F174" s="174"/>
      <c r="G174" s="174"/>
      <c r="H174" s="174"/>
      <c r="I174" s="174"/>
      <c r="J174" s="174"/>
      <c r="K174" s="174"/>
      <c r="L174" s="174"/>
      <c r="M174" s="174"/>
      <c r="N174" s="174"/>
      <c r="O174" s="174"/>
      <c r="P174" s="174"/>
      <c r="Q174" s="174"/>
      <c r="R174" s="174"/>
      <c r="S174" s="174"/>
      <c r="T174" s="174"/>
      <c r="U174" s="171"/>
      <c r="V174" s="169"/>
      <c r="W174" s="169"/>
      <c r="X174" s="169"/>
      <c r="Y174" s="169"/>
      <c r="Z174" s="169"/>
      <c r="AA174" s="169"/>
      <c r="AB174" s="169"/>
      <c r="AC174" s="169"/>
      <c r="AD174" s="169"/>
      <c r="AE174" s="169"/>
      <c r="AF174" s="169"/>
      <c r="AG174" s="169"/>
      <c r="AH174" s="169"/>
      <c r="AI174" s="169"/>
    </row>
    <row r="175" spans="1:35">
      <c r="A175" s="174"/>
      <c r="B175" s="174"/>
      <c r="C175" s="174"/>
      <c r="D175" s="174"/>
      <c r="E175" s="174"/>
      <c r="F175" s="174"/>
      <c r="G175" s="174"/>
      <c r="H175" s="174"/>
      <c r="I175" s="174"/>
      <c r="J175" s="174"/>
      <c r="K175" s="174"/>
      <c r="L175" s="174"/>
      <c r="M175" s="174"/>
      <c r="N175" s="174"/>
      <c r="O175" s="174"/>
      <c r="P175" s="174"/>
      <c r="Q175" s="174"/>
      <c r="R175" s="174"/>
      <c r="S175" s="174"/>
      <c r="T175" s="174"/>
      <c r="U175" s="172"/>
      <c r="V175" s="169"/>
      <c r="W175" s="169"/>
      <c r="X175" s="169"/>
      <c r="Y175" s="169"/>
      <c r="Z175" s="169"/>
      <c r="AA175" s="169"/>
      <c r="AB175" s="169"/>
      <c r="AC175" s="169"/>
      <c r="AD175" s="169"/>
      <c r="AE175" s="169"/>
      <c r="AF175" s="169"/>
      <c r="AG175" s="169"/>
      <c r="AH175" s="169"/>
      <c r="AI175" s="169"/>
    </row>
    <row r="176" spans="1:35">
      <c r="A176" s="174"/>
      <c r="B176" s="174"/>
      <c r="C176" s="174"/>
      <c r="D176" s="174"/>
      <c r="E176" s="174"/>
      <c r="F176" s="174"/>
      <c r="G176" s="174"/>
      <c r="H176" s="174"/>
      <c r="I176" s="174"/>
      <c r="J176" s="174"/>
      <c r="K176" s="174"/>
      <c r="L176" s="174"/>
      <c r="M176" s="174"/>
      <c r="N176" s="174"/>
      <c r="O176" s="174"/>
      <c r="P176" s="174"/>
      <c r="Q176" s="174"/>
      <c r="R176" s="174"/>
      <c r="S176" s="174"/>
      <c r="T176" s="174"/>
      <c r="U176" s="172"/>
      <c r="V176" s="169"/>
      <c r="W176" s="169"/>
      <c r="X176" s="169"/>
      <c r="Y176" s="169"/>
      <c r="Z176" s="169"/>
      <c r="AA176" s="169"/>
      <c r="AB176" s="169"/>
      <c r="AC176" s="169"/>
      <c r="AD176" s="169"/>
      <c r="AE176" s="169"/>
      <c r="AF176" s="169"/>
      <c r="AG176" s="169"/>
      <c r="AH176" s="169"/>
      <c r="AI176" s="169"/>
    </row>
    <row r="177" spans="1:35">
      <c r="A177" s="174"/>
      <c r="B177" s="174"/>
      <c r="C177" s="174"/>
      <c r="D177" s="174"/>
      <c r="E177" s="174"/>
      <c r="F177" s="174"/>
      <c r="G177" s="174"/>
      <c r="H177" s="174"/>
      <c r="I177" s="174"/>
      <c r="J177" s="174"/>
      <c r="K177" s="174"/>
      <c r="L177" s="174"/>
      <c r="M177" s="174"/>
      <c r="N177" s="174"/>
      <c r="O177" s="174"/>
      <c r="P177" s="174"/>
      <c r="Q177" s="174"/>
      <c r="R177" s="174"/>
      <c r="S177" s="174"/>
      <c r="T177" s="174"/>
      <c r="U177" s="172"/>
      <c r="V177" s="169"/>
      <c r="W177" s="169"/>
      <c r="X177" s="169"/>
      <c r="Y177" s="169"/>
      <c r="Z177" s="169"/>
      <c r="AA177" s="169"/>
      <c r="AB177" s="169"/>
      <c r="AC177" s="169"/>
      <c r="AD177" s="169"/>
      <c r="AE177" s="169"/>
      <c r="AF177" s="169"/>
      <c r="AG177" s="169"/>
      <c r="AH177" s="169"/>
      <c r="AI177" s="169"/>
    </row>
    <row r="178" spans="1:35">
      <c r="A178" s="174"/>
      <c r="B178" s="174"/>
      <c r="C178" s="174"/>
      <c r="D178" s="174"/>
      <c r="E178" s="174"/>
      <c r="F178" s="174"/>
      <c r="G178" s="174"/>
      <c r="H178" s="174"/>
      <c r="I178" s="174"/>
      <c r="J178" s="174"/>
      <c r="K178" s="174"/>
      <c r="L178" s="174"/>
      <c r="M178" s="174"/>
      <c r="N178" s="174"/>
      <c r="O178" s="174"/>
      <c r="P178" s="174"/>
      <c r="Q178" s="174"/>
      <c r="R178" s="174"/>
      <c r="S178" s="174"/>
      <c r="T178" s="174"/>
      <c r="U178" s="171"/>
      <c r="V178" s="169"/>
      <c r="W178" s="169"/>
      <c r="X178" s="169"/>
      <c r="Y178" s="169"/>
      <c r="Z178" s="169"/>
      <c r="AA178" s="169"/>
      <c r="AB178" s="169"/>
      <c r="AC178" s="169"/>
      <c r="AD178" s="169"/>
      <c r="AE178" s="169"/>
      <c r="AF178" s="169"/>
      <c r="AG178" s="169"/>
      <c r="AH178" s="169"/>
      <c r="AI178" s="169"/>
    </row>
    <row r="179" spans="1:35">
      <c r="A179" s="174"/>
      <c r="B179" s="174"/>
      <c r="C179" s="174"/>
      <c r="D179" s="174"/>
      <c r="E179" s="174"/>
      <c r="F179" s="174"/>
      <c r="G179" s="174"/>
      <c r="H179" s="174"/>
      <c r="I179" s="174"/>
      <c r="J179" s="174"/>
      <c r="K179" s="174"/>
      <c r="L179" s="174"/>
      <c r="M179" s="174"/>
      <c r="N179" s="174"/>
      <c r="O179" s="174"/>
      <c r="P179" s="174"/>
      <c r="Q179" s="174"/>
      <c r="R179" s="174"/>
      <c r="S179" s="174"/>
      <c r="T179" s="174"/>
      <c r="U179" s="171"/>
      <c r="V179" s="169"/>
      <c r="W179" s="169"/>
      <c r="X179" s="169"/>
      <c r="Y179" s="169"/>
      <c r="Z179" s="169"/>
      <c r="AA179" s="169"/>
      <c r="AB179" s="169"/>
      <c r="AC179" s="169"/>
      <c r="AD179" s="169"/>
      <c r="AE179" s="169"/>
      <c r="AF179" s="169"/>
      <c r="AG179" s="169"/>
      <c r="AH179" s="169"/>
      <c r="AI179" s="169"/>
    </row>
    <row r="180" spans="1:35">
      <c r="A180" s="174"/>
      <c r="B180" s="174"/>
      <c r="C180" s="174"/>
      <c r="D180" s="174"/>
      <c r="E180" s="174"/>
      <c r="F180" s="174"/>
      <c r="G180" s="174"/>
      <c r="H180" s="174"/>
      <c r="I180" s="174"/>
      <c r="J180" s="174"/>
      <c r="K180" s="174"/>
      <c r="L180" s="174"/>
      <c r="M180" s="174"/>
      <c r="N180" s="174"/>
      <c r="O180" s="174"/>
      <c r="P180" s="174"/>
      <c r="Q180" s="174"/>
      <c r="R180" s="174"/>
      <c r="S180" s="174"/>
      <c r="T180" s="174"/>
      <c r="U180" s="172"/>
      <c r="V180" s="169"/>
      <c r="W180" s="169"/>
      <c r="X180" s="169"/>
      <c r="Y180" s="169"/>
      <c r="Z180" s="169"/>
      <c r="AA180" s="169"/>
      <c r="AB180" s="169"/>
      <c r="AC180" s="169"/>
      <c r="AD180" s="169"/>
      <c r="AE180" s="169"/>
      <c r="AF180" s="169"/>
      <c r="AG180" s="169"/>
      <c r="AH180" s="169"/>
      <c r="AI180" s="169"/>
    </row>
    <row r="181" spans="1:35">
      <c r="A181" s="174"/>
      <c r="B181" s="174"/>
      <c r="C181" s="174"/>
      <c r="D181" s="174"/>
      <c r="E181" s="174"/>
      <c r="F181" s="174"/>
      <c r="G181" s="174"/>
      <c r="H181" s="174"/>
      <c r="I181" s="174"/>
      <c r="J181" s="174"/>
      <c r="K181" s="174"/>
      <c r="L181" s="174"/>
      <c r="M181" s="174"/>
      <c r="N181" s="174"/>
      <c r="O181" s="174"/>
      <c r="P181" s="174"/>
      <c r="Q181" s="174"/>
      <c r="R181" s="174"/>
      <c r="S181" s="174"/>
      <c r="T181" s="174"/>
      <c r="U181" s="172"/>
      <c r="V181" s="169"/>
      <c r="W181" s="169"/>
      <c r="X181" s="169"/>
      <c r="Y181" s="169"/>
      <c r="Z181" s="169"/>
      <c r="AA181" s="169"/>
      <c r="AB181" s="169"/>
      <c r="AC181" s="169"/>
      <c r="AD181" s="169"/>
      <c r="AE181" s="169"/>
      <c r="AF181" s="169"/>
      <c r="AG181" s="169"/>
      <c r="AH181" s="169"/>
      <c r="AI181" s="169"/>
    </row>
    <row r="182" spans="1:35">
      <c r="A182" s="174"/>
      <c r="B182" s="174"/>
      <c r="C182" s="174"/>
      <c r="D182" s="174"/>
      <c r="E182" s="174"/>
      <c r="F182" s="174"/>
      <c r="G182" s="174"/>
      <c r="H182" s="174"/>
      <c r="I182" s="174"/>
      <c r="J182" s="174"/>
      <c r="K182" s="174"/>
      <c r="L182" s="174"/>
      <c r="M182" s="174"/>
      <c r="N182" s="174"/>
      <c r="O182" s="174"/>
      <c r="P182" s="174"/>
      <c r="Q182" s="174"/>
      <c r="R182" s="174"/>
      <c r="S182" s="174"/>
      <c r="T182" s="174"/>
      <c r="U182" s="172"/>
      <c r="V182" s="169"/>
      <c r="W182" s="169"/>
      <c r="X182" s="169"/>
      <c r="Y182" s="169"/>
      <c r="Z182" s="169"/>
      <c r="AA182" s="169"/>
      <c r="AB182" s="169"/>
      <c r="AC182" s="169"/>
      <c r="AD182" s="169"/>
      <c r="AE182" s="169"/>
      <c r="AF182" s="169"/>
      <c r="AG182" s="169"/>
      <c r="AH182" s="169"/>
      <c r="AI182" s="169"/>
    </row>
    <row r="183" spans="1:35">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row>
    <row r="184" spans="1:35">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row>
    <row r="185" spans="1:35">
      <c r="A185" s="174"/>
      <c r="B185" s="174"/>
      <c r="C185" s="174"/>
      <c r="D185" s="174"/>
      <c r="E185" s="174"/>
      <c r="F185" s="174"/>
      <c r="G185" s="174"/>
      <c r="H185" s="174"/>
      <c r="I185" s="174"/>
      <c r="J185" s="174"/>
      <c r="K185" s="174"/>
      <c r="L185" s="174"/>
      <c r="M185" s="174"/>
      <c r="N185" s="174"/>
      <c r="O185" s="174"/>
      <c r="P185" s="174"/>
      <c r="Q185" s="174"/>
      <c r="R185" s="174"/>
      <c r="S185" s="174"/>
      <c r="T185" s="180"/>
      <c r="U185" s="174"/>
      <c r="V185" s="174"/>
      <c r="W185" s="174"/>
      <c r="X185" s="174"/>
      <c r="Y185" s="174"/>
      <c r="Z185" s="174"/>
      <c r="AA185" s="174"/>
      <c r="AB185" s="174"/>
      <c r="AC185" s="174"/>
      <c r="AD185" s="174"/>
      <c r="AE185" s="174"/>
      <c r="AF185" s="174"/>
      <c r="AG185" s="174"/>
      <c r="AH185" s="174"/>
      <c r="AI185" s="174"/>
    </row>
    <row r="186" spans="1:35">
      <c r="A186" s="174"/>
      <c r="B186" s="174"/>
      <c r="C186" s="174"/>
      <c r="D186" s="174"/>
      <c r="E186" s="174"/>
      <c r="F186" s="174"/>
      <c r="G186" s="174"/>
      <c r="H186" s="174"/>
      <c r="I186" s="174"/>
      <c r="J186" s="174"/>
      <c r="K186" s="174"/>
      <c r="L186" s="174"/>
      <c r="M186" s="174"/>
      <c r="N186" s="174"/>
      <c r="O186" s="174"/>
      <c r="P186" s="174"/>
      <c r="Q186" s="174"/>
      <c r="R186" s="174"/>
      <c r="S186" s="174"/>
      <c r="T186" s="180"/>
      <c r="U186" s="174"/>
      <c r="V186" s="174"/>
      <c r="W186" s="174"/>
      <c r="X186" s="174"/>
      <c r="Y186" s="174"/>
      <c r="Z186" s="174"/>
      <c r="AA186" s="174"/>
      <c r="AB186" s="174"/>
      <c r="AC186" s="174"/>
      <c r="AD186" s="174"/>
      <c r="AE186" s="174"/>
      <c r="AF186" s="174"/>
      <c r="AG186" s="174"/>
      <c r="AH186" s="174"/>
      <c r="AI186" s="174"/>
    </row>
    <row r="187" spans="1:35">
      <c r="A187" s="174"/>
      <c r="B187" s="174"/>
      <c r="C187" s="174"/>
      <c r="D187" s="174"/>
      <c r="E187" s="174"/>
      <c r="F187" s="174"/>
      <c r="G187" s="174"/>
      <c r="H187" s="174"/>
      <c r="I187" s="174"/>
      <c r="J187" s="174"/>
      <c r="K187" s="174"/>
      <c r="L187" s="174"/>
      <c r="M187" s="174"/>
      <c r="N187" s="174"/>
      <c r="O187" s="174"/>
      <c r="P187" s="174"/>
      <c r="Q187" s="174"/>
      <c r="R187" s="174"/>
      <c r="S187" s="174"/>
      <c r="T187" s="181"/>
      <c r="U187" s="174"/>
      <c r="V187" s="174"/>
      <c r="W187" s="174"/>
      <c r="X187" s="174"/>
      <c r="Y187" s="174"/>
      <c r="Z187" s="174"/>
      <c r="AA187" s="174"/>
      <c r="AB187" s="174"/>
      <c r="AC187" s="174"/>
      <c r="AD187" s="174"/>
      <c r="AE187" s="174"/>
      <c r="AF187" s="174"/>
      <c r="AG187" s="174"/>
      <c r="AH187" s="174"/>
      <c r="AI187" s="174"/>
    </row>
    <row r="188" spans="1:35">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row>
    <row r="189" spans="1:35">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row>
    <row r="190" spans="1:35">
      <c r="A190" s="174"/>
      <c r="B190" s="174"/>
      <c r="C190" s="174"/>
      <c r="D190" s="174"/>
      <c r="E190" s="174"/>
      <c r="F190" s="174"/>
      <c r="G190" s="174"/>
      <c r="H190" s="174"/>
      <c r="I190" s="145"/>
      <c r="J190" s="145"/>
      <c r="K190" s="145"/>
      <c r="L190" s="145"/>
      <c r="M190" s="145"/>
      <c r="N190" s="145"/>
      <c r="O190" s="145"/>
      <c r="P190" s="145"/>
      <c r="Q190" s="145"/>
      <c r="R190" s="145"/>
      <c r="S190" s="174"/>
      <c r="T190" s="174"/>
      <c r="U190" s="174"/>
      <c r="V190" s="174"/>
      <c r="W190" s="174"/>
      <c r="X190" s="174"/>
      <c r="Y190" s="174"/>
      <c r="Z190" s="174"/>
      <c r="AA190" s="174"/>
      <c r="AB190" s="174"/>
      <c r="AC190" s="174"/>
      <c r="AD190" s="174"/>
      <c r="AE190" s="174"/>
      <c r="AF190" s="174"/>
      <c r="AG190" s="174"/>
      <c r="AH190" s="174"/>
      <c r="AI190" s="174"/>
    </row>
    <row r="191" spans="1:35">
      <c r="A191" s="174"/>
      <c r="B191" s="174"/>
      <c r="C191" s="145"/>
      <c r="D191" s="145"/>
      <c r="E191" s="145"/>
      <c r="F191" s="145"/>
      <c r="G191" s="145"/>
      <c r="H191" s="145"/>
      <c r="I191" s="145"/>
      <c r="J191" s="145"/>
      <c r="K191" s="145"/>
      <c r="L191" s="145"/>
      <c r="M191" s="145"/>
      <c r="N191" s="145"/>
      <c r="O191" s="145"/>
      <c r="P191" s="145"/>
      <c r="Q191" s="145"/>
      <c r="R191" s="145"/>
      <c r="S191" s="174"/>
      <c r="T191" s="174"/>
      <c r="U191" s="174"/>
      <c r="V191" s="174"/>
      <c r="W191" s="174"/>
      <c r="X191" s="174"/>
      <c r="Y191" s="174"/>
      <c r="Z191" s="174"/>
      <c r="AA191" s="174"/>
      <c r="AB191" s="174"/>
      <c r="AC191" s="174"/>
      <c r="AD191" s="174"/>
      <c r="AE191" s="174"/>
      <c r="AF191" s="174"/>
      <c r="AG191" s="174"/>
      <c r="AH191" s="174"/>
      <c r="AI191" s="174"/>
    </row>
    <row r="192" spans="1:35">
      <c r="A192" s="174"/>
      <c r="B192" s="174"/>
      <c r="C192" s="145"/>
      <c r="D192" s="145"/>
      <c r="E192" s="145"/>
      <c r="F192" s="145"/>
      <c r="G192" s="145"/>
      <c r="H192" s="145"/>
      <c r="I192" s="146"/>
      <c r="J192" s="146"/>
      <c r="K192" s="146"/>
      <c r="L192" s="146"/>
      <c r="M192" s="170"/>
      <c r="N192" s="146"/>
      <c r="O192" s="146"/>
      <c r="P192" s="146"/>
      <c r="Q192" s="146"/>
      <c r="R192" s="146"/>
      <c r="S192" s="174"/>
      <c r="T192" s="174"/>
      <c r="U192" s="169"/>
      <c r="V192" s="169"/>
      <c r="W192" s="169"/>
      <c r="X192" s="169"/>
      <c r="Y192" s="169"/>
      <c r="Z192" s="169"/>
      <c r="AA192" s="169"/>
      <c r="AB192" s="169"/>
      <c r="AC192" s="169"/>
      <c r="AD192" s="169"/>
      <c r="AE192" s="169"/>
      <c r="AF192" s="169"/>
      <c r="AG192" s="169"/>
      <c r="AH192" s="169"/>
      <c r="AI192" s="169"/>
    </row>
    <row r="193" spans="1:35">
      <c r="A193" s="174"/>
      <c r="B193" s="174"/>
      <c r="C193" s="145"/>
      <c r="D193" s="145"/>
      <c r="E193" s="145"/>
      <c r="F193" s="145"/>
      <c r="G193" s="145"/>
      <c r="H193" s="145"/>
      <c r="I193" s="146"/>
      <c r="J193" s="146"/>
      <c r="K193" s="146"/>
      <c r="L193" s="146"/>
      <c r="M193" s="170"/>
      <c r="N193" s="146"/>
      <c r="O193" s="146"/>
      <c r="P193" s="146"/>
      <c r="Q193" s="146"/>
      <c r="R193" s="146"/>
      <c r="S193" s="174"/>
      <c r="T193" s="174"/>
      <c r="U193" s="169"/>
      <c r="V193" s="169"/>
      <c r="W193" s="169"/>
      <c r="X193" s="169"/>
      <c r="Y193" s="169"/>
      <c r="Z193" s="169"/>
      <c r="AA193" s="169"/>
      <c r="AB193" s="169"/>
      <c r="AC193" s="169"/>
      <c r="AD193" s="169"/>
      <c r="AE193" s="169"/>
      <c r="AF193" s="169"/>
      <c r="AG193" s="169"/>
      <c r="AH193" s="169"/>
      <c r="AI193" s="169"/>
    </row>
    <row r="194" spans="1:35">
      <c r="A194" s="174"/>
      <c r="B194" s="174"/>
      <c r="C194" s="145"/>
      <c r="D194" s="145"/>
      <c r="E194" s="145"/>
      <c r="F194" s="145"/>
      <c r="G194" s="145"/>
      <c r="H194" s="145"/>
      <c r="I194" s="145"/>
      <c r="J194" s="145"/>
      <c r="K194" s="145"/>
      <c r="L194" s="145"/>
      <c r="M194" s="145"/>
      <c r="N194" s="145"/>
      <c r="O194" s="145"/>
      <c r="P194" s="145"/>
      <c r="Q194" s="145"/>
      <c r="R194" s="145"/>
      <c r="S194" s="174"/>
      <c r="T194" s="174"/>
      <c r="U194" s="169"/>
      <c r="V194" s="169"/>
      <c r="W194" s="169"/>
      <c r="X194" s="169"/>
      <c r="Y194" s="169"/>
      <c r="Z194" s="169"/>
      <c r="AA194" s="169"/>
      <c r="AB194" s="169"/>
      <c r="AC194" s="169"/>
      <c r="AD194" s="169"/>
      <c r="AE194" s="169"/>
      <c r="AF194" s="169"/>
      <c r="AG194" s="169"/>
      <c r="AH194" s="169"/>
      <c r="AI194" s="169"/>
    </row>
    <row r="195" spans="1:35">
      <c r="A195" s="174"/>
      <c r="B195" s="174"/>
      <c r="C195" s="145"/>
      <c r="D195" s="145"/>
      <c r="E195" s="145"/>
      <c r="F195" s="145"/>
      <c r="G195" s="145"/>
      <c r="H195" s="145"/>
      <c r="I195" s="145"/>
      <c r="J195" s="145"/>
      <c r="K195" s="145"/>
      <c r="L195" s="145"/>
      <c r="M195" s="170"/>
      <c r="N195" s="145"/>
      <c r="O195" s="145"/>
      <c r="P195" s="145"/>
      <c r="Q195" s="145"/>
      <c r="R195" s="145"/>
      <c r="S195" s="174"/>
      <c r="T195" s="174"/>
      <c r="U195" s="169"/>
      <c r="V195" s="169"/>
      <c r="W195" s="169"/>
      <c r="X195" s="169"/>
      <c r="Y195" s="169"/>
      <c r="Z195" s="169"/>
      <c r="AA195" s="169"/>
      <c r="AB195" s="169"/>
      <c r="AC195" s="169"/>
      <c r="AD195" s="169"/>
      <c r="AE195" s="169"/>
      <c r="AF195" s="169"/>
      <c r="AG195" s="169"/>
      <c r="AH195" s="169"/>
      <c r="AI195" s="169"/>
    </row>
    <row r="196" spans="1:35">
      <c r="A196" s="174"/>
      <c r="B196" s="174"/>
      <c r="C196" s="174"/>
      <c r="D196" s="174"/>
      <c r="E196" s="174"/>
      <c r="F196" s="145"/>
      <c r="G196" s="174"/>
      <c r="H196" s="174"/>
      <c r="I196" s="174"/>
      <c r="J196" s="174"/>
      <c r="K196" s="174"/>
      <c r="L196" s="174"/>
      <c r="M196" s="174"/>
      <c r="N196" s="174"/>
      <c r="O196" s="174"/>
      <c r="P196" s="174"/>
      <c r="Q196" s="174"/>
      <c r="R196" s="174"/>
      <c r="S196" s="174"/>
      <c r="T196" s="174"/>
      <c r="U196" s="171"/>
      <c r="V196" s="169"/>
      <c r="W196" s="169"/>
      <c r="X196" s="169"/>
      <c r="Y196" s="169"/>
      <c r="Z196" s="169"/>
      <c r="AA196" s="169"/>
      <c r="AB196" s="169"/>
      <c r="AC196" s="169"/>
      <c r="AD196" s="169"/>
      <c r="AE196" s="169"/>
      <c r="AF196" s="169"/>
      <c r="AG196" s="169"/>
      <c r="AH196" s="169"/>
      <c r="AI196" s="169"/>
    </row>
    <row r="197" spans="1:35">
      <c r="A197" s="174"/>
      <c r="B197" s="174"/>
      <c r="C197" s="174"/>
      <c r="D197" s="174"/>
      <c r="E197" s="174"/>
      <c r="F197" s="174"/>
      <c r="G197" s="174"/>
      <c r="H197" s="174"/>
      <c r="I197" s="174"/>
      <c r="J197" s="174"/>
      <c r="K197" s="174"/>
      <c r="L197" s="174"/>
      <c r="M197" s="174"/>
      <c r="N197" s="174"/>
      <c r="O197" s="174"/>
      <c r="P197" s="174"/>
      <c r="Q197" s="174"/>
      <c r="R197" s="174"/>
      <c r="S197" s="174"/>
      <c r="T197" s="174"/>
      <c r="U197" s="171"/>
      <c r="V197" s="169"/>
      <c r="W197" s="169"/>
      <c r="X197" s="169"/>
      <c r="Y197" s="169"/>
      <c r="Z197" s="169"/>
      <c r="AA197" s="169"/>
      <c r="AB197" s="169"/>
      <c r="AC197" s="169"/>
      <c r="AD197" s="169"/>
      <c r="AE197" s="169"/>
      <c r="AF197" s="169"/>
      <c r="AG197" s="169"/>
      <c r="AH197" s="169"/>
      <c r="AI197" s="169"/>
    </row>
    <row r="198" spans="1:35">
      <c r="A198" s="174"/>
      <c r="B198" s="174"/>
      <c r="C198" s="174"/>
      <c r="D198" s="174"/>
      <c r="E198" s="174"/>
      <c r="F198" s="174"/>
      <c r="G198" s="174"/>
      <c r="H198" s="174"/>
      <c r="I198" s="174"/>
      <c r="J198" s="174"/>
      <c r="K198" s="174"/>
      <c r="L198" s="174"/>
      <c r="M198" s="174"/>
      <c r="N198" s="174"/>
      <c r="O198" s="174"/>
      <c r="P198" s="174"/>
      <c r="Q198" s="174"/>
      <c r="R198" s="174"/>
      <c r="S198" s="174"/>
      <c r="T198" s="174"/>
      <c r="U198" s="172"/>
      <c r="V198" s="169"/>
      <c r="W198" s="169"/>
      <c r="X198" s="169"/>
      <c r="Y198" s="169"/>
      <c r="Z198" s="169"/>
      <c r="AA198" s="169"/>
      <c r="AB198" s="169"/>
      <c r="AC198" s="169"/>
      <c r="AD198" s="169"/>
      <c r="AE198" s="169"/>
      <c r="AF198" s="169"/>
      <c r="AG198" s="169"/>
      <c r="AH198" s="169"/>
      <c r="AI198" s="169"/>
    </row>
    <row r="199" spans="1:35">
      <c r="A199" s="174"/>
      <c r="B199" s="174"/>
      <c r="C199" s="174"/>
      <c r="D199" s="174"/>
      <c r="E199" s="174"/>
      <c r="F199" s="174"/>
      <c r="G199" s="174"/>
      <c r="H199" s="174"/>
      <c r="I199" s="174"/>
      <c r="J199" s="174"/>
      <c r="K199" s="174"/>
      <c r="L199" s="174"/>
      <c r="M199" s="174"/>
      <c r="N199" s="174"/>
      <c r="O199" s="174"/>
      <c r="P199" s="174"/>
      <c r="Q199" s="174"/>
      <c r="R199" s="174"/>
      <c r="S199" s="174"/>
      <c r="T199" s="174"/>
      <c r="U199" s="172"/>
      <c r="V199" s="169"/>
      <c r="W199" s="169"/>
      <c r="X199" s="169"/>
      <c r="Y199" s="169"/>
      <c r="Z199" s="169"/>
      <c r="AA199" s="169"/>
      <c r="AB199" s="169"/>
      <c r="AC199" s="169"/>
      <c r="AD199" s="169"/>
      <c r="AE199" s="169"/>
      <c r="AF199" s="169"/>
      <c r="AG199" s="169"/>
      <c r="AH199" s="169"/>
      <c r="AI199" s="169"/>
    </row>
    <row r="200" spans="1:35">
      <c r="A200" s="174"/>
      <c r="B200" s="174"/>
      <c r="C200" s="174"/>
      <c r="D200" s="174"/>
      <c r="E200" s="174"/>
      <c r="F200" s="174"/>
      <c r="G200" s="174"/>
      <c r="H200" s="174"/>
      <c r="I200" s="174"/>
      <c r="J200" s="174"/>
      <c r="K200" s="174"/>
      <c r="L200" s="174"/>
      <c r="M200" s="174"/>
      <c r="N200" s="174"/>
      <c r="O200" s="174"/>
      <c r="P200" s="174"/>
      <c r="Q200" s="174"/>
      <c r="R200" s="174"/>
      <c r="S200" s="174"/>
      <c r="T200" s="174"/>
      <c r="U200" s="172"/>
      <c r="V200" s="169"/>
      <c r="W200" s="169"/>
      <c r="X200" s="169"/>
      <c r="Y200" s="169"/>
      <c r="Z200" s="169"/>
      <c r="AA200" s="169"/>
      <c r="AB200" s="169"/>
      <c r="AC200" s="169"/>
      <c r="AD200" s="169"/>
      <c r="AE200" s="169"/>
      <c r="AF200" s="169"/>
      <c r="AG200" s="169"/>
      <c r="AH200" s="169"/>
      <c r="AI200" s="169"/>
    </row>
    <row r="201" spans="1:35">
      <c r="A201" s="174"/>
      <c r="B201" s="178"/>
      <c r="C201" s="174"/>
      <c r="D201" s="174"/>
      <c r="E201" s="174"/>
      <c r="F201" s="174"/>
      <c r="G201" s="174"/>
      <c r="H201" s="174"/>
      <c r="I201" s="174"/>
      <c r="J201" s="174"/>
      <c r="K201" s="174"/>
      <c r="L201" s="174"/>
      <c r="M201" s="174"/>
      <c r="N201" s="174"/>
      <c r="O201" s="174"/>
      <c r="P201" s="174"/>
      <c r="Q201" s="174"/>
      <c r="R201" s="174"/>
      <c r="S201" s="174"/>
      <c r="T201" s="174"/>
      <c r="U201" s="171"/>
      <c r="V201" s="169"/>
      <c r="W201" s="169"/>
      <c r="X201" s="169"/>
      <c r="Y201" s="169"/>
      <c r="Z201" s="169"/>
      <c r="AA201" s="169"/>
      <c r="AB201" s="169"/>
      <c r="AC201" s="169"/>
      <c r="AD201" s="169"/>
      <c r="AE201" s="169"/>
      <c r="AF201" s="169"/>
      <c r="AG201" s="169"/>
      <c r="AH201" s="169"/>
      <c r="AI201" s="169"/>
    </row>
    <row r="202" spans="1:35">
      <c r="A202" s="174"/>
      <c r="B202" s="174"/>
      <c r="C202" s="174"/>
      <c r="D202" s="174"/>
      <c r="E202" s="174"/>
      <c r="F202" s="174"/>
      <c r="G202" s="174"/>
      <c r="H202" s="174"/>
      <c r="I202" s="174"/>
      <c r="J202" s="174"/>
      <c r="K202" s="174"/>
      <c r="L202" s="174"/>
      <c r="M202" s="174"/>
      <c r="N202" s="174"/>
      <c r="O202" s="174"/>
      <c r="P202" s="174"/>
      <c r="Q202" s="174"/>
      <c r="R202" s="174"/>
      <c r="S202" s="174"/>
      <c r="T202" s="174"/>
      <c r="U202" s="171"/>
      <c r="V202" s="169"/>
      <c r="W202" s="169"/>
      <c r="X202" s="169"/>
      <c r="Y202" s="169"/>
      <c r="Z202" s="169"/>
      <c r="AA202" s="169"/>
      <c r="AB202" s="169"/>
      <c r="AC202" s="169"/>
      <c r="AD202" s="169"/>
      <c r="AE202" s="169"/>
      <c r="AF202" s="169"/>
      <c r="AG202" s="169"/>
      <c r="AH202" s="169"/>
      <c r="AI202" s="169"/>
    </row>
    <row r="203" spans="1:35">
      <c r="A203" s="174"/>
      <c r="B203" s="174"/>
      <c r="C203" s="174"/>
      <c r="D203" s="174"/>
      <c r="E203" s="174"/>
      <c r="F203" s="174"/>
      <c r="G203" s="174"/>
      <c r="H203" s="174"/>
      <c r="I203" s="174"/>
      <c r="J203" s="174"/>
      <c r="K203" s="174"/>
      <c r="L203" s="174"/>
      <c r="M203" s="174"/>
      <c r="N203" s="174"/>
      <c r="O203" s="174"/>
      <c r="P203" s="174"/>
      <c r="Q203" s="174"/>
      <c r="R203" s="174"/>
      <c r="S203" s="174"/>
      <c r="T203" s="174"/>
      <c r="U203" s="172"/>
      <c r="V203" s="169"/>
      <c r="W203" s="169"/>
      <c r="X203" s="169"/>
      <c r="Y203" s="169"/>
      <c r="Z203" s="169"/>
      <c r="AA203" s="169"/>
      <c r="AB203" s="169"/>
      <c r="AC203" s="169"/>
      <c r="AD203" s="169"/>
      <c r="AE203" s="169"/>
      <c r="AF203" s="169"/>
      <c r="AG203" s="169"/>
      <c r="AH203" s="169"/>
      <c r="AI203" s="169"/>
    </row>
    <row r="204" spans="1:35">
      <c r="A204" s="174"/>
      <c r="B204" s="174"/>
      <c r="C204" s="174"/>
      <c r="D204" s="174"/>
      <c r="E204" s="174"/>
      <c r="F204" s="174"/>
      <c r="G204" s="174"/>
      <c r="H204" s="174"/>
      <c r="I204" s="174"/>
      <c r="J204" s="174"/>
      <c r="K204" s="174"/>
      <c r="L204" s="174"/>
      <c r="M204" s="174"/>
      <c r="N204" s="174"/>
      <c r="O204" s="174"/>
      <c r="P204" s="174"/>
      <c r="Q204" s="174"/>
      <c r="R204" s="174"/>
      <c r="S204" s="174"/>
      <c r="T204" s="174"/>
      <c r="U204" s="172"/>
      <c r="V204" s="169"/>
      <c r="W204" s="169"/>
      <c r="X204" s="169"/>
      <c r="Y204" s="169"/>
      <c r="Z204" s="169"/>
      <c r="AA204" s="169"/>
      <c r="AB204" s="169"/>
      <c r="AC204" s="169"/>
      <c r="AD204" s="169"/>
      <c r="AE204" s="169"/>
      <c r="AF204" s="169"/>
      <c r="AG204" s="169"/>
      <c r="AH204" s="169"/>
      <c r="AI204" s="169"/>
    </row>
    <row r="205" spans="1:35">
      <c r="A205" s="174"/>
      <c r="B205" s="176"/>
      <c r="C205" s="174"/>
      <c r="D205" s="174"/>
      <c r="E205" s="174"/>
      <c r="F205" s="174"/>
      <c r="G205" s="174"/>
      <c r="H205" s="174"/>
      <c r="I205" s="174"/>
      <c r="J205" s="174"/>
      <c r="K205" s="174"/>
      <c r="L205" s="174"/>
      <c r="M205" s="174"/>
      <c r="N205" s="174"/>
      <c r="O205" s="174"/>
      <c r="P205" s="174"/>
      <c r="Q205" s="174"/>
      <c r="R205" s="174"/>
      <c r="S205" s="174"/>
      <c r="T205" s="174"/>
      <c r="U205" s="172"/>
      <c r="V205" s="169"/>
      <c r="W205" s="169"/>
      <c r="X205" s="169"/>
      <c r="Y205" s="169"/>
      <c r="Z205" s="169"/>
      <c r="AA205" s="169"/>
      <c r="AB205" s="169"/>
      <c r="AC205" s="169"/>
      <c r="AD205" s="169"/>
      <c r="AE205" s="169"/>
      <c r="AF205" s="169"/>
      <c r="AG205" s="169"/>
      <c r="AH205" s="169"/>
      <c r="AI205" s="169"/>
    </row>
    <row r="206" spans="1:35">
      <c r="A206" s="174"/>
      <c r="B206" s="177"/>
      <c r="C206" s="174"/>
      <c r="D206" s="174"/>
      <c r="E206" s="174"/>
      <c r="F206" s="174"/>
      <c r="G206" s="174"/>
      <c r="H206" s="174"/>
      <c r="I206" s="174"/>
      <c r="J206" s="174"/>
      <c r="K206" s="174"/>
      <c r="L206" s="174"/>
      <c r="M206" s="174"/>
      <c r="N206" s="174"/>
      <c r="O206" s="174"/>
      <c r="P206" s="174"/>
      <c r="Q206" s="174"/>
      <c r="R206" s="174"/>
      <c r="S206" s="174"/>
      <c r="T206" s="174"/>
      <c r="U206" s="171"/>
      <c r="V206" s="169"/>
      <c r="W206" s="169"/>
      <c r="X206" s="169"/>
      <c r="Y206" s="169"/>
      <c r="Z206" s="169"/>
      <c r="AA206" s="169"/>
      <c r="AB206" s="169"/>
      <c r="AC206" s="169"/>
      <c r="AD206" s="169"/>
      <c r="AE206" s="169"/>
      <c r="AF206" s="169"/>
      <c r="AG206" s="169"/>
      <c r="AH206" s="169"/>
      <c r="AI206" s="169"/>
    </row>
    <row r="207" spans="1:35">
      <c r="A207" s="174"/>
      <c r="B207" s="174"/>
      <c r="C207" s="174"/>
      <c r="D207" s="174"/>
      <c r="E207" s="174"/>
      <c r="F207" s="174"/>
      <c r="G207" s="174"/>
      <c r="H207" s="174"/>
      <c r="I207" s="174"/>
      <c r="J207" s="174"/>
      <c r="K207" s="174"/>
      <c r="L207" s="174"/>
      <c r="M207" s="174"/>
      <c r="N207" s="174"/>
      <c r="O207" s="174"/>
      <c r="P207" s="174"/>
      <c r="Q207" s="174"/>
      <c r="R207" s="174"/>
      <c r="S207" s="174"/>
      <c r="T207" s="174"/>
      <c r="U207" s="171"/>
      <c r="V207" s="169"/>
      <c r="W207" s="169"/>
      <c r="X207" s="169"/>
      <c r="Y207" s="169"/>
      <c r="Z207" s="169"/>
      <c r="AA207" s="169"/>
      <c r="AB207" s="169"/>
      <c r="AC207" s="169"/>
      <c r="AD207" s="169"/>
      <c r="AE207" s="169"/>
      <c r="AF207" s="169"/>
      <c r="AG207" s="169"/>
      <c r="AH207" s="169"/>
      <c r="AI207" s="169"/>
    </row>
    <row r="208" spans="1:35">
      <c r="A208" s="174"/>
      <c r="B208" s="174"/>
      <c r="C208" s="174"/>
      <c r="D208" s="174"/>
      <c r="E208" s="174"/>
      <c r="F208" s="174"/>
      <c r="G208" s="174"/>
      <c r="H208" s="174"/>
      <c r="I208" s="174"/>
      <c r="J208" s="174"/>
      <c r="K208" s="174"/>
      <c r="L208" s="174"/>
      <c r="M208" s="174"/>
      <c r="N208" s="174"/>
      <c r="O208" s="174"/>
      <c r="P208" s="174"/>
      <c r="Q208" s="174"/>
      <c r="R208" s="174"/>
      <c r="S208" s="174"/>
      <c r="T208" s="174"/>
      <c r="U208" s="172"/>
      <c r="V208" s="169"/>
      <c r="W208" s="169"/>
      <c r="X208" s="169"/>
      <c r="Y208" s="169"/>
      <c r="Z208" s="169"/>
      <c r="AA208" s="169"/>
      <c r="AB208" s="169"/>
      <c r="AC208" s="169"/>
      <c r="AD208" s="169"/>
      <c r="AE208" s="169"/>
      <c r="AF208" s="169"/>
      <c r="AG208" s="169"/>
      <c r="AH208" s="169"/>
      <c r="AI208" s="169"/>
    </row>
    <row r="209" spans="1:35">
      <c r="A209" s="174"/>
      <c r="B209" s="174"/>
      <c r="C209" s="174"/>
      <c r="D209" s="174"/>
      <c r="E209" s="174"/>
      <c r="F209" s="174"/>
      <c r="G209" s="174"/>
      <c r="H209" s="174"/>
      <c r="I209" s="174"/>
      <c r="J209" s="174"/>
      <c r="K209" s="174"/>
      <c r="L209" s="174"/>
      <c r="M209" s="174"/>
      <c r="N209" s="174"/>
      <c r="O209" s="174"/>
      <c r="P209" s="174"/>
      <c r="Q209" s="174"/>
      <c r="R209" s="174"/>
      <c r="S209" s="174"/>
      <c r="T209" s="174"/>
      <c r="U209" s="172"/>
      <c r="V209" s="169"/>
      <c r="W209" s="169"/>
      <c r="X209" s="169"/>
      <c r="Y209" s="169"/>
      <c r="Z209" s="169"/>
      <c r="AA209" s="169"/>
      <c r="AB209" s="169"/>
      <c r="AC209" s="169"/>
      <c r="AD209" s="169"/>
      <c r="AE209" s="169"/>
      <c r="AF209" s="169"/>
      <c r="AG209" s="169"/>
      <c r="AH209" s="169"/>
      <c r="AI209" s="169"/>
    </row>
    <row r="210" spans="1:35">
      <c r="A210" s="174"/>
      <c r="B210" s="174"/>
      <c r="C210" s="174"/>
      <c r="D210" s="174"/>
      <c r="E210" s="174"/>
      <c r="F210" s="174"/>
      <c r="G210" s="174"/>
      <c r="H210" s="174"/>
      <c r="I210" s="174"/>
      <c r="J210" s="174"/>
      <c r="K210" s="174"/>
      <c r="L210" s="174"/>
      <c r="M210" s="174"/>
      <c r="N210" s="174"/>
      <c r="O210" s="174"/>
      <c r="P210" s="174"/>
      <c r="Q210" s="174"/>
      <c r="R210" s="174"/>
      <c r="S210" s="174"/>
      <c r="T210" s="174"/>
      <c r="U210" s="172"/>
      <c r="V210" s="169"/>
      <c r="W210" s="169"/>
      <c r="X210" s="169"/>
      <c r="Y210" s="169"/>
      <c r="Z210" s="169"/>
      <c r="AA210" s="169"/>
      <c r="AB210" s="169"/>
      <c r="AC210" s="169"/>
      <c r="AD210" s="169"/>
      <c r="AE210" s="169"/>
      <c r="AF210" s="169"/>
      <c r="AG210" s="169"/>
      <c r="AH210" s="169"/>
      <c r="AI210" s="169"/>
    </row>
    <row r="211" spans="1:35">
      <c r="A211" s="174"/>
      <c r="B211" s="174"/>
      <c r="C211" s="174"/>
      <c r="D211" s="174"/>
      <c r="E211" s="174"/>
      <c r="F211" s="174"/>
      <c r="G211" s="174"/>
      <c r="H211" s="174"/>
      <c r="I211" s="174"/>
      <c r="J211" s="174"/>
      <c r="K211" s="174"/>
      <c r="L211" s="174"/>
      <c r="M211" s="174"/>
      <c r="N211" s="174"/>
      <c r="O211" s="174"/>
      <c r="P211" s="174"/>
      <c r="Q211" s="174"/>
      <c r="R211" s="174"/>
      <c r="S211" s="174"/>
      <c r="T211" s="174"/>
      <c r="U211" s="171"/>
      <c r="V211" s="169"/>
      <c r="W211" s="169"/>
      <c r="X211" s="169"/>
      <c r="Y211" s="169"/>
      <c r="Z211" s="169"/>
      <c r="AA211" s="169"/>
      <c r="AB211" s="169"/>
      <c r="AC211" s="169"/>
      <c r="AD211" s="169"/>
      <c r="AE211" s="169"/>
      <c r="AF211" s="169"/>
      <c r="AG211" s="169"/>
      <c r="AH211" s="169"/>
      <c r="AI211" s="169"/>
    </row>
    <row r="212" spans="1:35">
      <c r="A212" s="174"/>
      <c r="B212" s="174"/>
      <c r="C212" s="174"/>
      <c r="D212" s="174"/>
      <c r="E212" s="174"/>
      <c r="F212" s="174"/>
      <c r="G212" s="174"/>
      <c r="H212" s="174"/>
      <c r="I212" s="174"/>
      <c r="J212" s="174"/>
      <c r="K212" s="174"/>
      <c r="L212" s="174"/>
      <c r="M212" s="174"/>
      <c r="N212" s="174"/>
      <c r="O212" s="174"/>
      <c r="P212" s="174"/>
      <c r="Q212" s="174"/>
      <c r="R212" s="174"/>
      <c r="S212" s="174"/>
      <c r="T212" s="174"/>
      <c r="U212" s="171"/>
      <c r="V212" s="169"/>
      <c r="W212" s="169"/>
      <c r="X212" s="169"/>
      <c r="Y212" s="169"/>
      <c r="Z212" s="169"/>
      <c r="AA212" s="169"/>
      <c r="AB212" s="169"/>
      <c r="AC212" s="169"/>
      <c r="AD212" s="169"/>
      <c r="AE212" s="169"/>
      <c r="AF212" s="169"/>
      <c r="AG212" s="169"/>
      <c r="AH212" s="169"/>
      <c r="AI212" s="169"/>
    </row>
    <row r="213" spans="1:35">
      <c r="A213" s="174"/>
      <c r="B213" s="174"/>
      <c r="C213" s="174"/>
      <c r="D213" s="174"/>
      <c r="E213" s="174"/>
      <c r="F213" s="174"/>
      <c r="G213" s="174"/>
      <c r="H213" s="174"/>
      <c r="I213" s="174"/>
      <c r="J213" s="174"/>
      <c r="K213" s="174"/>
      <c r="L213" s="174"/>
      <c r="M213" s="174"/>
      <c r="N213" s="174"/>
      <c r="O213" s="174"/>
      <c r="P213" s="174"/>
      <c r="Q213" s="174"/>
      <c r="R213" s="174"/>
      <c r="S213" s="174"/>
      <c r="T213" s="174"/>
      <c r="U213" s="172"/>
      <c r="V213" s="169"/>
      <c r="W213" s="169"/>
      <c r="X213" s="169"/>
      <c r="Y213" s="169"/>
      <c r="Z213" s="169"/>
      <c r="AA213" s="169"/>
      <c r="AB213" s="169"/>
      <c r="AC213" s="169"/>
      <c r="AD213" s="169"/>
      <c r="AE213" s="169"/>
      <c r="AF213" s="169"/>
      <c r="AG213" s="169"/>
      <c r="AH213" s="169"/>
      <c r="AI213" s="169"/>
    </row>
    <row r="214" spans="1:35">
      <c r="A214" s="174"/>
      <c r="B214" s="174"/>
      <c r="C214" s="174"/>
      <c r="D214" s="174"/>
      <c r="E214" s="174"/>
      <c r="F214" s="174"/>
      <c r="G214" s="174"/>
      <c r="H214" s="174"/>
      <c r="I214" s="174"/>
      <c r="J214" s="174"/>
      <c r="K214" s="174"/>
      <c r="L214" s="174"/>
      <c r="M214" s="174"/>
      <c r="N214" s="174"/>
      <c r="O214" s="174"/>
      <c r="P214" s="174"/>
      <c r="Q214" s="174"/>
      <c r="R214" s="174"/>
      <c r="S214" s="174"/>
      <c r="T214" s="174"/>
      <c r="U214" s="172"/>
      <c r="V214" s="169"/>
      <c r="W214" s="169"/>
      <c r="X214" s="169"/>
      <c r="Y214" s="169"/>
      <c r="Z214" s="169"/>
      <c r="AA214" s="169"/>
      <c r="AB214" s="169"/>
      <c r="AC214" s="169"/>
      <c r="AD214" s="169"/>
      <c r="AE214" s="169"/>
      <c r="AF214" s="169"/>
      <c r="AG214" s="169"/>
      <c r="AH214" s="169"/>
      <c r="AI214" s="169"/>
    </row>
    <row r="215" spans="1:35">
      <c r="A215" s="174"/>
      <c r="B215" s="174"/>
      <c r="C215" s="174"/>
      <c r="D215" s="174"/>
      <c r="E215" s="174"/>
      <c r="F215" s="174"/>
      <c r="G215" s="174"/>
      <c r="H215" s="174"/>
      <c r="I215" s="174"/>
      <c r="J215" s="174"/>
      <c r="K215" s="174"/>
      <c r="L215" s="174"/>
      <c r="M215" s="174"/>
      <c r="N215" s="174"/>
      <c r="O215" s="174"/>
      <c r="P215" s="174"/>
      <c r="Q215" s="174"/>
      <c r="R215" s="174"/>
      <c r="S215" s="174"/>
      <c r="T215" s="174"/>
      <c r="U215" s="172"/>
      <c r="V215" s="169"/>
      <c r="W215" s="169"/>
      <c r="X215" s="169"/>
      <c r="Y215" s="169"/>
      <c r="Z215" s="169"/>
      <c r="AA215" s="169"/>
      <c r="AB215" s="169"/>
      <c r="AC215" s="169"/>
      <c r="AD215" s="169"/>
      <c r="AE215" s="169"/>
      <c r="AF215" s="169"/>
      <c r="AG215" s="169"/>
      <c r="AH215" s="169"/>
      <c r="AI215" s="169"/>
    </row>
    <row r="216" spans="1:35">
      <c r="A216" s="174"/>
      <c r="B216" s="174"/>
      <c r="C216" s="174"/>
      <c r="D216" s="174"/>
      <c r="E216" s="174"/>
      <c r="F216" s="174"/>
      <c r="G216" s="174"/>
      <c r="H216" s="174"/>
      <c r="I216" s="174"/>
      <c r="J216" s="174"/>
      <c r="K216" s="174"/>
      <c r="L216" s="174"/>
      <c r="M216" s="174"/>
      <c r="N216" s="174"/>
      <c r="O216" s="174"/>
      <c r="P216" s="174"/>
      <c r="Q216" s="174"/>
      <c r="R216" s="174"/>
      <c r="S216" s="174"/>
      <c r="T216" s="174"/>
      <c r="U216" s="171"/>
      <c r="V216" s="169"/>
      <c r="W216" s="169"/>
      <c r="X216" s="169"/>
      <c r="Y216" s="169"/>
      <c r="Z216" s="169"/>
      <c r="AA216" s="169"/>
      <c r="AB216" s="169"/>
      <c r="AC216" s="169"/>
      <c r="AD216" s="169"/>
      <c r="AE216" s="169"/>
      <c r="AF216" s="169"/>
      <c r="AG216" s="169"/>
      <c r="AH216" s="169"/>
      <c r="AI216" s="169"/>
    </row>
    <row r="217" spans="1:35">
      <c r="A217" s="174"/>
      <c r="B217" s="174"/>
      <c r="C217" s="174"/>
      <c r="D217" s="174"/>
      <c r="E217" s="174"/>
      <c r="F217" s="174"/>
      <c r="G217" s="174"/>
      <c r="H217" s="174"/>
      <c r="I217" s="174"/>
      <c r="J217" s="174"/>
      <c r="K217" s="174"/>
      <c r="L217" s="174"/>
      <c r="M217" s="174"/>
      <c r="N217" s="174"/>
      <c r="O217" s="174"/>
      <c r="P217" s="174"/>
      <c r="Q217" s="174"/>
      <c r="R217" s="174"/>
      <c r="S217" s="174"/>
      <c r="T217" s="174"/>
      <c r="U217" s="171"/>
      <c r="V217" s="169"/>
      <c r="W217" s="169"/>
      <c r="X217" s="169"/>
      <c r="Y217" s="169"/>
      <c r="Z217" s="169"/>
      <c r="AA217" s="169"/>
      <c r="AB217" s="169"/>
      <c r="AC217" s="169"/>
      <c r="AD217" s="169"/>
      <c r="AE217" s="169"/>
      <c r="AF217" s="169"/>
      <c r="AG217" s="169"/>
      <c r="AH217" s="169"/>
      <c r="AI217" s="169"/>
    </row>
    <row r="218" spans="1:35">
      <c r="A218" s="174"/>
      <c r="B218" s="174"/>
      <c r="C218" s="174"/>
      <c r="D218" s="174"/>
      <c r="E218" s="174"/>
      <c r="F218" s="174"/>
      <c r="G218" s="174"/>
      <c r="H218" s="174"/>
      <c r="I218" s="174"/>
      <c r="J218" s="174"/>
      <c r="K218" s="174"/>
      <c r="L218" s="174"/>
      <c r="M218" s="174"/>
      <c r="N218" s="174"/>
      <c r="O218" s="174"/>
      <c r="P218" s="174"/>
      <c r="Q218" s="174"/>
      <c r="R218" s="174"/>
      <c r="S218" s="174"/>
      <c r="T218" s="174"/>
      <c r="U218" s="172"/>
      <c r="V218" s="169"/>
      <c r="W218" s="169"/>
      <c r="X218" s="169"/>
      <c r="Y218" s="169"/>
      <c r="Z218" s="169"/>
      <c r="AA218" s="169"/>
      <c r="AB218" s="169"/>
      <c r="AC218" s="169"/>
      <c r="AD218" s="169"/>
      <c r="AE218" s="169"/>
      <c r="AF218" s="169"/>
      <c r="AG218" s="169"/>
      <c r="AH218" s="169"/>
      <c r="AI218" s="169"/>
    </row>
    <row r="219" spans="1:35">
      <c r="A219" s="174"/>
      <c r="B219" s="174"/>
      <c r="C219" s="174"/>
      <c r="D219" s="174"/>
      <c r="E219" s="174"/>
      <c r="F219" s="174"/>
      <c r="G219" s="174"/>
      <c r="H219" s="174"/>
      <c r="I219" s="174"/>
      <c r="J219" s="174"/>
      <c r="K219" s="174"/>
      <c r="L219" s="174"/>
      <c r="M219" s="174"/>
      <c r="N219" s="174"/>
      <c r="O219" s="174"/>
      <c r="P219" s="174"/>
      <c r="Q219" s="174"/>
      <c r="R219" s="174"/>
      <c r="S219" s="174"/>
      <c r="T219" s="174"/>
      <c r="U219" s="172"/>
      <c r="V219" s="169"/>
      <c r="W219" s="169"/>
      <c r="X219" s="169"/>
      <c r="Y219" s="169"/>
      <c r="Z219" s="169"/>
      <c r="AA219" s="169"/>
      <c r="AB219" s="169"/>
      <c r="AC219" s="169"/>
      <c r="AD219" s="169"/>
      <c r="AE219" s="169"/>
      <c r="AF219" s="169"/>
      <c r="AG219" s="169"/>
      <c r="AH219" s="169"/>
      <c r="AI219" s="169"/>
    </row>
    <row r="220" spans="1:35">
      <c r="A220" s="174"/>
      <c r="B220" s="174"/>
      <c r="C220" s="174"/>
      <c r="D220" s="174"/>
      <c r="E220" s="174"/>
      <c r="F220" s="174"/>
      <c r="G220" s="174"/>
      <c r="H220" s="174"/>
      <c r="I220" s="174"/>
      <c r="J220" s="174"/>
      <c r="K220" s="174"/>
      <c r="L220" s="174"/>
      <c r="M220" s="174"/>
      <c r="N220" s="174"/>
      <c r="O220" s="174"/>
      <c r="P220" s="174"/>
      <c r="Q220" s="174"/>
      <c r="R220" s="174"/>
      <c r="S220" s="174"/>
      <c r="T220" s="174"/>
      <c r="U220" s="172"/>
      <c r="V220" s="169"/>
      <c r="W220" s="169"/>
      <c r="X220" s="169"/>
      <c r="Y220" s="169"/>
      <c r="Z220" s="169"/>
      <c r="AA220" s="169"/>
      <c r="AB220" s="169"/>
      <c r="AC220" s="169"/>
      <c r="AD220" s="169"/>
      <c r="AE220" s="169"/>
      <c r="AF220" s="169"/>
      <c r="AG220" s="169"/>
      <c r="AH220" s="169"/>
      <c r="AI220" s="169"/>
    </row>
    <row r="221" spans="1:35">
      <c r="A221" s="174"/>
      <c r="B221" s="174"/>
      <c r="C221" s="174"/>
      <c r="D221" s="174"/>
      <c r="E221" s="174"/>
      <c r="F221" s="174"/>
      <c r="G221" s="174"/>
      <c r="H221" s="174"/>
      <c r="I221" s="174"/>
      <c r="J221" s="174"/>
      <c r="K221" s="174"/>
      <c r="L221" s="174"/>
      <c r="M221" s="174"/>
      <c r="N221" s="174"/>
      <c r="O221" s="174"/>
      <c r="P221" s="174"/>
      <c r="Q221" s="174"/>
      <c r="R221" s="174"/>
      <c r="S221" s="174"/>
      <c r="T221" s="174"/>
      <c r="U221" s="171"/>
      <c r="V221" s="169"/>
      <c r="W221" s="169"/>
      <c r="X221" s="169"/>
      <c r="Y221" s="169"/>
      <c r="Z221" s="169"/>
      <c r="AA221" s="169"/>
      <c r="AB221" s="169"/>
      <c r="AC221" s="169"/>
      <c r="AD221" s="169"/>
      <c r="AE221" s="169"/>
      <c r="AF221" s="169"/>
      <c r="AG221" s="169"/>
      <c r="AH221" s="169"/>
      <c r="AI221" s="169"/>
    </row>
    <row r="222" spans="1:35">
      <c r="A222" s="174"/>
      <c r="B222" s="174"/>
      <c r="C222" s="174"/>
      <c r="D222" s="174"/>
      <c r="E222" s="174"/>
      <c r="F222" s="174"/>
      <c r="G222" s="174"/>
      <c r="H222" s="174"/>
      <c r="I222" s="174"/>
      <c r="J222" s="174"/>
      <c r="K222" s="174"/>
      <c r="L222" s="174"/>
      <c r="M222" s="174"/>
      <c r="N222" s="174"/>
      <c r="O222" s="174"/>
      <c r="P222" s="174"/>
      <c r="Q222" s="174"/>
      <c r="R222" s="174"/>
      <c r="S222" s="174"/>
      <c r="T222" s="174"/>
      <c r="U222" s="171"/>
      <c r="V222" s="169"/>
      <c r="W222" s="169"/>
      <c r="X222" s="169"/>
      <c r="Y222" s="169"/>
      <c r="Z222" s="169"/>
      <c r="AA222" s="169"/>
      <c r="AB222" s="169"/>
      <c r="AC222" s="169"/>
      <c r="AD222" s="169"/>
      <c r="AE222" s="169"/>
      <c r="AF222" s="169"/>
      <c r="AG222" s="169"/>
      <c r="AH222" s="169"/>
      <c r="AI222" s="169"/>
    </row>
    <row r="223" spans="1:35">
      <c r="A223" s="174"/>
      <c r="B223" s="174"/>
      <c r="C223" s="174"/>
      <c r="D223" s="174"/>
      <c r="E223" s="174"/>
      <c r="F223" s="174"/>
      <c r="G223" s="174"/>
      <c r="H223" s="174"/>
      <c r="I223" s="174"/>
      <c r="J223" s="174"/>
      <c r="K223" s="174"/>
      <c r="L223" s="174"/>
      <c r="M223" s="174"/>
      <c r="N223" s="174"/>
      <c r="O223" s="174"/>
      <c r="P223" s="174"/>
      <c r="Q223" s="174"/>
      <c r="R223" s="174"/>
      <c r="S223" s="174"/>
      <c r="T223" s="174"/>
      <c r="U223" s="172"/>
      <c r="V223" s="169"/>
      <c r="W223" s="169"/>
      <c r="X223" s="169"/>
      <c r="Y223" s="169"/>
      <c r="Z223" s="169"/>
      <c r="AA223" s="169"/>
      <c r="AB223" s="169"/>
      <c r="AC223" s="169"/>
      <c r="AD223" s="169"/>
      <c r="AE223" s="169"/>
      <c r="AF223" s="169"/>
      <c r="AG223" s="169"/>
      <c r="AH223" s="169"/>
      <c r="AI223" s="169"/>
    </row>
    <row r="224" spans="1:35">
      <c r="A224" s="174"/>
      <c r="B224" s="174"/>
      <c r="C224" s="174"/>
      <c r="D224" s="174"/>
      <c r="E224" s="174"/>
      <c r="F224" s="174"/>
      <c r="G224" s="174"/>
      <c r="H224" s="174"/>
      <c r="I224" s="174"/>
      <c r="J224" s="174"/>
      <c r="K224" s="174"/>
      <c r="L224" s="174"/>
      <c r="M224" s="174"/>
      <c r="N224" s="174"/>
      <c r="O224" s="174"/>
      <c r="P224" s="174"/>
      <c r="Q224" s="174"/>
      <c r="R224" s="174"/>
      <c r="S224" s="174"/>
      <c r="T224" s="174"/>
      <c r="U224" s="172"/>
      <c r="V224" s="169"/>
      <c r="W224" s="169"/>
      <c r="X224" s="169"/>
      <c r="Y224" s="169"/>
      <c r="Z224" s="169"/>
      <c r="AA224" s="169"/>
      <c r="AB224" s="169"/>
      <c r="AC224" s="169"/>
      <c r="AD224" s="169"/>
      <c r="AE224" s="169"/>
      <c r="AF224" s="169"/>
      <c r="AG224" s="169"/>
      <c r="AH224" s="169"/>
      <c r="AI224" s="169"/>
    </row>
    <row r="225" spans="1:35">
      <c r="A225" s="174"/>
      <c r="B225" s="174"/>
      <c r="C225" s="174"/>
      <c r="D225" s="174"/>
      <c r="E225" s="174"/>
      <c r="F225" s="174"/>
      <c r="G225" s="174"/>
      <c r="H225" s="174"/>
      <c r="I225" s="174"/>
      <c r="J225" s="174"/>
      <c r="K225" s="174"/>
      <c r="L225" s="174"/>
      <c r="M225" s="174"/>
      <c r="N225" s="174"/>
      <c r="O225" s="174"/>
      <c r="P225" s="174"/>
      <c r="Q225" s="174"/>
      <c r="R225" s="174"/>
      <c r="S225" s="174"/>
      <c r="T225" s="174"/>
      <c r="U225" s="172"/>
      <c r="V225" s="169"/>
      <c r="W225" s="169"/>
      <c r="X225" s="169"/>
      <c r="Y225" s="169"/>
      <c r="Z225" s="169"/>
      <c r="AA225" s="169"/>
      <c r="AB225" s="169"/>
      <c r="AC225" s="169"/>
      <c r="AD225" s="169"/>
      <c r="AE225" s="169"/>
      <c r="AF225" s="169"/>
      <c r="AG225" s="169"/>
      <c r="AH225" s="169"/>
      <c r="AI225" s="169"/>
    </row>
    <row r="226" spans="1:35">
      <c r="A226" s="174"/>
      <c r="B226" s="174"/>
      <c r="C226" s="174"/>
      <c r="D226" s="174"/>
      <c r="E226" s="174"/>
      <c r="F226" s="174"/>
      <c r="G226" s="174"/>
      <c r="H226" s="174"/>
      <c r="I226" s="174"/>
      <c r="J226" s="174"/>
      <c r="K226" s="174"/>
      <c r="L226" s="174"/>
      <c r="M226" s="174"/>
      <c r="N226" s="174"/>
      <c r="O226" s="174"/>
      <c r="P226" s="174"/>
      <c r="Q226" s="174"/>
      <c r="R226" s="174"/>
      <c r="S226" s="174"/>
      <c r="T226" s="174"/>
      <c r="U226" s="171"/>
      <c r="V226" s="169"/>
      <c r="W226" s="169"/>
      <c r="X226" s="169"/>
      <c r="Y226" s="169"/>
      <c r="Z226" s="169"/>
      <c r="AA226" s="169"/>
      <c r="AB226" s="169"/>
      <c r="AC226" s="169"/>
      <c r="AD226" s="169"/>
      <c r="AE226" s="169"/>
      <c r="AF226" s="169"/>
      <c r="AG226" s="169"/>
      <c r="AH226" s="169"/>
      <c r="AI226" s="169"/>
    </row>
    <row r="227" spans="1:35">
      <c r="A227" s="174"/>
      <c r="B227" s="174"/>
      <c r="C227" s="174"/>
      <c r="D227" s="174"/>
      <c r="E227" s="174"/>
      <c r="F227" s="174"/>
      <c r="G227" s="174"/>
      <c r="H227" s="174"/>
      <c r="I227" s="174"/>
      <c r="J227" s="174"/>
      <c r="K227" s="174"/>
      <c r="L227" s="174"/>
      <c r="M227" s="174"/>
      <c r="N227" s="174"/>
      <c r="O227" s="174"/>
      <c r="P227" s="174"/>
      <c r="Q227" s="174"/>
      <c r="R227" s="174"/>
      <c r="S227" s="174"/>
      <c r="T227" s="174"/>
      <c r="U227" s="171"/>
      <c r="V227" s="169"/>
      <c r="W227" s="169"/>
      <c r="X227" s="169"/>
      <c r="Y227" s="169"/>
      <c r="Z227" s="169"/>
      <c r="AA227" s="169"/>
      <c r="AB227" s="169"/>
      <c r="AC227" s="169"/>
      <c r="AD227" s="169"/>
      <c r="AE227" s="169"/>
      <c r="AF227" s="169"/>
      <c r="AG227" s="169"/>
      <c r="AH227" s="169"/>
      <c r="AI227" s="169"/>
    </row>
    <row r="228" spans="1:35">
      <c r="A228" s="174"/>
      <c r="B228" s="174"/>
      <c r="C228" s="174"/>
      <c r="D228" s="174"/>
      <c r="E228" s="174"/>
      <c r="F228" s="174"/>
      <c r="G228" s="174"/>
      <c r="H228" s="174"/>
      <c r="I228" s="174"/>
      <c r="J228" s="174"/>
      <c r="K228" s="174"/>
      <c r="L228" s="174"/>
      <c r="M228" s="174"/>
      <c r="N228" s="174"/>
      <c r="O228" s="174"/>
      <c r="P228" s="174"/>
      <c r="Q228" s="174"/>
      <c r="R228" s="174"/>
      <c r="S228" s="174"/>
      <c r="T228" s="174"/>
      <c r="U228" s="172"/>
      <c r="V228" s="169"/>
      <c r="W228" s="169"/>
      <c r="X228" s="169"/>
      <c r="Y228" s="169"/>
      <c r="Z228" s="169"/>
      <c r="AA228" s="169"/>
      <c r="AB228" s="169"/>
      <c r="AC228" s="169"/>
      <c r="AD228" s="169"/>
      <c r="AE228" s="169"/>
      <c r="AF228" s="169"/>
      <c r="AG228" s="169"/>
      <c r="AH228" s="169"/>
      <c r="AI228" s="169"/>
    </row>
    <row r="229" spans="1:35">
      <c r="A229" s="174"/>
      <c r="B229" s="174"/>
      <c r="C229" s="174"/>
      <c r="D229" s="174"/>
      <c r="E229" s="174"/>
      <c r="F229" s="174"/>
      <c r="G229" s="174"/>
      <c r="H229" s="174"/>
      <c r="I229" s="174"/>
      <c r="J229" s="174"/>
      <c r="K229" s="174"/>
      <c r="L229" s="174"/>
      <c r="M229" s="174"/>
      <c r="N229" s="174"/>
      <c r="O229" s="174"/>
      <c r="P229" s="174"/>
      <c r="Q229" s="174"/>
      <c r="R229" s="174"/>
      <c r="S229" s="174"/>
      <c r="T229" s="174"/>
      <c r="U229" s="172"/>
      <c r="V229" s="169"/>
      <c r="W229" s="169"/>
      <c r="X229" s="169"/>
      <c r="Y229" s="169"/>
      <c r="Z229" s="169"/>
      <c r="AA229" s="169"/>
      <c r="AB229" s="169"/>
      <c r="AC229" s="169"/>
      <c r="AD229" s="169"/>
      <c r="AE229" s="169"/>
      <c r="AF229" s="169"/>
      <c r="AG229" s="169"/>
      <c r="AH229" s="169"/>
      <c r="AI229" s="169"/>
    </row>
    <row r="230" spans="1:35">
      <c r="A230" s="174"/>
      <c r="B230" s="174"/>
      <c r="C230" s="174"/>
      <c r="D230" s="174"/>
      <c r="E230" s="174"/>
      <c r="F230" s="174"/>
      <c r="G230" s="174"/>
      <c r="H230" s="174"/>
      <c r="I230" s="174"/>
      <c r="J230" s="174"/>
      <c r="K230" s="174"/>
      <c r="L230" s="174"/>
      <c r="M230" s="174"/>
      <c r="N230" s="174"/>
      <c r="O230" s="174"/>
      <c r="P230" s="174"/>
      <c r="Q230" s="174"/>
      <c r="R230" s="174"/>
      <c r="S230" s="174"/>
      <c r="T230" s="174"/>
      <c r="U230" s="172"/>
      <c r="V230" s="169"/>
      <c r="W230" s="169"/>
      <c r="X230" s="169"/>
      <c r="Y230" s="169"/>
      <c r="Z230" s="169"/>
      <c r="AA230" s="169"/>
      <c r="AB230" s="169"/>
      <c r="AC230" s="169"/>
      <c r="AD230" s="169"/>
      <c r="AE230" s="169"/>
      <c r="AF230" s="169"/>
      <c r="AG230" s="169"/>
      <c r="AH230" s="169"/>
      <c r="AI230" s="169"/>
    </row>
    <row r="231" spans="1:35">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row>
    <row r="232" spans="1:35">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row>
    <row r="233" spans="1:35">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row>
    <row r="234" spans="1:35">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row>
    <row r="235" spans="1:35">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row>
    <row r="236" spans="1:35">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row>
    <row r="237" spans="1:35">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row>
    <row r="238" spans="1:35">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row>
    <row r="239" spans="1:35">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row>
    <row r="240" spans="1:35">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row>
    <row r="241" spans="1:35">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row>
    <row r="242" spans="1:35">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row>
    <row r="243" spans="1:35">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row>
    <row r="244" spans="1:35">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row>
    <row r="245" spans="1:35">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row>
    <row r="246" spans="1:35">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row>
    <row r="247" spans="1:35">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row>
    <row r="248" spans="1:35">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row>
    <row r="249" spans="1:35">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row>
    <row r="250" spans="1:35">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row>
  </sheetData>
  <mergeCells count="17">
    <mergeCell ref="AF55:AS56"/>
    <mergeCell ref="C81:I81"/>
    <mergeCell ref="J81:K81"/>
    <mergeCell ref="B121:K121"/>
    <mergeCell ref="L121:Q121"/>
    <mergeCell ref="C56:E56"/>
    <mergeCell ref="F56:G56"/>
    <mergeCell ref="H56:I56"/>
    <mergeCell ref="L56:R56"/>
    <mergeCell ref="E5:I5"/>
    <mergeCell ref="K5:O5"/>
    <mergeCell ref="B55:B59"/>
    <mergeCell ref="C55:K55"/>
    <mergeCell ref="L55:AE55"/>
    <mergeCell ref="S56:W56"/>
    <mergeCell ref="X56:Z56"/>
    <mergeCell ref="AA56:AE56"/>
  </mergeCells>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S250"/>
  <sheetViews>
    <sheetView showGridLines="0" topLeftCell="A49" zoomScale="70" zoomScaleNormal="70" workbookViewId="0">
      <selection activeCell="L60" sqref="L60"/>
    </sheetView>
  </sheetViews>
  <sheetFormatPr baseColWidth="10" defaultColWidth="8.6640625" defaultRowHeight="16"/>
  <cols>
    <col min="1" max="1" width="9.83203125" style="182" customWidth="1"/>
    <col min="2" max="2" width="10.6640625" style="182" customWidth="1"/>
    <col min="3" max="3" width="12.5" style="182" customWidth="1"/>
    <col min="4" max="4" width="15" style="182" customWidth="1"/>
    <col min="5" max="8" width="8.6640625" style="182"/>
    <col min="9" max="9" width="12.1640625" style="182" customWidth="1"/>
    <col min="10" max="13" width="8.6640625" style="182"/>
    <col min="14" max="17" width="11.5" style="182" customWidth="1"/>
    <col min="18" max="18" width="12.6640625" style="182" customWidth="1"/>
    <col min="19" max="20" width="8.6640625" style="182"/>
    <col min="21" max="21" width="23" style="182" customWidth="1"/>
    <col min="22" max="28" width="11.5" style="182" bestFit="1" customWidth="1"/>
    <col min="29" max="31" width="11.5" style="182" customWidth="1"/>
    <col min="32" max="35" width="8.6640625" style="182"/>
    <col min="36" max="16384" width="8.6640625" style="175"/>
  </cols>
  <sheetData>
    <row r="1" spans="1:35" s="36" customFormat="1">
      <c r="A1" s="147"/>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row>
    <row r="2" spans="1:35" s="36" customFormat="1">
      <c r="A2" s="149" t="s">
        <v>189</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row>
    <row r="3" spans="1:35" s="36" customFormat="1">
      <c r="A3" s="150"/>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row>
    <row r="4" spans="1:35" s="36" customFormat="1">
      <c r="A4" s="151" t="s">
        <v>132</v>
      </c>
      <c r="B4" s="121"/>
      <c r="C4" s="121"/>
      <c r="D4" s="121"/>
      <c r="E4" s="118" t="s">
        <v>105</v>
      </c>
      <c r="F4" s="119"/>
      <c r="G4" s="119"/>
      <c r="H4" s="119"/>
      <c r="I4" s="120"/>
      <c r="J4" s="121"/>
      <c r="K4" s="118" t="s">
        <v>106</v>
      </c>
      <c r="L4" s="122"/>
      <c r="M4" s="122"/>
      <c r="N4" s="122"/>
      <c r="O4" s="122"/>
      <c r="P4" s="227"/>
      <c r="Q4" s="227"/>
      <c r="R4" s="227"/>
      <c r="S4" s="148"/>
      <c r="T4" s="148"/>
      <c r="U4" s="148"/>
      <c r="V4" s="148"/>
      <c r="W4" s="148"/>
      <c r="X4" s="148"/>
      <c r="Y4" s="148"/>
      <c r="Z4" s="148"/>
      <c r="AA4" s="148"/>
      <c r="AB4" s="148"/>
      <c r="AC4" s="148"/>
      <c r="AD4" s="148"/>
      <c r="AE4" s="148"/>
      <c r="AF4" s="148"/>
      <c r="AG4" s="148"/>
      <c r="AH4" s="148"/>
      <c r="AI4" s="148"/>
    </row>
    <row r="5" spans="1:35" s="36" customFormat="1">
      <c r="A5" s="151" t="s">
        <v>133</v>
      </c>
      <c r="B5" s="121"/>
      <c r="C5" s="121"/>
      <c r="D5" s="121"/>
      <c r="E5" s="304" t="str">
        <f>M49</f>
        <v>Your Program</v>
      </c>
      <c r="F5" s="305"/>
      <c r="G5" s="305"/>
      <c r="H5" s="305"/>
      <c r="I5" s="306"/>
      <c r="J5" s="121"/>
      <c r="K5" s="304">
        <f>M51</f>
        <v>0</v>
      </c>
      <c r="L5" s="307"/>
      <c r="M5" s="307"/>
      <c r="N5" s="307"/>
      <c r="O5" s="307"/>
      <c r="P5" s="227"/>
      <c r="Q5" s="227"/>
      <c r="R5" s="227"/>
      <c r="S5" s="148"/>
      <c r="T5" s="148"/>
      <c r="U5" s="148"/>
      <c r="V5" s="148"/>
      <c r="W5" s="148"/>
      <c r="X5" s="148"/>
      <c r="Y5" s="148"/>
      <c r="Z5" s="148"/>
      <c r="AA5" s="148"/>
      <c r="AB5" s="148"/>
      <c r="AC5" s="148"/>
      <c r="AD5" s="148"/>
      <c r="AE5" s="148"/>
      <c r="AF5" s="148"/>
      <c r="AG5" s="148"/>
      <c r="AH5" s="148"/>
      <c r="AI5" s="148"/>
    </row>
    <row r="6" spans="1:35" s="36" customFormat="1">
      <c r="A6" s="151" t="s">
        <v>135</v>
      </c>
      <c r="B6" s="121"/>
      <c r="C6" s="121"/>
      <c r="D6" s="121"/>
      <c r="E6" s="118" t="s">
        <v>108</v>
      </c>
      <c r="F6" s="119"/>
      <c r="G6" s="119"/>
      <c r="H6" s="123"/>
      <c r="I6" s="124">
        <f>I8</f>
        <v>0</v>
      </c>
      <c r="J6" s="121"/>
      <c r="K6" s="118" t="s">
        <v>109</v>
      </c>
      <c r="L6" s="119"/>
      <c r="M6" s="119"/>
      <c r="N6" s="119"/>
      <c r="O6" s="125">
        <f>K5</f>
        <v>0</v>
      </c>
      <c r="P6" s="227"/>
      <c r="Q6" s="227"/>
      <c r="R6" s="227"/>
      <c r="S6" s="148"/>
      <c r="T6" s="148"/>
      <c r="U6" s="148"/>
      <c r="V6" s="148"/>
      <c r="W6" s="148"/>
      <c r="X6" s="148"/>
      <c r="Y6" s="148"/>
      <c r="Z6" s="148"/>
      <c r="AA6" s="148"/>
      <c r="AB6" s="148"/>
      <c r="AC6" s="148"/>
      <c r="AD6" s="148"/>
      <c r="AE6" s="148"/>
      <c r="AF6" s="148"/>
      <c r="AG6" s="148"/>
      <c r="AH6" s="148"/>
      <c r="AI6" s="148"/>
    </row>
    <row r="7" spans="1:35" s="36" customFormat="1">
      <c r="A7" s="151" t="s">
        <v>137</v>
      </c>
      <c r="B7" s="121"/>
      <c r="C7" s="121"/>
      <c r="D7" s="121"/>
      <c r="E7" s="118" t="s">
        <v>110</v>
      </c>
      <c r="F7" s="119"/>
      <c r="G7" s="119"/>
      <c r="H7" s="119"/>
      <c r="I7" s="125" t="str">
        <f>E5</f>
        <v>Your Program</v>
      </c>
      <c r="J7" s="121"/>
      <c r="K7" s="123"/>
      <c r="L7" s="123"/>
      <c r="M7" s="123"/>
      <c r="N7" s="123"/>
      <c r="O7" s="123"/>
      <c r="P7" s="227"/>
      <c r="Q7" s="227"/>
      <c r="R7" s="227"/>
      <c r="S7" s="148"/>
      <c r="T7" s="148"/>
      <c r="U7" s="148"/>
      <c r="V7" s="148"/>
      <c r="W7" s="148"/>
      <c r="X7" s="148"/>
      <c r="Y7" s="148"/>
      <c r="Z7" s="148"/>
      <c r="AA7" s="148"/>
      <c r="AB7" s="148"/>
      <c r="AC7" s="148"/>
      <c r="AD7" s="148"/>
      <c r="AE7" s="148"/>
      <c r="AF7" s="148"/>
      <c r="AG7" s="148"/>
      <c r="AH7" s="148"/>
      <c r="AI7" s="148"/>
    </row>
    <row r="8" spans="1:35" s="36" customFormat="1">
      <c r="A8" s="151" t="s">
        <v>138</v>
      </c>
      <c r="B8" s="121"/>
      <c r="C8" s="121"/>
      <c r="D8" s="121"/>
      <c r="E8" s="118" t="s">
        <v>112</v>
      </c>
      <c r="F8" s="119"/>
      <c r="G8" s="119"/>
      <c r="H8" s="123"/>
      <c r="I8" s="124">
        <f>M52</f>
        <v>0</v>
      </c>
      <c r="J8" s="121"/>
      <c r="K8" s="118" t="s">
        <v>113</v>
      </c>
      <c r="L8" s="121"/>
      <c r="M8" s="121"/>
      <c r="N8" s="121"/>
      <c r="O8" s="125" t="str">
        <f>IF(OR(ISTEXT(I7),ISTEXT(O6)),IF(NOT(ISTEXT(I7)),O6,IF(NOT(ISTEXT(O6)),I7,I7&amp;"/"&amp;O6)),"")</f>
        <v>Your Program</v>
      </c>
      <c r="P8" s="123" t="s">
        <v>139</v>
      </c>
      <c r="Q8" s="121"/>
      <c r="T8" s="148"/>
      <c r="U8" s="148"/>
      <c r="V8" s="148"/>
      <c r="W8" s="148"/>
      <c r="X8" s="148"/>
      <c r="Y8" s="148"/>
      <c r="Z8" s="148"/>
      <c r="AA8" s="148"/>
      <c r="AB8" s="148"/>
      <c r="AC8" s="148"/>
      <c r="AD8" s="148"/>
      <c r="AE8" s="148"/>
      <c r="AF8" s="148"/>
      <c r="AG8" s="148"/>
      <c r="AH8" s="148"/>
      <c r="AI8" s="148"/>
    </row>
    <row r="9" spans="1:35" s="36" customFormat="1">
      <c r="A9" s="121"/>
      <c r="B9" s="121"/>
      <c r="C9" s="121"/>
      <c r="D9" s="121"/>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row>
    <row r="10" spans="1:35" s="36" customFormat="1">
      <c r="A10" s="121"/>
      <c r="B10" s="121"/>
      <c r="C10" s="121"/>
      <c r="D10" s="121"/>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row>
    <row r="11" spans="1:35" s="36" customFormat="1">
      <c r="A11" s="152" t="s">
        <v>140</v>
      </c>
      <c r="B11" s="148"/>
      <c r="C11" s="148"/>
      <c r="D11" s="148"/>
      <c r="E11" s="148"/>
      <c r="F11" s="148"/>
      <c r="G11" s="148"/>
      <c r="H11" s="148"/>
      <c r="I11" s="148"/>
      <c r="J11" s="121"/>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row>
    <row r="12" spans="1:35" s="36" customFormat="1">
      <c r="A12" s="148"/>
      <c r="B12" s="148"/>
      <c r="C12" s="148"/>
      <c r="D12" s="148"/>
      <c r="E12" s="148"/>
      <c r="F12" s="148"/>
      <c r="G12" s="148"/>
      <c r="H12" s="148"/>
      <c r="I12" s="148"/>
      <c r="J12" s="153"/>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row>
    <row r="13" spans="1:35" s="36" customFormat="1">
      <c r="A13" s="148" t="s">
        <v>141</v>
      </c>
      <c r="B13" s="148"/>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row>
    <row r="14" spans="1:35" s="36" customFormat="1">
      <c r="A14" s="148"/>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row>
    <row r="15" spans="1:35" s="36" customFormat="1">
      <c r="A15" s="148" t="s">
        <v>111</v>
      </c>
      <c r="B15" s="148"/>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row>
    <row r="16" spans="1:35" s="36" customFormat="1">
      <c r="A16" s="148"/>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row>
    <row r="17" spans="1:35" s="36" customFormat="1">
      <c r="A17" s="148"/>
      <c r="B17" s="154" t="s">
        <v>142</v>
      </c>
      <c r="C17" s="155" t="s">
        <v>115</v>
      </c>
      <c r="D17" s="121"/>
      <c r="E17" s="148"/>
      <c r="F17" s="148"/>
      <c r="G17" s="148"/>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row>
    <row r="18" spans="1:35" s="36" customFormat="1">
      <c r="A18" s="148"/>
      <c r="B18" s="154" t="s">
        <v>192</v>
      </c>
      <c r="C18" s="143" t="s">
        <v>191</v>
      </c>
      <c r="D18" s="121"/>
      <c r="E18" s="148"/>
      <c r="F18" s="148"/>
      <c r="G18" s="148"/>
      <c r="H18" s="148"/>
      <c r="I18" s="148"/>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row>
    <row r="19" spans="1:35" s="36" customFormat="1">
      <c r="A19" s="148"/>
      <c r="B19" s="154"/>
      <c r="C19" s="143" t="s">
        <v>193</v>
      </c>
      <c r="D19" s="121"/>
      <c r="E19" s="148"/>
      <c r="F19" s="148"/>
      <c r="G19" s="148"/>
      <c r="H19" s="148"/>
      <c r="I19" s="148"/>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row>
    <row r="20" spans="1:35" s="36" customFormat="1">
      <c r="A20" s="148"/>
      <c r="B20" s="154"/>
      <c r="C20" s="143" t="s">
        <v>147</v>
      </c>
      <c r="D20" s="121"/>
      <c r="E20" s="148"/>
      <c r="F20" s="148"/>
      <c r="G20" s="148"/>
      <c r="H20" s="148"/>
      <c r="I20" s="148"/>
      <c r="J20" s="148"/>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row>
    <row r="21" spans="1:35" s="36" customFormat="1">
      <c r="A21" s="148"/>
      <c r="B21" s="154"/>
      <c r="C21" s="143" t="s">
        <v>194</v>
      </c>
      <c r="D21" s="121"/>
      <c r="E21" s="148"/>
      <c r="F21" s="148"/>
      <c r="G21" s="148"/>
      <c r="H21" s="148"/>
      <c r="I21" s="148"/>
      <c r="J21" s="148"/>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row>
    <row r="22" spans="1:35" s="36" customFormat="1">
      <c r="A22" s="148"/>
      <c r="B22" s="154"/>
      <c r="C22" s="143"/>
      <c r="D22" s="121"/>
      <c r="E22" s="148"/>
      <c r="F22" s="148"/>
      <c r="G22" s="148"/>
      <c r="H22" s="148"/>
      <c r="I22" s="148"/>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row>
    <row r="23" spans="1:35" s="36" customFormat="1">
      <c r="A23" s="148"/>
      <c r="B23" s="154"/>
      <c r="C23" s="143"/>
      <c r="D23" s="121"/>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row>
    <row r="24" spans="1:35" s="36" customFormat="1">
      <c r="A24" s="148"/>
      <c r="B24" s="154"/>
      <c r="C24" s="143"/>
      <c r="D24" s="121"/>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row>
    <row r="25" spans="1:35" s="36" customFormat="1">
      <c r="A25" s="148"/>
      <c r="B25" s="154"/>
      <c r="C25" s="143"/>
      <c r="D25" s="121"/>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row>
    <row r="26" spans="1:35" s="36" customFormat="1">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row>
    <row r="27" spans="1:35" s="36" customFormat="1">
      <c r="A27" s="121"/>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row>
    <row r="28" spans="1:35" s="36" customFormat="1">
      <c r="A28" s="148"/>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row>
    <row r="29" spans="1:35" s="36" customFormat="1">
      <c r="A29" s="143" t="s">
        <v>124</v>
      </c>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row>
    <row r="30" spans="1:35" s="36" customFormat="1">
      <c r="A30" s="121"/>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row>
    <row r="31" spans="1:35" s="36" customFormat="1">
      <c r="A31" s="143" t="s">
        <v>190</v>
      </c>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c r="AA31" s="148"/>
      <c r="AB31" s="148"/>
      <c r="AC31" s="148"/>
      <c r="AD31" s="148"/>
      <c r="AE31" s="148"/>
      <c r="AF31" s="148"/>
      <c r="AG31" s="148"/>
      <c r="AH31" s="148"/>
      <c r="AI31" s="148"/>
    </row>
    <row r="32" spans="1:35" s="36" customFormat="1">
      <c r="A32" s="148"/>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row>
    <row r="33" spans="1:35" s="36" customFormat="1">
      <c r="A33" s="148"/>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48"/>
      <c r="AB33" s="148"/>
      <c r="AC33" s="148"/>
      <c r="AD33" s="148"/>
      <c r="AE33" s="148"/>
      <c r="AF33" s="148"/>
      <c r="AG33" s="148"/>
      <c r="AH33" s="148"/>
      <c r="AI33" s="148"/>
    </row>
    <row r="34" spans="1:35" s="36" customFormat="1">
      <c r="A34" s="148"/>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s="148"/>
      <c r="AC34" s="148"/>
      <c r="AD34" s="148"/>
      <c r="AE34" s="148"/>
      <c r="AF34" s="148"/>
      <c r="AG34" s="148"/>
      <c r="AH34" s="148"/>
      <c r="AI34" s="148"/>
    </row>
    <row r="35" spans="1:35" s="36" customFormat="1">
      <c r="A35" s="148"/>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c r="AE35" s="148"/>
      <c r="AF35" s="148"/>
      <c r="AG35" s="148"/>
      <c r="AH35" s="148"/>
      <c r="AI35" s="148"/>
    </row>
    <row r="36" spans="1:35" s="36" customFormat="1">
      <c r="A36" s="148"/>
      <c r="B36" s="156"/>
      <c r="C36" s="156"/>
      <c r="D36" s="157"/>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c r="AE36" s="148"/>
      <c r="AF36" s="148"/>
      <c r="AG36" s="148"/>
      <c r="AH36" s="148"/>
      <c r="AI36" s="148"/>
    </row>
    <row r="37" spans="1:35" s="36" customFormat="1">
      <c r="A37" s="148"/>
      <c r="B37" s="148"/>
      <c r="C37" s="148"/>
      <c r="D37" s="15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c r="AE37" s="148"/>
      <c r="AF37" s="148"/>
      <c r="AG37" s="148"/>
      <c r="AH37" s="148"/>
      <c r="AI37" s="148"/>
    </row>
    <row r="38" spans="1:35" s="36" customFormat="1">
      <c r="A38" s="148"/>
      <c r="B38" s="148"/>
      <c r="C38" s="148"/>
      <c r="D38" s="158"/>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48"/>
    </row>
    <row r="39" spans="1:35" s="36" customFormat="1">
      <c r="A39" s="148"/>
      <c r="B39" s="148"/>
      <c r="C39" s="148"/>
      <c r="D39" s="15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row>
    <row r="40" spans="1:35" s="36" customFormat="1">
      <c r="A40" s="148"/>
      <c r="B40" s="148"/>
      <c r="C40" s="148"/>
      <c r="D40" s="158"/>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row>
    <row r="41" spans="1:35" s="36" customFormat="1">
      <c r="A41" s="148"/>
      <c r="B41" s="148"/>
      <c r="C41" s="148"/>
      <c r="D41" s="15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row>
    <row r="42" spans="1:35" s="36" customFormat="1">
      <c r="A42" s="148"/>
      <c r="B42" s="148"/>
      <c r="C42" s="148"/>
      <c r="D42" s="158"/>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row>
    <row r="43" spans="1:35" s="36" customFormat="1">
      <c r="A43" s="148"/>
      <c r="B43" s="159"/>
      <c r="C43" s="159"/>
      <c r="D43" s="158"/>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row>
    <row r="44" spans="1:35" s="36" customFormat="1">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row>
    <row r="45" spans="1:35" s="36" customFormat="1">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row>
    <row r="46" spans="1:35" s="36" customFormat="1">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row>
    <row r="47" spans="1:35" s="36" customFormat="1">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row>
    <row r="48" spans="1:35" s="36" customFormat="1">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row>
    <row r="49" spans="1:45" s="36" customFormat="1" ht="17" thickBot="1">
      <c r="A49" s="143"/>
      <c r="B49" s="143"/>
      <c r="C49" s="154"/>
      <c r="D49" s="160"/>
      <c r="E49" s="143"/>
      <c r="F49" s="143"/>
      <c r="G49" s="143"/>
      <c r="H49" s="143"/>
      <c r="I49" s="143"/>
      <c r="J49" s="143"/>
      <c r="K49" s="143"/>
      <c r="L49" t="s">
        <v>292</v>
      </c>
      <c r="M49" s="252" t="s">
        <v>293</v>
      </c>
      <c r="N49" s="143"/>
      <c r="O49" s="143"/>
      <c r="P49" s="143"/>
      <c r="Q49" s="143"/>
      <c r="R49" s="143"/>
      <c r="S49" s="143"/>
      <c r="T49" s="143"/>
      <c r="U49" s="143"/>
      <c r="V49" s="143"/>
      <c r="W49" s="143"/>
      <c r="X49" s="143"/>
      <c r="Y49" s="143"/>
      <c r="Z49" s="143"/>
      <c r="AA49" s="143"/>
      <c r="AB49" s="143"/>
      <c r="AC49" s="143"/>
      <c r="AD49" s="143"/>
      <c r="AE49" s="143"/>
      <c r="AF49" s="143"/>
      <c r="AG49" s="143"/>
      <c r="AH49" s="143"/>
      <c r="AI49" s="143"/>
    </row>
    <row r="50" spans="1:45" s="36" customFormat="1">
      <c r="A50" s="143"/>
      <c r="B50" s="161" t="s">
        <v>126</v>
      </c>
      <c r="C50" s="133" t="str">
        <f>M49</f>
        <v>Your Program</v>
      </c>
      <c r="D50" s="133"/>
      <c r="E50" s="133"/>
      <c r="F50" s="162"/>
      <c r="G50" s="143"/>
      <c r="H50" s="143"/>
      <c r="I50" s="143"/>
      <c r="J50" s="143"/>
      <c r="K50" s="143"/>
      <c r="L50" t="s">
        <v>294</v>
      </c>
      <c r="M50" s="252"/>
      <c r="N50" s="143"/>
      <c r="O50" s="143"/>
      <c r="P50" s="143"/>
      <c r="Q50" s="143"/>
      <c r="R50" s="143"/>
      <c r="S50" s="143"/>
      <c r="T50" s="143"/>
      <c r="U50" s="143"/>
      <c r="V50" s="143"/>
      <c r="W50" s="143"/>
      <c r="X50" s="143"/>
      <c r="Y50" s="143"/>
      <c r="Z50" s="143"/>
      <c r="AA50" s="143"/>
      <c r="AB50" s="143"/>
      <c r="AC50" s="143"/>
      <c r="AD50" s="143"/>
      <c r="AE50" s="143"/>
      <c r="AF50" s="143"/>
      <c r="AG50" s="143"/>
      <c r="AH50" s="143"/>
      <c r="AI50" s="143"/>
    </row>
    <row r="51" spans="1:45" s="36" customFormat="1">
      <c r="A51" s="143"/>
      <c r="B51" s="163" t="s">
        <v>127</v>
      </c>
      <c r="C51" s="137">
        <f>M50</f>
        <v>0</v>
      </c>
      <c r="D51" s="137"/>
      <c r="E51" s="137"/>
      <c r="F51" s="164"/>
      <c r="G51" s="143"/>
      <c r="H51" s="143"/>
      <c r="I51" s="143"/>
      <c r="J51" s="143"/>
      <c r="K51" s="143"/>
      <c r="L51" t="s">
        <v>295</v>
      </c>
      <c r="M51" s="252"/>
      <c r="N51" s="143"/>
      <c r="O51" s="143"/>
      <c r="P51" s="143"/>
      <c r="Q51" s="143"/>
      <c r="R51" s="143"/>
      <c r="S51" s="143"/>
      <c r="T51" s="143"/>
      <c r="U51" s="143"/>
      <c r="V51" s="143"/>
      <c r="W51" s="143"/>
      <c r="X51" s="143"/>
      <c r="Y51" s="143"/>
      <c r="Z51" s="143"/>
      <c r="AA51" s="143"/>
      <c r="AB51" s="143"/>
      <c r="AC51" s="143"/>
      <c r="AD51" s="143"/>
      <c r="AE51" s="143"/>
      <c r="AF51" s="143"/>
      <c r="AG51" s="143"/>
      <c r="AH51" s="143"/>
      <c r="AI51" s="143"/>
    </row>
    <row r="52" spans="1:45" s="36" customFormat="1" ht="17" thickBot="1">
      <c r="A52" s="143"/>
      <c r="B52" s="165" t="s">
        <v>128</v>
      </c>
      <c r="C52" s="229">
        <f>M52</f>
        <v>0</v>
      </c>
      <c r="D52" s="166"/>
      <c r="E52" s="166"/>
      <c r="F52" s="167"/>
      <c r="G52" s="143"/>
      <c r="H52" s="143"/>
      <c r="I52" s="143"/>
      <c r="J52" s="143"/>
      <c r="K52" s="143"/>
      <c r="L52" t="s">
        <v>296</v>
      </c>
      <c r="M52" s="252"/>
      <c r="N52" s="143"/>
      <c r="O52" s="143"/>
      <c r="P52" s="143"/>
      <c r="Q52" s="143"/>
      <c r="R52" s="143"/>
      <c r="S52" s="143"/>
      <c r="T52" s="143"/>
      <c r="U52" s="143"/>
      <c r="V52" s="143"/>
      <c r="W52" s="143"/>
      <c r="X52" s="143"/>
      <c r="Y52" s="143"/>
      <c r="Z52" s="143"/>
      <c r="AA52" s="143"/>
      <c r="AB52" s="143"/>
      <c r="AC52" s="143"/>
      <c r="AD52" s="143"/>
      <c r="AE52" s="143"/>
      <c r="AF52" s="143"/>
      <c r="AG52" s="143"/>
      <c r="AH52" s="143"/>
      <c r="AI52" s="143"/>
    </row>
    <row r="53" spans="1:45" s="36" customFormat="1">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row>
    <row r="54" spans="1:45" s="36" customFormat="1">
      <c r="A54" s="143"/>
      <c r="B54" s="144" t="s">
        <v>143</v>
      </c>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row>
    <row r="55" spans="1:45" s="36" customFormat="1">
      <c r="A55" s="143"/>
      <c r="B55" s="285" t="s">
        <v>0</v>
      </c>
      <c r="C55" s="288" t="s">
        <v>440</v>
      </c>
      <c r="D55" s="288"/>
      <c r="E55" s="288"/>
      <c r="F55" s="288"/>
      <c r="G55" s="288"/>
      <c r="H55" s="288"/>
      <c r="I55" s="288"/>
      <c r="J55" s="288"/>
      <c r="K55" s="288"/>
      <c r="L55" s="289" t="s">
        <v>354</v>
      </c>
      <c r="M55" s="290"/>
      <c r="N55" s="290"/>
      <c r="O55" s="290"/>
      <c r="P55" s="290"/>
      <c r="Q55" s="290"/>
      <c r="R55" s="290"/>
      <c r="S55" s="290"/>
      <c r="T55" s="290"/>
      <c r="U55" s="290"/>
      <c r="V55" s="290"/>
      <c r="W55" s="290"/>
      <c r="X55" s="290"/>
      <c r="Y55" s="290"/>
      <c r="Z55" s="290"/>
      <c r="AA55" s="290"/>
      <c r="AB55" s="290"/>
      <c r="AC55" s="290"/>
      <c r="AD55" s="290"/>
      <c r="AE55" s="291"/>
      <c r="AF55" s="277" t="s">
        <v>439</v>
      </c>
      <c r="AG55" s="278"/>
      <c r="AH55" s="278"/>
      <c r="AI55" s="278"/>
      <c r="AJ55" s="279"/>
      <c r="AK55" s="279"/>
      <c r="AL55" s="279"/>
      <c r="AM55" s="279"/>
      <c r="AN55" s="279"/>
      <c r="AO55" s="279"/>
      <c r="AP55" s="279"/>
      <c r="AQ55" s="279"/>
      <c r="AR55" s="279"/>
      <c r="AS55" s="280"/>
    </row>
    <row r="56" spans="1:45" s="36" customFormat="1" ht="26.5" customHeight="1">
      <c r="A56" s="143"/>
      <c r="B56" s="286"/>
      <c r="C56" s="292" t="s">
        <v>266</v>
      </c>
      <c r="D56" s="290"/>
      <c r="E56" s="291"/>
      <c r="F56" s="292" t="s">
        <v>402</v>
      </c>
      <c r="G56" s="291"/>
      <c r="H56" s="293" t="s">
        <v>401</v>
      </c>
      <c r="I56" s="291"/>
      <c r="J56" s="247" t="s">
        <v>268</v>
      </c>
      <c r="K56" s="247" t="s">
        <v>269</v>
      </c>
      <c r="L56" s="292" t="s">
        <v>267</v>
      </c>
      <c r="M56" s="290"/>
      <c r="N56" s="290"/>
      <c r="O56" s="290"/>
      <c r="P56" s="290"/>
      <c r="Q56" s="290"/>
      <c r="R56" s="290"/>
      <c r="S56" s="292" t="s">
        <v>278</v>
      </c>
      <c r="T56" s="290"/>
      <c r="U56" s="290"/>
      <c r="V56" s="290"/>
      <c r="W56" s="291"/>
      <c r="X56" s="292" t="s">
        <v>279</v>
      </c>
      <c r="Y56" s="290"/>
      <c r="Z56" s="291"/>
      <c r="AA56" s="292" t="s">
        <v>280</v>
      </c>
      <c r="AB56" s="290"/>
      <c r="AC56" s="290"/>
      <c r="AD56" s="290"/>
      <c r="AE56" s="291"/>
      <c r="AF56" s="281"/>
      <c r="AG56" s="282"/>
      <c r="AH56" s="282"/>
      <c r="AI56" s="282"/>
      <c r="AJ56" s="283"/>
      <c r="AK56" s="283"/>
      <c r="AL56" s="283"/>
      <c r="AM56" s="283"/>
      <c r="AN56" s="283"/>
      <c r="AO56" s="283"/>
      <c r="AP56" s="283"/>
      <c r="AQ56" s="283"/>
      <c r="AR56" s="283"/>
      <c r="AS56" s="284"/>
    </row>
    <row r="57" spans="1:45" s="36" customFormat="1" ht="64">
      <c r="A57" s="143"/>
      <c r="B57" s="286"/>
      <c r="C57" s="247" t="s">
        <v>398</v>
      </c>
      <c r="D57" s="247" t="s">
        <v>399</v>
      </c>
      <c r="E57" s="247" t="s">
        <v>400</v>
      </c>
      <c r="F57" s="248" t="s">
        <v>405</v>
      </c>
      <c r="G57" s="247" t="s">
        <v>406</v>
      </c>
      <c r="H57" s="247" t="s">
        <v>403</v>
      </c>
      <c r="I57" s="247" t="s">
        <v>404</v>
      </c>
      <c r="J57" s="247" t="s">
        <v>9</v>
      </c>
      <c r="K57" s="247" t="s">
        <v>10</v>
      </c>
      <c r="L57" s="247" t="s">
        <v>391</v>
      </c>
      <c r="M57" s="247" t="s">
        <v>392</v>
      </c>
      <c r="N57" s="247" t="s">
        <v>393</v>
      </c>
      <c r="O57" s="247" t="s">
        <v>394</v>
      </c>
      <c r="P57" s="247" t="s">
        <v>395</v>
      </c>
      <c r="Q57" s="247" t="s">
        <v>396</v>
      </c>
      <c r="R57" s="247" t="s">
        <v>397</v>
      </c>
      <c r="S57" s="247" t="s">
        <v>383</v>
      </c>
      <c r="T57" s="247" t="s">
        <v>384</v>
      </c>
      <c r="U57" s="247" t="s">
        <v>385</v>
      </c>
      <c r="V57" s="247" t="s">
        <v>386</v>
      </c>
      <c r="W57" s="247" t="s">
        <v>441</v>
      </c>
      <c r="X57" s="247" t="s">
        <v>388</v>
      </c>
      <c r="Y57" s="247" t="s">
        <v>389</v>
      </c>
      <c r="Z57" s="247" t="s">
        <v>390</v>
      </c>
      <c r="AA57" s="247" t="s">
        <v>361</v>
      </c>
      <c r="AB57" s="247" t="s">
        <v>360</v>
      </c>
      <c r="AC57" s="247" t="s">
        <v>359</v>
      </c>
      <c r="AD57" s="247" t="s">
        <v>358</v>
      </c>
      <c r="AE57" s="247" t="s">
        <v>442</v>
      </c>
      <c r="AF57" s="247" t="s">
        <v>372</v>
      </c>
      <c r="AG57" s="247" t="s">
        <v>374</v>
      </c>
      <c r="AH57" s="247" t="s">
        <v>375</v>
      </c>
      <c r="AI57" s="247" t="s">
        <v>377</v>
      </c>
      <c r="AJ57" s="247" t="s">
        <v>376</v>
      </c>
      <c r="AK57" s="247" t="s">
        <v>380</v>
      </c>
      <c r="AL57" s="247" t="s">
        <v>410</v>
      </c>
      <c r="AM57" s="247" t="s">
        <v>378</v>
      </c>
      <c r="AN57" s="247" t="s">
        <v>379</v>
      </c>
      <c r="AO57" s="247" t="s">
        <v>411</v>
      </c>
      <c r="AP57" s="247" t="s">
        <v>412</v>
      </c>
      <c r="AQ57" s="247" t="s">
        <v>381</v>
      </c>
      <c r="AR57" s="247" t="s">
        <v>382</v>
      </c>
      <c r="AS57" s="247" t="s">
        <v>413</v>
      </c>
    </row>
    <row r="58" spans="1:45" s="36" customFormat="1" ht="32">
      <c r="A58" s="143"/>
      <c r="B58" s="286"/>
      <c r="C58" s="247" t="s">
        <v>270</v>
      </c>
      <c r="D58" s="247" t="s">
        <v>271</v>
      </c>
      <c r="E58" s="247" t="s">
        <v>272</v>
      </c>
      <c r="F58" s="247" t="s">
        <v>409</v>
      </c>
      <c r="G58" s="247" t="s">
        <v>407</v>
      </c>
      <c r="H58" s="247" t="s">
        <v>273</v>
      </c>
      <c r="I58" s="247" t="s">
        <v>274</v>
      </c>
      <c r="J58" s="247" t="s">
        <v>275</v>
      </c>
      <c r="K58" s="247" t="s">
        <v>276</v>
      </c>
      <c r="L58" s="247"/>
      <c r="M58" s="247"/>
      <c r="N58" s="247" t="s">
        <v>281</v>
      </c>
      <c r="O58" s="247" t="s">
        <v>282</v>
      </c>
      <c r="P58" s="247" t="s">
        <v>408</v>
      </c>
      <c r="Q58" s="247" t="s">
        <v>283</v>
      </c>
      <c r="R58" s="247" t="s">
        <v>284</v>
      </c>
      <c r="S58" s="247" t="s">
        <v>285</v>
      </c>
      <c r="T58" s="247" t="s">
        <v>286</v>
      </c>
      <c r="U58" s="247"/>
      <c r="V58" s="247"/>
      <c r="W58" s="247"/>
      <c r="X58" s="247" t="s">
        <v>287</v>
      </c>
      <c r="Y58" s="247" t="s">
        <v>288</v>
      </c>
      <c r="Z58" s="247" t="s">
        <v>289</v>
      </c>
      <c r="AA58" s="247"/>
      <c r="AB58" s="247" t="s">
        <v>290</v>
      </c>
      <c r="AC58" s="247" t="s">
        <v>291</v>
      </c>
      <c r="AD58" s="247"/>
      <c r="AE58" s="247"/>
      <c r="AF58" s="247"/>
      <c r="AG58" s="247"/>
      <c r="AH58" s="247"/>
      <c r="AI58" s="247"/>
      <c r="AJ58" s="247"/>
      <c r="AK58" s="247"/>
      <c r="AL58" s="247"/>
      <c r="AM58" s="247"/>
      <c r="AN58" s="247"/>
      <c r="AO58" s="247"/>
      <c r="AP58" s="247"/>
      <c r="AQ58" s="247"/>
      <c r="AR58" s="247"/>
      <c r="AS58" s="247"/>
    </row>
    <row r="59" spans="1:45" s="36" customFormat="1">
      <c r="A59" s="143"/>
      <c r="B59" s="287"/>
      <c r="C59" s="235" t="s">
        <v>3</v>
      </c>
      <c r="D59" s="235" t="s">
        <v>3</v>
      </c>
      <c r="E59" s="235" t="s">
        <v>3</v>
      </c>
      <c r="F59" s="235" t="s">
        <v>210</v>
      </c>
      <c r="G59" s="235" t="s">
        <v>3</v>
      </c>
      <c r="H59" s="235" t="s">
        <v>3</v>
      </c>
      <c r="I59" s="235" t="s">
        <v>144</v>
      </c>
      <c r="J59" s="235" t="s">
        <v>3</v>
      </c>
      <c r="K59" s="235" t="s">
        <v>3</v>
      </c>
      <c r="L59" s="235" t="s">
        <v>6</v>
      </c>
      <c r="M59" s="235" t="s">
        <v>5</v>
      </c>
      <c r="N59" s="235" t="s">
        <v>3</v>
      </c>
      <c r="O59" s="235" t="s">
        <v>3</v>
      </c>
      <c r="P59" s="235" t="s">
        <v>7</v>
      </c>
      <c r="Q59" s="235" t="s">
        <v>3</v>
      </c>
      <c r="R59" s="235" t="s">
        <v>7</v>
      </c>
      <c r="S59" s="235" t="s">
        <v>3</v>
      </c>
      <c r="T59" s="235" t="s">
        <v>7</v>
      </c>
      <c r="U59" s="235" t="s">
        <v>5</v>
      </c>
      <c r="V59" s="235" t="s">
        <v>6</v>
      </c>
      <c r="W59" s="235" t="s">
        <v>8</v>
      </c>
      <c r="X59" s="235" t="s">
        <v>7</v>
      </c>
      <c r="Y59" s="235" t="s">
        <v>7</v>
      </c>
      <c r="Z59" s="235" t="s">
        <v>3</v>
      </c>
      <c r="AA59" s="235" t="s">
        <v>5</v>
      </c>
      <c r="AB59" s="235" t="s">
        <v>3</v>
      </c>
      <c r="AC59" s="235" t="s">
        <v>7</v>
      </c>
      <c r="AD59" s="235" t="s">
        <v>12</v>
      </c>
      <c r="AE59" s="235" t="s">
        <v>8</v>
      </c>
      <c r="AF59" s="235" t="s">
        <v>8</v>
      </c>
      <c r="AG59" s="235" t="s">
        <v>8</v>
      </c>
      <c r="AH59" s="235" t="s">
        <v>5</v>
      </c>
      <c r="AI59" s="235" t="s">
        <v>4</v>
      </c>
      <c r="AJ59" s="235" t="s">
        <v>5</v>
      </c>
      <c r="AK59" s="235" t="s">
        <v>5</v>
      </c>
      <c r="AL59" s="235" t="s">
        <v>5</v>
      </c>
      <c r="AM59" s="235" t="s">
        <v>4</v>
      </c>
      <c r="AN59" s="235" t="s">
        <v>5</v>
      </c>
      <c r="AO59" s="235" t="s">
        <v>5</v>
      </c>
      <c r="AP59" s="235" t="s">
        <v>5</v>
      </c>
      <c r="AQ59" s="235" t="s">
        <v>4</v>
      </c>
      <c r="AR59" s="235" t="s">
        <v>5</v>
      </c>
      <c r="AS59" s="235" t="s">
        <v>5</v>
      </c>
    </row>
    <row r="60" spans="1:45" s="36" customFormat="1">
      <c r="A60" s="143"/>
      <c r="B60" s="249" t="s">
        <v>204</v>
      </c>
      <c r="C60" s="250">
        <v>36</v>
      </c>
      <c r="D60" s="250">
        <v>27</v>
      </c>
      <c r="E60" s="250">
        <v>49.9</v>
      </c>
      <c r="F60" s="250">
        <v>100</v>
      </c>
      <c r="G60" s="250">
        <v>12</v>
      </c>
      <c r="H60" s="250">
        <v>7</v>
      </c>
      <c r="I60" s="250" t="s">
        <v>277</v>
      </c>
      <c r="J60" s="250">
        <v>22</v>
      </c>
      <c r="K60" s="250">
        <v>21.5</v>
      </c>
      <c r="L60" s="4"/>
      <c r="M60" s="4"/>
      <c r="N60" s="4"/>
      <c r="O60" s="4"/>
      <c r="P60" s="3"/>
      <c r="Q60" s="4"/>
      <c r="R60" s="3"/>
      <c r="S60" s="4"/>
      <c r="T60" s="3"/>
      <c r="U60" s="4"/>
      <c r="V60" s="3"/>
      <c r="W60" s="237"/>
      <c r="X60" s="3"/>
      <c r="Y60" s="3"/>
      <c r="Z60" s="4"/>
      <c r="AA60" s="4"/>
      <c r="AB60" s="3"/>
      <c r="AC60" s="3"/>
      <c r="AD60" s="3"/>
      <c r="AE60" s="237"/>
      <c r="AF60" s="238" t="e">
        <f>AH60/(L60*45/3600*1000)</f>
        <v>#DIV/0!</v>
      </c>
      <c r="AG60" s="238" t="e">
        <f t="shared" ref="AG60:AG78" si="0">AH60*3600/1000/(L60*45+(M60+U60+AA60)*9.76)</f>
        <v>#DIV/0!</v>
      </c>
      <c r="AH60" s="239">
        <f t="shared" ref="AH60:AH78" si="1">(N60-O60)*P60/60*4.18605</f>
        <v>0</v>
      </c>
      <c r="AI60" s="270">
        <f t="shared" ref="AI60:AI78" si="2">Q60-AB60</f>
        <v>0</v>
      </c>
      <c r="AJ60" s="239">
        <f t="shared" ref="AJ60:AJ78" si="3">(Q60-AB60)*AC60/60*4.18605</f>
        <v>0</v>
      </c>
      <c r="AK60" s="270">
        <f t="shared" ref="AK60:AK78" si="4">L60*45/3600*1000</f>
        <v>0</v>
      </c>
      <c r="AL60" s="239">
        <f>AH60+AK60-AJ60</f>
        <v>0</v>
      </c>
      <c r="AM60" s="270">
        <f t="shared" ref="AM60:AM78" si="5">S60-Q60</f>
        <v>0</v>
      </c>
      <c r="AN60" s="270">
        <f t="shared" ref="AN60:AN78" si="6">AM60*T60/60*4.18605</f>
        <v>0</v>
      </c>
      <c r="AO60" s="270">
        <f>(Z60-Q60)*R60/60*4.18605</f>
        <v>0</v>
      </c>
      <c r="AP60" s="272">
        <f>AN60-AO60</f>
        <v>0</v>
      </c>
      <c r="AQ60" s="272">
        <f t="shared" ref="AQ60:AQ78" si="7">AB60-Z60</f>
        <v>0</v>
      </c>
      <c r="AR60" s="270">
        <f t="shared" ref="AR60:AR78" si="8">AQ60*AC60/60*4.18605</f>
        <v>0</v>
      </c>
      <c r="AS60" s="270">
        <f>AJ60+AN60+AR60</f>
        <v>0</v>
      </c>
    </row>
    <row r="61" spans="1:45" s="36" customFormat="1">
      <c r="A61" s="143"/>
      <c r="B61" s="249" t="s">
        <v>205</v>
      </c>
      <c r="C61" s="250">
        <v>31.2</v>
      </c>
      <c r="D61" s="250">
        <v>23</v>
      </c>
      <c r="E61" s="250">
        <v>49.7</v>
      </c>
      <c r="F61" s="250">
        <v>100</v>
      </c>
      <c r="G61" s="250">
        <v>12</v>
      </c>
      <c r="H61" s="250">
        <v>7</v>
      </c>
      <c r="I61" s="250" t="s">
        <v>277</v>
      </c>
      <c r="J61" s="250">
        <v>22</v>
      </c>
      <c r="K61" s="250">
        <v>21.5</v>
      </c>
      <c r="L61" s="4"/>
      <c r="M61" s="4"/>
      <c r="N61" s="4"/>
      <c r="O61" s="4"/>
      <c r="P61" s="3"/>
      <c r="Q61" s="4"/>
      <c r="R61" s="3"/>
      <c r="S61" s="4"/>
      <c r="T61" s="3"/>
      <c r="U61" s="4"/>
      <c r="V61" s="3"/>
      <c r="W61" s="237"/>
      <c r="X61" s="3"/>
      <c r="Y61" s="3"/>
      <c r="Z61" s="4"/>
      <c r="AA61" s="4"/>
      <c r="AB61" s="3"/>
      <c r="AC61" s="3"/>
      <c r="AD61" s="3"/>
      <c r="AE61" s="237"/>
      <c r="AF61" s="238" t="e">
        <f t="shared" ref="AF61:AF78" si="9">AH61/(L61*45/3600*1000)</f>
        <v>#DIV/0!</v>
      </c>
      <c r="AG61" s="238" t="e">
        <f t="shared" si="0"/>
        <v>#DIV/0!</v>
      </c>
      <c r="AH61" s="239">
        <f t="shared" si="1"/>
        <v>0</v>
      </c>
      <c r="AI61" s="270">
        <f t="shared" si="2"/>
        <v>0</v>
      </c>
      <c r="AJ61" s="239">
        <f t="shared" si="3"/>
        <v>0</v>
      </c>
      <c r="AK61" s="270">
        <f t="shared" si="4"/>
        <v>0</v>
      </c>
      <c r="AL61" s="239">
        <f t="shared" ref="AL61:AL78" si="10">AH61+AK61-AJ61</f>
        <v>0</v>
      </c>
      <c r="AM61" s="270">
        <f t="shared" si="5"/>
        <v>0</v>
      </c>
      <c r="AN61" s="270">
        <f t="shared" si="6"/>
        <v>0</v>
      </c>
      <c r="AO61" s="270">
        <f t="shared" ref="AO61:AO78" si="11">(Z61-Q61)*R61/60*4.18605</f>
        <v>0</v>
      </c>
      <c r="AP61" s="272">
        <f t="shared" ref="AP61:AP78" si="12">AN61-AO61</f>
        <v>0</v>
      </c>
      <c r="AQ61" s="272">
        <f t="shared" si="7"/>
        <v>0</v>
      </c>
      <c r="AR61" s="270">
        <f t="shared" si="8"/>
        <v>0</v>
      </c>
      <c r="AS61" s="270">
        <f t="shared" ref="AS61:AS78" si="13">AJ61+AN61+AR61</f>
        <v>0</v>
      </c>
    </row>
    <row r="62" spans="1:45" s="36" customFormat="1">
      <c r="A62" s="143"/>
      <c r="B62" s="249" t="s">
        <v>206</v>
      </c>
      <c r="C62" s="250">
        <v>26.3</v>
      </c>
      <c r="D62" s="250">
        <v>19</v>
      </c>
      <c r="E62" s="250">
        <v>49.9</v>
      </c>
      <c r="F62" s="250">
        <v>100</v>
      </c>
      <c r="G62" s="250">
        <v>12</v>
      </c>
      <c r="H62" s="250">
        <v>7</v>
      </c>
      <c r="I62" s="250" t="s">
        <v>277</v>
      </c>
      <c r="J62" s="250">
        <v>22</v>
      </c>
      <c r="K62" s="250">
        <v>21.5</v>
      </c>
      <c r="L62" s="4"/>
      <c r="M62" s="4"/>
      <c r="N62" s="4"/>
      <c r="O62" s="4"/>
      <c r="P62" s="3"/>
      <c r="Q62" s="4"/>
      <c r="R62" s="3"/>
      <c r="S62" s="4"/>
      <c r="T62" s="3"/>
      <c r="U62" s="4"/>
      <c r="V62" s="3"/>
      <c r="W62" s="237"/>
      <c r="X62" s="3"/>
      <c r="Y62" s="3"/>
      <c r="Z62" s="4"/>
      <c r="AA62" s="4"/>
      <c r="AB62" s="3"/>
      <c r="AC62" s="3"/>
      <c r="AD62" s="3"/>
      <c r="AE62" s="237"/>
      <c r="AF62" s="238" t="e">
        <f t="shared" si="9"/>
        <v>#DIV/0!</v>
      </c>
      <c r="AG62" s="238" t="e">
        <f t="shared" si="0"/>
        <v>#DIV/0!</v>
      </c>
      <c r="AH62" s="239">
        <f t="shared" si="1"/>
        <v>0</v>
      </c>
      <c r="AI62" s="270">
        <f t="shared" si="2"/>
        <v>0</v>
      </c>
      <c r="AJ62" s="239">
        <f t="shared" si="3"/>
        <v>0</v>
      </c>
      <c r="AK62" s="270">
        <f t="shared" si="4"/>
        <v>0</v>
      </c>
      <c r="AL62" s="239">
        <f t="shared" si="10"/>
        <v>0</v>
      </c>
      <c r="AM62" s="270">
        <f t="shared" si="5"/>
        <v>0</v>
      </c>
      <c r="AN62" s="270">
        <f t="shared" si="6"/>
        <v>0</v>
      </c>
      <c r="AO62" s="270">
        <f t="shared" si="11"/>
        <v>0</v>
      </c>
      <c r="AP62" s="272">
        <f t="shared" si="12"/>
        <v>0</v>
      </c>
      <c r="AQ62" s="272">
        <f t="shared" si="7"/>
        <v>0</v>
      </c>
      <c r="AR62" s="270">
        <f t="shared" si="8"/>
        <v>0</v>
      </c>
      <c r="AS62" s="270">
        <f t="shared" si="13"/>
        <v>0</v>
      </c>
    </row>
    <row r="63" spans="1:45" s="36" customFormat="1">
      <c r="A63" s="143"/>
      <c r="B63" s="249" t="s">
        <v>219</v>
      </c>
      <c r="C63" s="250">
        <v>11.7</v>
      </c>
      <c r="D63" s="250">
        <v>7</v>
      </c>
      <c r="E63" s="250">
        <v>50</v>
      </c>
      <c r="F63" s="250">
        <v>100</v>
      </c>
      <c r="G63" s="250">
        <v>12</v>
      </c>
      <c r="H63" s="250">
        <v>7</v>
      </c>
      <c r="I63" s="250" t="s">
        <v>277</v>
      </c>
      <c r="J63" s="250">
        <v>22</v>
      </c>
      <c r="K63" s="250">
        <v>21.5</v>
      </c>
      <c r="L63" s="4"/>
      <c r="M63" s="4"/>
      <c r="N63" s="4"/>
      <c r="O63" s="4"/>
      <c r="P63" s="3"/>
      <c r="Q63" s="4"/>
      <c r="R63" s="3"/>
      <c r="S63" s="4"/>
      <c r="T63" s="3"/>
      <c r="U63" s="4"/>
      <c r="V63" s="3"/>
      <c r="W63" s="237"/>
      <c r="X63" s="3"/>
      <c r="Y63" s="3"/>
      <c r="Z63" s="4"/>
      <c r="AA63" s="4"/>
      <c r="AB63" s="3"/>
      <c r="AC63" s="3"/>
      <c r="AD63" s="3"/>
      <c r="AE63" s="237"/>
      <c r="AF63" s="238" t="e">
        <f t="shared" si="9"/>
        <v>#DIV/0!</v>
      </c>
      <c r="AG63" s="238" t="e">
        <f t="shared" si="0"/>
        <v>#DIV/0!</v>
      </c>
      <c r="AH63" s="239">
        <f t="shared" si="1"/>
        <v>0</v>
      </c>
      <c r="AI63" s="270">
        <f t="shared" si="2"/>
        <v>0</v>
      </c>
      <c r="AJ63" s="239">
        <f t="shared" si="3"/>
        <v>0</v>
      </c>
      <c r="AK63" s="270">
        <f t="shared" si="4"/>
        <v>0</v>
      </c>
      <c r="AL63" s="239">
        <f t="shared" si="10"/>
        <v>0</v>
      </c>
      <c r="AM63" s="270">
        <f t="shared" si="5"/>
        <v>0</v>
      </c>
      <c r="AN63" s="270">
        <f t="shared" si="6"/>
        <v>0</v>
      </c>
      <c r="AO63" s="270">
        <f t="shared" si="11"/>
        <v>0</v>
      </c>
      <c r="AP63" s="272">
        <f t="shared" si="12"/>
        <v>0</v>
      </c>
      <c r="AQ63" s="272">
        <f t="shared" si="7"/>
        <v>0</v>
      </c>
      <c r="AR63" s="270">
        <f t="shared" si="8"/>
        <v>0</v>
      </c>
      <c r="AS63" s="270">
        <f t="shared" si="13"/>
        <v>0</v>
      </c>
    </row>
    <row r="64" spans="1:45" s="36" customFormat="1">
      <c r="A64" s="143"/>
      <c r="B64" s="249" t="s">
        <v>207</v>
      </c>
      <c r="C64" s="250">
        <v>26.3</v>
      </c>
      <c r="D64" s="250">
        <v>19</v>
      </c>
      <c r="E64" s="250">
        <v>49.9</v>
      </c>
      <c r="F64" s="250">
        <v>100</v>
      </c>
      <c r="G64" s="250">
        <v>12</v>
      </c>
      <c r="H64" s="250">
        <v>7</v>
      </c>
      <c r="I64" s="250" t="s">
        <v>277</v>
      </c>
      <c r="J64" s="250">
        <v>32</v>
      </c>
      <c r="K64" s="250">
        <v>31.5</v>
      </c>
      <c r="L64" s="4"/>
      <c r="M64" s="4"/>
      <c r="N64" s="4"/>
      <c r="O64" s="4"/>
      <c r="P64" s="3"/>
      <c r="Q64" s="4"/>
      <c r="R64" s="3"/>
      <c r="S64" s="4"/>
      <c r="T64" s="3"/>
      <c r="U64" s="4"/>
      <c r="V64" s="3"/>
      <c r="W64" s="237"/>
      <c r="X64" s="3"/>
      <c r="Y64" s="3"/>
      <c r="Z64" s="4"/>
      <c r="AA64" s="4"/>
      <c r="AB64" s="3"/>
      <c r="AC64" s="3"/>
      <c r="AD64" s="3"/>
      <c r="AE64" s="237"/>
      <c r="AF64" s="238" t="e">
        <f t="shared" si="9"/>
        <v>#DIV/0!</v>
      </c>
      <c r="AG64" s="238" t="e">
        <f t="shared" si="0"/>
        <v>#DIV/0!</v>
      </c>
      <c r="AH64" s="239">
        <f t="shared" si="1"/>
        <v>0</v>
      </c>
      <c r="AI64" s="270">
        <f t="shared" si="2"/>
        <v>0</v>
      </c>
      <c r="AJ64" s="239">
        <f t="shared" si="3"/>
        <v>0</v>
      </c>
      <c r="AK64" s="270">
        <f t="shared" si="4"/>
        <v>0</v>
      </c>
      <c r="AL64" s="239">
        <f t="shared" si="10"/>
        <v>0</v>
      </c>
      <c r="AM64" s="270">
        <f t="shared" si="5"/>
        <v>0</v>
      </c>
      <c r="AN64" s="270">
        <f t="shared" si="6"/>
        <v>0</v>
      </c>
      <c r="AO64" s="270">
        <f t="shared" si="11"/>
        <v>0</v>
      </c>
      <c r="AP64" s="272">
        <f t="shared" si="12"/>
        <v>0</v>
      </c>
      <c r="AQ64" s="272">
        <f t="shared" si="7"/>
        <v>0</v>
      </c>
      <c r="AR64" s="270">
        <f t="shared" si="8"/>
        <v>0</v>
      </c>
      <c r="AS64" s="270">
        <f t="shared" si="13"/>
        <v>0</v>
      </c>
    </row>
    <row r="65" spans="1:45" s="36" customFormat="1">
      <c r="A65" s="143"/>
      <c r="B65" s="249" t="s">
        <v>208</v>
      </c>
      <c r="C65" s="250">
        <v>31.2</v>
      </c>
      <c r="D65" s="250">
        <v>23</v>
      </c>
      <c r="E65" s="250">
        <v>49.7</v>
      </c>
      <c r="F65" s="250">
        <v>100</v>
      </c>
      <c r="G65" s="250">
        <v>10.75</v>
      </c>
      <c r="H65" s="250">
        <v>7</v>
      </c>
      <c r="I65" s="250" t="s">
        <v>277</v>
      </c>
      <c r="J65" s="250">
        <v>22</v>
      </c>
      <c r="K65" s="250">
        <v>21.5</v>
      </c>
      <c r="L65" s="4"/>
      <c r="M65" s="4"/>
      <c r="N65" s="4"/>
      <c r="O65" s="4"/>
      <c r="P65" s="3"/>
      <c r="Q65" s="4"/>
      <c r="R65" s="3"/>
      <c r="S65" s="4"/>
      <c r="T65" s="3"/>
      <c r="U65" s="4"/>
      <c r="V65" s="3"/>
      <c r="W65" s="237"/>
      <c r="X65" s="3"/>
      <c r="Y65" s="3"/>
      <c r="Z65" s="4"/>
      <c r="AA65" s="4"/>
      <c r="AB65" s="3"/>
      <c r="AC65" s="3"/>
      <c r="AD65" s="3"/>
      <c r="AE65" s="237"/>
      <c r="AF65" s="238" t="e">
        <f t="shared" si="9"/>
        <v>#DIV/0!</v>
      </c>
      <c r="AG65" s="238" t="e">
        <f t="shared" si="0"/>
        <v>#DIV/0!</v>
      </c>
      <c r="AH65" s="239">
        <f t="shared" si="1"/>
        <v>0</v>
      </c>
      <c r="AI65" s="270">
        <f t="shared" si="2"/>
        <v>0</v>
      </c>
      <c r="AJ65" s="239">
        <f t="shared" si="3"/>
        <v>0</v>
      </c>
      <c r="AK65" s="270">
        <f t="shared" si="4"/>
        <v>0</v>
      </c>
      <c r="AL65" s="239">
        <f t="shared" si="10"/>
        <v>0</v>
      </c>
      <c r="AM65" s="270">
        <f t="shared" si="5"/>
        <v>0</v>
      </c>
      <c r="AN65" s="270">
        <f t="shared" si="6"/>
        <v>0</v>
      </c>
      <c r="AO65" s="270">
        <f t="shared" si="11"/>
        <v>0</v>
      </c>
      <c r="AP65" s="272">
        <f t="shared" si="12"/>
        <v>0</v>
      </c>
      <c r="AQ65" s="272">
        <f t="shared" si="7"/>
        <v>0</v>
      </c>
      <c r="AR65" s="270">
        <f t="shared" si="8"/>
        <v>0</v>
      </c>
      <c r="AS65" s="270">
        <f t="shared" si="13"/>
        <v>0</v>
      </c>
    </row>
    <row r="66" spans="1:45">
      <c r="A66" s="174"/>
      <c r="B66" s="249" t="s">
        <v>209</v>
      </c>
      <c r="C66" s="250">
        <v>26.3</v>
      </c>
      <c r="D66" s="250">
        <v>19</v>
      </c>
      <c r="E66" s="250">
        <v>49.9</v>
      </c>
      <c r="F66" s="250">
        <v>100</v>
      </c>
      <c r="G66" s="250">
        <v>9.5</v>
      </c>
      <c r="H66" s="250">
        <v>7</v>
      </c>
      <c r="I66" s="250" t="s">
        <v>277</v>
      </c>
      <c r="J66" s="250">
        <v>22</v>
      </c>
      <c r="K66" s="250">
        <v>21.5</v>
      </c>
      <c r="L66" s="4"/>
      <c r="M66" s="4"/>
      <c r="N66" s="4"/>
      <c r="O66" s="4"/>
      <c r="P66" s="3"/>
      <c r="Q66" s="4"/>
      <c r="R66" s="3"/>
      <c r="S66" s="4"/>
      <c r="T66" s="3"/>
      <c r="U66" s="4"/>
      <c r="V66" s="3"/>
      <c r="W66" s="237"/>
      <c r="X66" s="3"/>
      <c r="Y66" s="3"/>
      <c r="Z66" s="4"/>
      <c r="AA66" s="4"/>
      <c r="AB66" s="3"/>
      <c r="AC66" s="3"/>
      <c r="AD66" s="3"/>
      <c r="AE66" s="237"/>
      <c r="AF66" s="238" t="e">
        <f t="shared" si="9"/>
        <v>#DIV/0!</v>
      </c>
      <c r="AG66" s="238" t="e">
        <f t="shared" si="0"/>
        <v>#DIV/0!</v>
      </c>
      <c r="AH66" s="239">
        <f t="shared" si="1"/>
        <v>0</v>
      </c>
      <c r="AI66" s="270">
        <f t="shared" si="2"/>
        <v>0</v>
      </c>
      <c r="AJ66" s="239">
        <f t="shared" si="3"/>
        <v>0</v>
      </c>
      <c r="AK66" s="270">
        <f t="shared" si="4"/>
        <v>0</v>
      </c>
      <c r="AL66" s="239">
        <f t="shared" si="10"/>
        <v>0</v>
      </c>
      <c r="AM66" s="270">
        <f t="shared" si="5"/>
        <v>0</v>
      </c>
      <c r="AN66" s="270">
        <f t="shared" si="6"/>
        <v>0</v>
      </c>
      <c r="AO66" s="270">
        <f t="shared" si="11"/>
        <v>0</v>
      </c>
      <c r="AP66" s="272">
        <f t="shared" si="12"/>
        <v>0</v>
      </c>
      <c r="AQ66" s="272">
        <f t="shared" si="7"/>
        <v>0</v>
      </c>
      <c r="AR66" s="270">
        <f t="shared" si="8"/>
        <v>0</v>
      </c>
      <c r="AS66" s="270">
        <f t="shared" si="13"/>
        <v>0</v>
      </c>
    </row>
    <row r="67" spans="1:45">
      <c r="A67" s="174"/>
      <c r="B67" s="249" t="s">
        <v>220</v>
      </c>
      <c r="C67" s="250">
        <v>11.7</v>
      </c>
      <c r="D67" s="250">
        <v>7</v>
      </c>
      <c r="E67" s="250">
        <v>50</v>
      </c>
      <c r="F67" s="250">
        <v>100</v>
      </c>
      <c r="G67" s="250">
        <v>8.75</v>
      </c>
      <c r="H67" s="250">
        <v>7</v>
      </c>
      <c r="I67" s="250" t="s">
        <v>277</v>
      </c>
      <c r="J67" s="250">
        <v>22</v>
      </c>
      <c r="K67" s="250">
        <v>21.5</v>
      </c>
      <c r="L67" s="4"/>
      <c r="M67" s="4"/>
      <c r="N67" s="4"/>
      <c r="O67" s="4"/>
      <c r="P67" s="3"/>
      <c r="Q67" s="4"/>
      <c r="R67" s="3"/>
      <c r="S67" s="4"/>
      <c r="T67" s="3"/>
      <c r="U67" s="4"/>
      <c r="V67" s="3"/>
      <c r="W67" s="237"/>
      <c r="X67" s="3"/>
      <c r="Y67" s="3"/>
      <c r="Z67" s="4"/>
      <c r="AA67" s="4"/>
      <c r="AB67" s="3"/>
      <c r="AC67" s="3"/>
      <c r="AD67" s="3"/>
      <c r="AE67" s="237"/>
      <c r="AF67" s="238" t="e">
        <f t="shared" si="9"/>
        <v>#DIV/0!</v>
      </c>
      <c r="AG67" s="238" t="e">
        <f t="shared" si="0"/>
        <v>#DIV/0!</v>
      </c>
      <c r="AH67" s="239">
        <f t="shared" si="1"/>
        <v>0</v>
      </c>
      <c r="AI67" s="270">
        <f t="shared" si="2"/>
        <v>0</v>
      </c>
      <c r="AJ67" s="239">
        <f t="shared" si="3"/>
        <v>0</v>
      </c>
      <c r="AK67" s="270">
        <f t="shared" si="4"/>
        <v>0</v>
      </c>
      <c r="AL67" s="239">
        <f t="shared" si="10"/>
        <v>0</v>
      </c>
      <c r="AM67" s="270">
        <f t="shared" si="5"/>
        <v>0</v>
      </c>
      <c r="AN67" s="270">
        <f t="shared" si="6"/>
        <v>0</v>
      </c>
      <c r="AO67" s="270">
        <f t="shared" si="11"/>
        <v>0</v>
      </c>
      <c r="AP67" s="272">
        <f t="shared" si="12"/>
        <v>0</v>
      </c>
      <c r="AQ67" s="272">
        <f t="shared" si="7"/>
        <v>0</v>
      </c>
      <c r="AR67" s="270">
        <f t="shared" si="8"/>
        <v>0</v>
      </c>
      <c r="AS67" s="270">
        <f t="shared" si="13"/>
        <v>0</v>
      </c>
    </row>
    <row r="68" spans="1:45">
      <c r="A68" s="174"/>
      <c r="B68" s="249" t="s">
        <v>221</v>
      </c>
      <c r="C68" s="250">
        <v>26.3</v>
      </c>
      <c r="D68" s="250">
        <v>19</v>
      </c>
      <c r="E68" s="250">
        <v>49.9</v>
      </c>
      <c r="F68" s="250">
        <v>100</v>
      </c>
      <c r="G68" s="250">
        <v>9.5</v>
      </c>
      <c r="H68" s="250">
        <v>7</v>
      </c>
      <c r="I68" s="250" t="s">
        <v>277</v>
      </c>
      <c r="J68" s="250">
        <v>32</v>
      </c>
      <c r="K68" s="250">
        <v>31.5</v>
      </c>
      <c r="L68" s="4"/>
      <c r="M68" s="4"/>
      <c r="N68" s="4"/>
      <c r="O68" s="4"/>
      <c r="P68" s="3"/>
      <c r="Q68" s="4"/>
      <c r="R68" s="3"/>
      <c r="S68" s="4"/>
      <c r="T68" s="3"/>
      <c r="U68" s="4"/>
      <c r="V68" s="3"/>
      <c r="W68" s="237"/>
      <c r="X68" s="3"/>
      <c r="Y68" s="3"/>
      <c r="Z68" s="4"/>
      <c r="AA68" s="4"/>
      <c r="AB68" s="3"/>
      <c r="AC68" s="3"/>
      <c r="AD68" s="3"/>
      <c r="AE68" s="237"/>
      <c r="AF68" s="238" t="e">
        <f t="shared" si="9"/>
        <v>#DIV/0!</v>
      </c>
      <c r="AG68" s="238" t="e">
        <f t="shared" si="0"/>
        <v>#DIV/0!</v>
      </c>
      <c r="AH68" s="239">
        <f t="shared" si="1"/>
        <v>0</v>
      </c>
      <c r="AI68" s="270">
        <f t="shared" si="2"/>
        <v>0</v>
      </c>
      <c r="AJ68" s="239">
        <f t="shared" si="3"/>
        <v>0</v>
      </c>
      <c r="AK68" s="270">
        <f t="shared" si="4"/>
        <v>0</v>
      </c>
      <c r="AL68" s="239">
        <f t="shared" si="10"/>
        <v>0</v>
      </c>
      <c r="AM68" s="270">
        <f t="shared" si="5"/>
        <v>0</v>
      </c>
      <c r="AN68" s="270">
        <f t="shared" si="6"/>
        <v>0</v>
      </c>
      <c r="AO68" s="270">
        <f t="shared" si="11"/>
        <v>0</v>
      </c>
      <c r="AP68" s="272">
        <f t="shared" si="12"/>
        <v>0</v>
      </c>
      <c r="AQ68" s="272">
        <f t="shared" si="7"/>
        <v>0</v>
      </c>
      <c r="AR68" s="270">
        <f t="shared" si="8"/>
        <v>0</v>
      </c>
      <c r="AS68" s="270">
        <f t="shared" si="13"/>
        <v>0</v>
      </c>
    </row>
    <row r="69" spans="1:45">
      <c r="A69" s="174"/>
      <c r="B69" s="251" t="s">
        <v>196</v>
      </c>
      <c r="C69" s="250">
        <v>36</v>
      </c>
      <c r="D69" s="250">
        <v>27</v>
      </c>
      <c r="E69" s="250">
        <v>49.9</v>
      </c>
      <c r="F69" s="250">
        <v>100</v>
      </c>
      <c r="G69" s="250">
        <v>12</v>
      </c>
      <c r="H69" s="250">
        <v>7</v>
      </c>
      <c r="I69" s="250">
        <v>5</v>
      </c>
      <c r="J69" s="250">
        <v>22</v>
      </c>
      <c r="K69" s="250">
        <v>21.5</v>
      </c>
      <c r="L69" s="4"/>
      <c r="M69" s="4"/>
      <c r="N69" s="4"/>
      <c r="O69" s="4"/>
      <c r="P69" s="3"/>
      <c r="Q69" s="4"/>
      <c r="R69" s="3"/>
      <c r="S69" s="4"/>
      <c r="T69" s="3"/>
      <c r="U69" s="4"/>
      <c r="V69" s="3"/>
      <c r="W69" s="237"/>
      <c r="X69" s="3"/>
      <c r="Y69" s="3"/>
      <c r="Z69" s="4"/>
      <c r="AA69" s="4"/>
      <c r="AB69" s="3"/>
      <c r="AC69" s="3"/>
      <c r="AD69" s="3"/>
      <c r="AE69" s="237"/>
      <c r="AF69" s="238" t="e">
        <f t="shared" si="9"/>
        <v>#DIV/0!</v>
      </c>
      <c r="AG69" s="238" t="e">
        <f t="shared" si="0"/>
        <v>#DIV/0!</v>
      </c>
      <c r="AH69" s="239">
        <f t="shared" si="1"/>
        <v>0</v>
      </c>
      <c r="AI69" s="270">
        <f t="shared" si="2"/>
        <v>0</v>
      </c>
      <c r="AJ69" s="239">
        <f t="shared" si="3"/>
        <v>0</v>
      </c>
      <c r="AK69" s="270">
        <f t="shared" si="4"/>
        <v>0</v>
      </c>
      <c r="AL69" s="239">
        <f t="shared" si="10"/>
        <v>0</v>
      </c>
      <c r="AM69" s="270">
        <f t="shared" si="5"/>
        <v>0</v>
      </c>
      <c r="AN69" s="270">
        <f t="shared" si="6"/>
        <v>0</v>
      </c>
      <c r="AO69" s="270">
        <f t="shared" si="11"/>
        <v>0</v>
      </c>
      <c r="AP69" s="272">
        <f t="shared" si="12"/>
        <v>0</v>
      </c>
      <c r="AQ69" s="272">
        <f t="shared" si="7"/>
        <v>0</v>
      </c>
      <c r="AR69" s="270">
        <f t="shared" si="8"/>
        <v>0</v>
      </c>
      <c r="AS69" s="270">
        <f t="shared" si="13"/>
        <v>0</v>
      </c>
    </row>
    <row r="70" spans="1:45">
      <c r="A70" s="174"/>
      <c r="B70" s="251" t="s">
        <v>199</v>
      </c>
      <c r="C70" s="250">
        <v>31.2</v>
      </c>
      <c r="D70" s="250">
        <v>23</v>
      </c>
      <c r="E70" s="250">
        <v>49.7</v>
      </c>
      <c r="F70" s="250">
        <v>100</v>
      </c>
      <c r="G70" s="250">
        <v>12</v>
      </c>
      <c r="H70" s="250">
        <v>7</v>
      </c>
      <c r="I70" s="250">
        <v>5</v>
      </c>
      <c r="J70" s="250">
        <v>22</v>
      </c>
      <c r="K70" s="250">
        <v>21.5</v>
      </c>
      <c r="L70" s="4"/>
      <c r="M70" s="4"/>
      <c r="N70" s="4"/>
      <c r="O70" s="4"/>
      <c r="P70" s="3"/>
      <c r="Q70" s="4"/>
      <c r="R70" s="3"/>
      <c r="S70" s="4"/>
      <c r="T70" s="3"/>
      <c r="U70" s="4"/>
      <c r="V70" s="3"/>
      <c r="W70" s="237"/>
      <c r="X70" s="3"/>
      <c r="Y70" s="3"/>
      <c r="Z70" s="4"/>
      <c r="AA70" s="4"/>
      <c r="AB70" s="3"/>
      <c r="AC70" s="3"/>
      <c r="AD70" s="3"/>
      <c r="AE70" s="237"/>
      <c r="AF70" s="238" t="e">
        <f t="shared" si="9"/>
        <v>#DIV/0!</v>
      </c>
      <c r="AG70" s="238" t="e">
        <f t="shared" si="0"/>
        <v>#DIV/0!</v>
      </c>
      <c r="AH70" s="239">
        <f t="shared" si="1"/>
        <v>0</v>
      </c>
      <c r="AI70" s="270">
        <f t="shared" si="2"/>
        <v>0</v>
      </c>
      <c r="AJ70" s="239">
        <f t="shared" si="3"/>
        <v>0</v>
      </c>
      <c r="AK70" s="270">
        <f t="shared" si="4"/>
        <v>0</v>
      </c>
      <c r="AL70" s="239">
        <f t="shared" si="10"/>
        <v>0</v>
      </c>
      <c r="AM70" s="270">
        <f t="shared" si="5"/>
        <v>0</v>
      </c>
      <c r="AN70" s="270">
        <f t="shared" si="6"/>
        <v>0</v>
      </c>
      <c r="AO70" s="270">
        <f t="shared" si="11"/>
        <v>0</v>
      </c>
      <c r="AP70" s="272">
        <f t="shared" si="12"/>
        <v>0</v>
      </c>
      <c r="AQ70" s="272">
        <f t="shared" si="7"/>
        <v>0</v>
      </c>
      <c r="AR70" s="270">
        <f t="shared" si="8"/>
        <v>0</v>
      </c>
      <c r="AS70" s="270">
        <f t="shared" si="13"/>
        <v>0</v>
      </c>
    </row>
    <row r="71" spans="1:45">
      <c r="A71" s="174"/>
      <c r="B71" s="251" t="s">
        <v>200</v>
      </c>
      <c r="C71" s="250">
        <v>26.3</v>
      </c>
      <c r="D71" s="250">
        <v>19</v>
      </c>
      <c r="E71" s="250">
        <v>49.9</v>
      </c>
      <c r="F71" s="250">
        <v>100</v>
      </c>
      <c r="G71" s="250">
        <v>12</v>
      </c>
      <c r="H71" s="250">
        <v>7</v>
      </c>
      <c r="I71" s="250">
        <v>5</v>
      </c>
      <c r="J71" s="250">
        <v>22</v>
      </c>
      <c r="K71" s="250">
        <v>21.5</v>
      </c>
      <c r="L71" s="4"/>
      <c r="M71" s="4"/>
      <c r="N71" s="4"/>
      <c r="O71" s="4"/>
      <c r="P71" s="3"/>
      <c r="Q71" s="4"/>
      <c r="R71" s="3"/>
      <c r="S71" s="4"/>
      <c r="T71" s="3"/>
      <c r="U71" s="4"/>
      <c r="V71" s="3"/>
      <c r="W71" s="237"/>
      <c r="X71" s="3"/>
      <c r="Y71" s="3"/>
      <c r="Z71" s="4"/>
      <c r="AA71" s="4"/>
      <c r="AB71" s="3"/>
      <c r="AC71" s="3"/>
      <c r="AD71" s="3"/>
      <c r="AE71" s="237"/>
      <c r="AF71" s="238" t="e">
        <f t="shared" si="9"/>
        <v>#DIV/0!</v>
      </c>
      <c r="AG71" s="238" t="e">
        <f t="shared" si="0"/>
        <v>#DIV/0!</v>
      </c>
      <c r="AH71" s="239">
        <f t="shared" si="1"/>
        <v>0</v>
      </c>
      <c r="AI71" s="270">
        <f t="shared" si="2"/>
        <v>0</v>
      </c>
      <c r="AJ71" s="239">
        <f t="shared" si="3"/>
        <v>0</v>
      </c>
      <c r="AK71" s="270">
        <f t="shared" si="4"/>
        <v>0</v>
      </c>
      <c r="AL71" s="239">
        <f t="shared" si="10"/>
        <v>0</v>
      </c>
      <c r="AM71" s="270">
        <f t="shared" si="5"/>
        <v>0</v>
      </c>
      <c r="AN71" s="270">
        <f t="shared" si="6"/>
        <v>0</v>
      </c>
      <c r="AO71" s="270">
        <f t="shared" si="11"/>
        <v>0</v>
      </c>
      <c r="AP71" s="272">
        <f t="shared" si="12"/>
        <v>0</v>
      </c>
      <c r="AQ71" s="272">
        <f t="shared" si="7"/>
        <v>0</v>
      </c>
      <c r="AR71" s="270">
        <f t="shared" si="8"/>
        <v>0</v>
      </c>
      <c r="AS71" s="270">
        <f t="shared" si="13"/>
        <v>0</v>
      </c>
    </row>
    <row r="72" spans="1:45">
      <c r="A72" s="174"/>
      <c r="B72" s="251" t="s">
        <v>201</v>
      </c>
      <c r="C72" s="250">
        <v>11.7</v>
      </c>
      <c r="D72" s="250">
        <v>7</v>
      </c>
      <c r="E72" s="250">
        <v>50</v>
      </c>
      <c r="F72" s="250">
        <v>100</v>
      </c>
      <c r="G72" s="250">
        <v>12</v>
      </c>
      <c r="H72" s="250">
        <v>7</v>
      </c>
      <c r="I72" s="250">
        <v>5</v>
      </c>
      <c r="J72" s="250">
        <v>22</v>
      </c>
      <c r="K72" s="250">
        <v>21.5</v>
      </c>
      <c r="L72" s="4"/>
      <c r="M72" s="4"/>
      <c r="N72" s="4"/>
      <c r="O72" s="4"/>
      <c r="P72" s="3"/>
      <c r="Q72" s="4"/>
      <c r="R72" s="3"/>
      <c r="S72" s="4"/>
      <c r="T72" s="3"/>
      <c r="U72" s="4"/>
      <c r="V72" s="3"/>
      <c r="W72" s="237"/>
      <c r="X72" s="3"/>
      <c r="Y72" s="3"/>
      <c r="Z72" s="4"/>
      <c r="AA72" s="4"/>
      <c r="AB72" s="3"/>
      <c r="AC72" s="3"/>
      <c r="AD72" s="3"/>
      <c r="AE72" s="237"/>
      <c r="AF72" s="238" t="e">
        <f t="shared" si="9"/>
        <v>#DIV/0!</v>
      </c>
      <c r="AG72" s="238" t="e">
        <f t="shared" si="0"/>
        <v>#DIV/0!</v>
      </c>
      <c r="AH72" s="239">
        <f t="shared" si="1"/>
        <v>0</v>
      </c>
      <c r="AI72" s="270">
        <f t="shared" si="2"/>
        <v>0</v>
      </c>
      <c r="AJ72" s="239">
        <f t="shared" si="3"/>
        <v>0</v>
      </c>
      <c r="AK72" s="270">
        <f t="shared" si="4"/>
        <v>0</v>
      </c>
      <c r="AL72" s="239">
        <f t="shared" si="10"/>
        <v>0</v>
      </c>
      <c r="AM72" s="270">
        <f t="shared" si="5"/>
        <v>0</v>
      </c>
      <c r="AN72" s="270">
        <f t="shared" si="6"/>
        <v>0</v>
      </c>
      <c r="AO72" s="270">
        <f t="shared" si="11"/>
        <v>0</v>
      </c>
      <c r="AP72" s="272">
        <f t="shared" si="12"/>
        <v>0</v>
      </c>
      <c r="AQ72" s="272">
        <f t="shared" si="7"/>
        <v>0</v>
      </c>
      <c r="AR72" s="270">
        <f t="shared" si="8"/>
        <v>0</v>
      </c>
      <c r="AS72" s="270">
        <f t="shared" si="13"/>
        <v>0</v>
      </c>
    </row>
    <row r="73" spans="1:45">
      <c r="A73" s="174"/>
      <c r="B73" s="251" t="s">
        <v>202</v>
      </c>
      <c r="C73" s="250">
        <v>26.3</v>
      </c>
      <c r="D73" s="250">
        <v>19</v>
      </c>
      <c r="E73" s="250">
        <v>49.9</v>
      </c>
      <c r="F73" s="250">
        <v>100</v>
      </c>
      <c r="G73" s="250">
        <v>12</v>
      </c>
      <c r="H73" s="250">
        <v>7</v>
      </c>
      <c r="I73" s="250">
        <v>5</v>
      </c>
      <c r="J73" s="250">
        <v>32</v>
      </c>
      <c r="K73" s="250">
        <v>31.5</v>
      </c>
      <c r="L73" s="4"/>
      <c r="M73" s="4"/>
      <c r="N73" s="4"/>
      <c r="O73" s="4"/>
      <c r="P73" s="3"/>
      <c r="Q73" s="4"/>
      <c r="R73" s="3"/>
      <c r="S73" s="4"/>
      <c r="T73" s="3"/>
      <c r="U73" s="4"/>
      <c r="V73" s="3"/>
      <c r="W73" s="237"/>
      <c r="X73" s="3"/>
      <c r="Y73" s="3"/>
      <c r="Z73" s="4"/>
      <c r="AA73" s="4"/>
      <c r="AB73" s="3"/>
      <c r="AC73" s="3"/>
      <c r="AD73" s="3"/>
      <c r="AE73" s="237"/>
      <c r="AF73" s="238" t="e">
        <f t="shared" si="9"/>
        <v>#DIV/0!</v>
      </c>
      <c r="AG73" s="238" t="e">
        <f t="shared" si="0"/>
        <v>#DIV/0!</v>
      </c>
      <c r="AH73" s="239">
        <f t="shared" si="1"/>
        <v>0</v>
      </c>
      <c r="AI73" s="270">
        <f t="shared" si="2"/>
        <v>0</v>
      </c>
      <c r="AJ73" s="239">
        <f t="shared" si="3"/>
        <v>0</v>
      </c>
      <c r="AK73" s="270">
        <f t="shared" si="4"/>
        <v>0</v>
      </c>
      <c r="AL73" s="239">
        <f t="shared" si="10"/>
        <v>0</v>
      </c>
      <c r="AM73" s="270">
        <f t="shared" si="5"/>
        <v>0</v>
      </c>
      <c r="AN73" s="270">
        <f t="shared" si="6"/>
        <v>0</v>
      </c>
      <c r="AO73" s="270">
        <f t="shared" si="11"/>
        <v>0</v>
      </c>
      <c r="AP73" s="272">
        <f t="shared" si="12"/>
        <v>0</v>
      </c>
      <c r="AQ73" s="272">
        <f t="shared" si="7"/>
        <v>0</v>
      </c>
      <c r="AR73" s="270">
        <f t="shared" si="8"/>
        <v>0</v>
      </c>
      <c r="AS73" s="270">
        <f t="shared" si="13"/>
        <v>0</v>
      </c>
    </row>
    <row r="74" spans="1:45">
      <c r="A74" s="174"/>
      <c r="B74" s="251" t="s">
        <v>197</v>
      </c>
      <c r="C74" s="250">
        <v>31.2</v>
      </c>
      <c r="D74" s="250">
        <v>23</v>
      </c>
      <c r="E74" s="250">
        <v>49.7</v>
      </c>
      <c r="F74" s="250">
        <v>100</v>
      </c>
      <c r="G74" s="250">
        <v>10.75</v>
      </c>
      <c r="H74" s="250">
        <v>7</v>
      </c>
      <c r="I74" s="250">
        <v>5</v>
      </c>
      <c r="J74" s="250">
        <v>22</v>
      </c>
      <c r="K74" s="250">
        <v>21.5</v>
      </c>
      <c r="L74" s="4"/>
      <c r="M74" s="4"/>
      <c r="N74" s="4"/>
      <c r="O74" s="4"/>
      <c r="P74" s="3"/>
      <c r="Q74" s="4"/>
      <c r="R74" s="3"/>
      <c r="S74" s="4"/>
      <c r="T74" s="3"/>
      <c r="U74" s="4"/>
      <c r="V74" s="3"/>
      <c r="W74" s="237"/>
      <c r="X74" s="3"/>
      <c r="Y74" s="3"/>
      <c r="Z74" s="4"/>
      <c r="AA74" s="4"/>
      <c r="AB74" s="3"/>
      <c r="AC74" s="3"/>
      <c r="AD74" s="3"/>
      <c r="AE74" s="237"/>
      <c r="AF74" s="238" t="e">
        <f t="shared" si="9"/>
        <v>#DIV/0!</v>
      </c>
      <c r="AG74" s="238" t="e">
        <f t="shared" si="0"/>
        <v>#DIV/0!</v>
      </c>
      <c r="AH74" s="239">
        <f t="shared" si="1"/>
        <v>0</v>
      </c>
      <c r="AI74" s="270">
        <f t="shared" si="2"/>
        <v>0</v>
      </c>
      <c r="AJ74" s="239">
        <f t="shared" si="3"/>
        <v>0</v>
      </c>
      <c r="AK74" s="270">
        <f t="shared" si="4"/>
        <v>0</v>
      </c>
      <c r="AL74" s="239">
        <f t="shared" si="10"/>
        <v>0</v>
      </c>
      <c r="AM74" s="270">
        <f t="shared" si="5"/>
        <v>0</v>
      </c>
      <c r="AN74" s="270">
        <f t="shared" si="6"/>
        <v>0</v>
      </c>
      <c r="AO74" s="270">
        <f t="shared" si="11"/>
        <v>0</v>
      </c>
      <c r="AP74" s="272">
        <f t="shared" si="12"/>
        <v>0</v>
      </c>
      <c r="AQ74" s="272">
        <f t="shared" si="7"/>
        <v>0</v>
      </c>
      <c r="AR74" s="270">
        <f t="shared" si="8"/>
        <v>0</v>
      </c>
      <c r="AS74" s="270">
        <f t="shared" si="13"/>
        <v>0</v>
      </c>
    </row>
    <row r="75" spans="1:45">
      <c r="A75" s="174"/>
      <c r="B75" s="251" t="s">
        <v>198</v>
      </c>
      <c r="C75" s="250">
        <v>26.3</v>
      </c>
      <c r="D75" s="250">
        <v>19</v>
      </c>
      <c r="E75" s="250">
        <v>49.9</v>
      </c>
      <c r="F75" s="250">
        <v>100</v>
      </c>
      <c r="G75" s="250">
        <v>9.5</v>
      </c>
      <c r="H75" s="250">
        <v>7</v>
      </c>
      <c r="I75" s="250">
        <v>5</v>
      </c>
      <c r="J75" s="250">
        <v>22</v>
      </c>
      <c r="K75" s="250">
        <v>21.5</v>
      </c>
      <c r="L75" s="4"/>
      <c r="M75" s="4"/>
      <c r="N75" s="4"/>
      <c r="O75" s="4"/>
      <c r="P75" s="3"/>
      <c r="Q75" s="4"/>
      <c r="R75" s="3"/>
      <c r="S75" s="4"/>
      <c r="T75" s="3"/>
      <c r="U75" s="4"/>
      <c r="V75" s="3"/>
      <c r="W75" s="237"/>
      <c r="X75" s="3"/>
      <c r="Y75" s="3"/>
      <c r="Z75" s="4"/>
      <c r="AA75" s="4"/>
      <c r="AB75" s="3"/>
      <c r="AC75" s="3"/>
      <c r="AD75" s="3"/>
      <c r="AE75" s="237"/>
      <c r="AF75" s="238" t="e">
        <f t="shared" si="9"/>
        <v>#DIV/0!</v>
      </c>
      <c r="AG75" s="238" t="e">
        <f t="shared" si="0"/>
        <v>#DIV/0!</v>
      </c>
      <c r="AH75" s="239">
        <f t="shared" si="1"/>
        <v>0</v>
      </c>
      <c r="AI75" s="270">
        <f t="shared" si="2"/>
        <v>0</v>
      </c>
      <c r="AJ75" s="239">
        <f t="shared" si="3"/>
        <v>0</v>
      </c>
      <c r="AK75" s="270">
        <f t="shared" si="4"/>
        <v>0</v>
      </c>
      <c r="AL75" s="239">
        <f t="shared" si="10"/>
        <v>0</v>
      </c>
      <c r="AM75" s="270">
        <f t="shared" si="5"/>
        <v>0</v>
      </c>
      <c r="AN75" s="270">
        <f t="shared" si="6"/>
        <v>0</v>
      </c>
      <c r="AO75" s="270">
        <f t="shared" si="11"/>
        <v>0</v>
      </c>
      <c r="AP75" s="272">
        <f t="shared" si="12"/>
        <v>0</v>
      </c>
      <c r="AQ75" s="272">
        <f t="shared" si="7"/>
        <v>0</v>
      </c>
      <c r="AR75" s="270">
        <f t="shared" si="8"/>
        <v>0</v>
      </c>
      <c r="AS75" s="270">
        <f t="shared" si="13"/>
        <v>0</v>
      </c>
    </row>
    <row r="76" spans="1:45">
      <c r="A76" s="174"/>
      <c r="B76" s="251" t="s">
        <v>203</v>
      </c>
      <c r="C76" s="250">
        <v>11.7</v>
      </c>
      <c r="D76" s="250">
        <v>7</v>
      </c>
      <c r="E76" s="250">
        <v>50</v>
      </c>
      <c r="F76" s="250">
        <v>100</v>
      </c>
      <c r="G76" s="250">
        <v>8.75</v>
      </c>
      <c r="H76" s="250">
        <v>7</v>
      </c>
      <c r="I76" s="250">
        <v>5</v>
      </c>
      <c r="J76" s="250">
        <v>22</v>
      </c>
      <c r="K76" s="250">
        <v>21.5</v>
      </c>
      <c r="L76" s="4"/>
      <c r="M76" s="4"/>
      <c r="N76" s="4"/>
      <c r="O76" s="4"/>
      <c r="P76" s="3"/>
      <c r="Q76" s="4"/>
      <c r="R76" s="3"/>
      <c r="S76" s="4"/>
      <c r="T76" s="3"/>
      <c r="U76" s="4"/>
      <c r="V76" s="3"/>
      <c r="W76" s="237"/>
      <c r="X76" s="3"/>
      <c r="Y76" s="3"/>
      <c r="Z76" s="4"/>
      <c r="AA76" s="4"/>
      <c r="AB76" s="3"/>
      <c r="AC76" s="3"/>
      <c r="AD76" s="3"/>
      <c r="AE76" s="237"/>
      <c r="AF76" s="238" t="e">
        <f t="shared" si="9"/>
        <v>#DIV/0!</v>
      </c>
      <c r="AG76" s="238" t="e">
        <f t="shared" si="0"/>
        <v>#DIV/0!</v>
      </c>
      <c r="AH76" s="239">
        <f t="shared" si="1"/>
        <v>0</v>
      </c>
      <c r="AI76" s="270">
        <f t="shared" si="2"/>
        <v>0</v>
      </c>
      <c r="AJ76" s="239">
        <f t="shared" si="3"/>
        <v>0</v>
      </c>
      <c r="AK76" s="270">
        <f t="shared" si="4"/>
        <v>0</v>
      </c>
      <c r="AL76" s="239">
        <f t="shared" si="10"/>
        <v>0</v>
      </c>
      <c r="AM76" s="270">
        <f t="shared" si="5"/>
        <v>0</v>
      </c>
      <c r="AN76" s="270">
        <f t="shared" si="6"/>
        <v>0</v>
      </c>
      <c r="AO76" s="270">
        <f t="shared" si="11"/>
        <v>0</v>
      </c>
      <c r="AP76" s="272">
        <f t="shared" si="12"/>
        <v>0</v>
      </c>
      <c r="AQ76" s="272">
        <f t="shared" si="7"/>
        <v>0</v>
      </c>
      <c r="AR76" s="270">
        <f t="shared" si="8"/>
        <v>0</v>
      </c>
      <c r="AS76" s="270">
        <f t="shared" si="13"/>
        <v>0</v>
      </c>
    </row>
    <row r="77" spans="1:45">
      <c r="A77" s="174"/>
      <c r="B77" s="251" t="s">
        <v>222</v>
      </c>
      <c r="C77" s="250">
        <v>26.3</v>
      </c>
      <c r="D77" s="250">
        <v>19</v>
      </c>
      <c r="E77" s="250">
        <v>49.9</v>
      </c>
      <c r="F77" s="250">
        <v>100</v>
      </c>
      <c r="G77" s="250">
        <v>9.5</v>
      </c>
      <c r="H77" s="250">
        <v>7</v>
      </c>
      <c r="I77" s="250">
        <v>5</v>
      </c>
      <c r="J77" s="250">
        <v>32</v>
      </c>
      <c r="K77" s="250">
        <v>31.5</v>
      </c>
      <c r="L77" s="4"/>
      <c r="M77" s="4"/>
      <c r="N77" s="4"/>
      <c r="O77" s="4"/>
      <c r="P77" s="3"/>
      <c r="Q77" s="4"/>
      <c r="R77" s="3"/>
      <c r="S77" s="4"/>
      <c r="T77" s="3"/>
      <c r="U77" s="4"/>
      <c r="V77" s="3"/>
      <c r="W77" s="237"/>
      <c r="X77" s="3"/>
      <c r="Y77" s="3"/>
      <c r="Z77" s="4"/>
      <c r="AA77" s="4"/>
      <c r="AB77" s="3"/>
      <c r="AC77" s="3"/>
      <c r="AD77" s="3"/>
      <c r="AE77" s="237"/>
      <c r="AF77" s="238" t="e">
        <f t="shared" si="9"/>
        <v>#DIV/0!</v>
      </c>
      <c r="AG77" s="238" t="e">
        <f t="shared" si="0"/>
        <v>#DIV/0!</v>
      </c>
      <c r="AH77" s="239">
        <f t="shared" si="1"/>
        <v>0</v>
      </c>
      <c r="AI77" s="270">
        <f t="shared" si="2"/>
        <v>0</v>
      </c>
      <c r="AJ77" s="239">
        <f t="shared" si="3"/>
        <v>0</v>
      </c>
      <c r="AK77" s="270">
        <f t="shared" si="4"/>
        <v>0</v>
      </c>
      <c r="AL77" s="239">
        <f t="shared" si="10"/>
        <v>0</v>
      </c>
      <c r="AM77" s="270">
        <f t="shared" si="5"/>
        <v>0</v>
      </c>
      <c r="AN77" s="270">
        <f t="shared" si="6"/>
        <v>0</v>
      </c>
      <c r="AO77" s="270">
        <f t="shared" si="11"/>
        <v>0</v>
      </c>
      <c r="AP77" s="272">
        <f t="shared" si="12"/>
        <v>0</v>
      </c>
      <c r="AQ77" s="272">
        <f t="shared" si="7"/>
        <v>0</v>
      </c>
      <c r="AR77" s="270">
        <f t="shared" si="8"/>
        <v>0</v>
      </c>
      <c r="AS77" s="270">
        <f t="shared" si="13"/>
        <v>0</v>
      </c>
    </row>
    <row r="78" spans="1:45">
      <c r="A78" s="174"/>
      <c r="B78" s="251" t="s">
        <v>223</v>
      </c>
      <c r="C78" s="250">
        <v>26.3</v>
      </c>
      <c r="D78" s="250">
        <v>19</v>
      </c>
      <c r="E78" s="250">
        <v>49.9</v>
      </c>
      <c r="F78" s="250">
        <v>100</v>
      </c>
      <c r="G78" s="250">
        <v>9.5</v>
      </c>
      <c r="H78" s="250">
        <v>7</v>
      </c>
      <c r="I78" s="250">
        <v>6</v>
      </c>
      <c r="J78" s="250">
        <v>22</v>
      </c>
      <c r="K78" s="250">
        <v>21.5</v>
      </c>
      <c r="L78" s="4"/>
      <c r="M78" s="4"/>
      <c r="N78" s="4"/>
      <c r="O78" s="4"/>
      <c r="P78" s="3"/>
      <c r="Q78" s="4"/>
      <c r="R78" s="3"/>
      <c r="S78" s="4"/>
      <c r="T78" s="3"/>
      <c r="U78" s="4"/>
      <c r="V78" s="3"/>
      <c r="W78" s="237"/>
      <c r="X78" s="3"/>
      <c r="Y78" s="3"/>
      <c r="Z78" s="4"/>
      <c r="AA78" s="4"/>
      <c r="AB78" s="3"/>
      <c r="AC78" s="3"/>
      <c r="AD78" s="3"/>
      <c r="AE78" s="237"/>
      <c r="AF78" s="238" t="e">
        <f t="shared" si="9"/>
        <v>#DIV/0!</v>
      </c>
      <c r="AG78" s="238" t="e">
        <f t="shared" si="0"/>
        <v>#DIV/0!</v>
      </c>
      <c r="AH78" s="239">
        <f t="shared" si="1"/>
        <v>0</v>
      </c>
      <c r="AI78" s="270">
        <f t="shared" si="2"/>
        <v>0</v>
      </c>
      <c r="AJ78" s="239">
        <f t="shared" si="3"/>
        <v>0</v>
      </c>
      <c r="AK78" s="270">
        <f t="shared" si="4"/>
        <v>0</v>
      </c>
      <c r="AL78" s="239">
        <f t="shared" si="10"/>
        <v>0</v>
      </c>
      <c r="AM78" s="270">
        <f t="shared" si="5"/>
        <v>0</v>
      </c>
      <c r="AN78" s="270">
        <f t="shared" si="6"/>
        <v>0</v>
      </c>
      <c r="AO78" s="270">
        <f t="shared" si="11"/>
        <v>0</v>
      </c>
      <c r="AP78" s="272">
        <f t="shared" si="12"/>
        <v>0</v>
      </c>
      <c r="AQ78" s="272">
        <f t="shared" si="7"/>
        <v>0</v>
      </c>
      <c r="AR78" s="270">
        <f t="shared" si="8"/>
        <v>0</v>
      </c>
      <c r="AS78" s="270">
        <f t="shared" si="13"/>
        <v>0</v>
      </c>
    </row>
    <row r="79" spans="1:45">
      <c r="A79" s="174"/>
      <c r="B79" s="177"/>
      <c r="C79" s="173"/>
      <c r="D79" s="174"/>
      <c r="E79" s="174"/>
      <c r="F79" s="174"/>
      <c r="G79" s="174"/>
      <c r="H79" s="174"/>
      <c r="I79" s="174"/>
      <c r="J79" s="174"/>
      <c r="K79" s="174"/>
      <c r="L79" s="174"/>
      <c r="M79" s="174"/>
      <c r="N79" s="174"/>
      <c r="O79" s="174"/>
      <c r="P79" s="174"/>
      <c r="Q79" s="174"/>
      <c r="R79" s="174"/>
      <c r="S79" s="174"/>
      <c r="T79" s="174"/>
      <c r="U79" s="171"/>
      <c r="V79" s="169"/>
      <c r="W79" s="169"/>
      <c r="X79" s="169"/>
      <c r="Y79" s="169"/>
      <c r="Z79" s="169"/>
      <c r="AA79" s="169"/>
      <c r="AB79" s="169"/>
      <c r="AC79" s="169"/>
      <c r="AD79" s="169"/>
      <c r="AE79" s="169"/>
      <c r="AF79" s="174"/>
      <c r="AG79" s="174"/>
      <c r="AH79" s="174"/>
      <c r="AI79" s="174"/>
    </row>
    <row r="80" spans="1:45">
      <c r="A80" s="174"/>
      <c r="B80" s="177" t="s">
        <v>146</v>
      </c>
      <c r="C80" s="173"/>
      <c r="D80" s="174"/>
      <c r="E80" s="174"/>
      <c r="F80" s="174"/>
      <c r="G80" s="174"/>
      <c r="H80" s="174"/>
      <c r="I80" s="174"/>
      <c r="J80" s="174"/>
      <c r="K80" s="174"/>
      <c r="L80" s="174"/>
      <c r="M80" s="174"/>
      <c r="N80" s="174"/>
      <c r="O80" s="174"/>
      <c r="P80" s="174"/>
      <c r="Q80" s="174"/>
      <c r="R80" s="174"/>
      <c r="S80" s="174"/>
      <c r="T80" s="174"/>
      <c r="U80" s="172"/>
      <c r="V80" s="169"/>
      <c r="W80" s="169"/>
      <c r="X80" s="169"/>
      <c r="Y80" s="169"/>
      <c r="Z80" s="169"/>
      <c r="AA80" s="169"/>
      <c r="AB80" s="169"/>
      <c r="AC80" s="169"/>
      <c r="AD80" s="169"/>
      <c r="AE80" s="169"/>
      <c r="AF80" s="174"/>
      <c r="AG80" s="174"/>
      <c r="AH80" s="174"/>
      <c r="AI80" s="174"/>
    </row>
    <row r="81" spans="1:35">
      <c r="A81" s="174"/>
      <c r="B81" s="177"/>
      <c r="C81" s="299" t="s">
        <v>1</v>
      </c>
      <c r="D81" s="300"/>
      <c r="E81" s="300"/>
      <c r="F81" s="300"/>
      <c r="G81" s="300"/>
      <c r="H81" s="300"/>
      <c r="I81" s="301"/>
      <c r="J81" s="302" t="s">
        <v>2</v>
      </c>
      <c r="K81" s="303"/>
      <c r="L81" s="174"/>
      <c r="M81" s="174"/>
      <c r="N81" s="174"/>
      <c r="O81" s="174"/>
      <c r="P81" s="174"/>
      <c r="Q81" s="174"/>
      <c r="R81" s="174"/>
      <c r="S81" s="174"/>
      <c r="T81" s="174"/>
      <c r="U81" s="172"/>
      <c r="V81" s="169"/>
      <c r="W81" s="169"/>
      <c r="X81" s="169"/>
      <c r="Y81" s="169"/>
      <c r="Z81" s="169"/>
      <c r="AA81" s="169"/>
      <c r="AB81" s="169"/>
      <c r="AC81" s="169"/>
      <c r="AD81" s="169"/>
      <c r="AE81" s="169"/>
      <c r="AF81" s="174"/>
      <c r="AG81" s="174"/>
      <c r="AH81" s="174"/>
      <c r="AI81" s="174"/>
    </row>
    <row r="82" spans="1:35" ht="48">
      <c r="A82" s="174"/>
      <c r="B82" s="183" t="s">
        <v>155</v>
      </c>
      <c r="C82" s="183" t="s">
        <v>148</v>
      </c>
      <c r="D82" s="183" t="s">
        <v>149</v>
      </c>
      <c r="E82" s="183" t="s">
        <v>150</v>
      </c>
      <c r="F82" s="183" t="s">
        <v>151</v>
      </c>
      <c r="G82" s="186" t="s">
        <v>152</v>
      </c>
      <c r="H82" s="186" t="s">
        <v>153</v>
      </c>
      <c r="I82" s="183" t="s">
        <v>155</v>
      </c>
      <c r="J82" s="185" t="s">
        <v>162</v>
      </c>
      <c r="K82" s="185" t="s">
        <v>163</v>
      </c>
      <c r="L82" s="174"/>
      <c r="M82" s="174"/>
      <c r="N82" s="174"/>
      <c r="O82" s="174"/>
      <c r="P82" s="174"/>
      <c r="Q82" s="174"/>
      <c r="R82" s="174"/>
      <c r="S82" s="174"/>
      <c r="T82" s="174"/>
      <c r="U82" s="171"/>
      <c r="V82" s="169"/>
      <c r="W82" s="169"/>
      <c r="X82" s="169"/>
      <c r="Y82" s="169"/>
      <c r="Z82" s="169"/>
      <c r="AA82" s="169"/>
      <c r="AB82" s="169"/>
      <c r="AC82" s="169"/>
      <c r="AD82" s="169"/>
      <c r="AE82" s="169"/>
      <c r="AF82" s="174"/>
      <c r="AG82" s="174"/>
      <c r="AH82" s="174"/>
      <c r="AI82" s="174"/>
    </row>
    <row r="83" spans="1:35">
      <c r="A83" s="174"/>
      <c r="B83" s="2" t="s">
        <v>161</v>
      </c>
      <c r="C83" s="2">
        <v>27</v>
      </c>
      <c r="D83" s="2">
        <v>37</v>
      </c>
      <c r="E83" s="2">
        <v>100</v>
      </c>
      <c r="F83" s="2">
        <v>100</v>
      </c>
      <c r="G83" s="187">
        <v>32</v>
      </c>
      <c r="H83" s="187">
        <v>8.14</v>
      </c>
      <c r="I83" s="2" t="s">
        <v>161</v>
      </c>
      <c r="J83" s="184">
        <v>31.97</v>
      </c>
      <c r="K83" s="184">
        <v>8.1521699999999999</v>
      </c>
      <c r="L83" s="174"/>
      <c r="M83" s="174"/>
      <c r="N83" s="174"/>
      <c r="O83" s="174"/>
      <c r="P83" s="174"/>
      <c r="Q83" s="174"/>
      <c r="R83" s="174"/>
      <c r="S83" s="174"/>
      <c r="T83" s="174"/>
      <c r="U83" s="171"/>
      <c r="V83" s="169"/>
      <c r="W83" s="169"/>
      <c r="X83" s="169"/>
      <c r="Y83" s="169"/>
      <c r="Z83" s="169"/>
      <c r="AA83" s="169"/>
      <c r="AB83" s="169"/>
      <c r="AC83" s="169"/>
      <c r="AD83" s="169"/>
      <c r="AE83" s="169"/>
      <c r="AF83" s="174"/>
      <c r="AG83" s="174"/>
      <c r="AH83" s="174"/>
      <c r="AI83" s="174"/>
    </row>
    <row r="84" spans="1:35">
      <c r="A84" s="174"/>
      <c r="B84" s="2" t="s">
        <v>156</v>
      </c>
      <c r="C84" s="2">
        <v>23</v>
      </c>
      <c r="D84" s="2">
        <v>33</v>
      </c>
      <c r="E84" s="2">
        <v>100</v>
      </c>
      <c r="F84" s="2">
        <v>75</v>
      </c>
      <c r="G84" s="187">
        <v>28.1</v>
      </c>
      <c r="H84" s="187">
        <v>8.14</v>
      </c>
      <c r="I84" s="2" t="s">
        <v>156</v>
      </c>
      <c r="J84" s="184">
        <v>27.73</v>
      </c>
      <c r="K84" s="184">
        <v>8.1521699999999999</v>
      </c>
      <c r="L84" s="174"/>
      <c r="M84" s="174"/>
      <c r="N84" s="174"/>
      <c r="O84" s="174"/>
      <c r="P84" s="174"/>
      <c r="Q84" s="174"/>
      <c r="R84" s="174"/>
      <c r="S84" s="174"/>
      <c r="T84" s="174"/>
      <c r="U84" s="172"/>
      <c r="V84" s="169"/>
      <c r="W84" s="169"/>
      <c r="X84" s="169"/>
      <c r="Y84" s="169"/>
      <c r="Z84" s="169"/>
      <c r="AA84" s="169"/>
      <c r="AB84" s="169"/>
      <c r="AC84" s="169"/>
      <c r="AD84" s="169"/>
      <c r="AE84" s="169"/>
      <c r="AF84" s="174"/>
      <c r="AG84" s="174"/>
      <c r="AH84" s="174"/>
      <c r="AI84" s="174"/>
    </row>
    <row r="85" spans="1:35">
      <c r="A85" s="174"/>
      <c r="B85" s="2" t="s">
        <v>157</v>
      </c>
      <c r="C85" s="2">
        <v>19</v>
      </c>
      <c r="D85" s="2">
        <v>29</v>
      </c>
      <c r="E85" s="2">
        <v>100</v>
      </c>
      <c r="F85" s="2">
        <v>50</v>
      </c>
      <c r="G85" s="187">
        <v>23.8</v>
      </c>
      <c r="H85" s="187">
        <v>8.14</v>
      </c>
      <c r="I85" s="2" t="s">
        <v>157</v>
      </c>
      <c r="J85" s="184">
        <v>23.1</v>
      </c>
      <c r="K85" s="184">
        <v>8.1521699999999999</v>
      </c>
      <c r="L85" s="174"/>
      <c r="M85" s="174"/>
      <c r="N85" s="174"/>
      <c r="O85" s="174"/>
      <c r="P85" s="174"/>
      <c r="Q85" s="174"/>
      <c r="R85" s="174"/>
      <c r="S85" s="174"/>
      <c r="T85" s="174"/>
      <c r="U85" s="172"/>
      <c r="V85" s="169"/>
      <c r="W85" s="169"/>
      <c r="X85" s="169"/>
      <c r="Y85" s="169"/>
      <c r="Z85" s="169"/>
      <c r="AA85" s="169"/>
      <c r="AB85" s="169"/>
      <c r="AC85" s="169"/>
      <c r="AD85" s="169"/>
      <c r="AE85" s="169"/>
      <c r="AF85" s="174"/>
      <c r="AG85" s="174"/>
      <c r="AH85" s="174"/>
      <c r="AI85" s="174"/>
    </row>
    <row r="86" spans="1:35">
      <c r="A86" s="174"/>
      <c r="B86" s="2" t="s">
        <v>154</v>
      </c>
      <c r="C86" s="2">
        <v>15</v>
      </c>
      <c r="D86" s="2">
        <v>25</v>
      </c>
      <c r="E86" s="2">
        <v>100</v>
      </c>
      <c r="F86" s="2">
        <v>25</v>
      </c>
      <c r="G86" s="187">
        <v>19.2</v>
      </c>
      <c r="H86" s="187">
        <v>8.14</v>
      </c>
      <c r="I86" s="2" t="s">
        <v>154</v>
      </c>
      <c r="J86" s="184">
        <v>17.559999999999999</v>
      </c>
      <c r="K86" s="184">
        <v>8.1521699999999999</v>
      </c>
      <c r="L86" s="174"/>
      <c r="M86" s="174"/>
      <c r="N86" s="174"/>
      <c r="O86" s="174"/>
      <c r="P86" s="174"/>
      <c r="Q86" s="174"/>
      <c r="R86" s="174"/>
      <c r="S86" s="174"/>
      <c r="T86" s="174"/>
      <c r="U86" s="172"/>
      <c r="V86" s="169"/>
      <c r="W86" s="169"/>
      <c r="X86" s="169"/>
      <c r="Y86" s="169"/>
      <c r="Z86" s="169"/>
      <c r="AA86" s="169"/>
      <c r="AB86" s="169"/>
      <c r="AC86" s="169"/>
      <c r="AD86" s="169"/>
      <c r="AE86" s="169"/>
      <c r="AF86" s="174"/>
      <c r="AG86" s="174"/>
      <c r="AH86" s="174"/>
      <c r="AI86" s="174"/>
    </row>
    <row r="87" spans="1:35">
      <c r="A87" s="174"/>
      <c r="B87" s="2" t="s">
        <v>158</v>
      </c>
      <c r="C87" s="2">
        <v>19</v>
      </c>
      <c r="D87" s="2">
        <v>29</v>
      </c>
      <c r="E87" s="2">
        <v>75</v>
      </c>
      <c r="F87" s="2">
        <v>50</v>
      </c>
      <c r="G87" s="187">
        <v>24.4</v>
      </c>
      <c r="H87" s="187">
        <v>3.41</v>
      </c>
      <c r="I87" s="2" t="s">
        <v>158</v>
      </c>
      <c r="J87" s="184">
        <v>23.97</v>
      </c>
      <c r="K87" s="184">
        <v>3.4392</v>
      </c>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row>
    <row r="88" spans="1:35">
      <c r="A88" s="174"/>
      <c r="B88" s="2" t="s">
        <v>159</v>
      </c>
      <c r="C88" s="2">
        <v>15</v>
      </c>
      <c r="D88" s="2">
        <v>25</v>
      </c>
      <c r="E88" s="2">
        <v>50</v>
      </c>
      <c r="F88" s="2">
        <v>25</v>
      </c>
      <c r="G88" s="187">
        <v>20.5</v>
      </c>
      <c r="H88" s="187">
        <v>1.01</v>
      </c>
      <c r="I88" s="2" t="s">
        <v>159</v>
      </c>
      <c r="J88" s="184">
        <v>19.68</v>
      </c>
      <c r="K88" s="184">
        <v>1.01902</v>
      </c>
      <c r="L88" s="174"/>
      <c r="M88" s="174"/>
      <c r="N88" s="174"/>
      <c r="O88" s="174"/>
      <c r="P88" s="174"/>
      <c r="Q88" s="174"/>
      <c r="R88" s="174"/>
      <c r="S88" s="174"/>
      <c r="T88" s="174"/>
      <c r="U88" s="176"/>
      <c r="V88" s="174"/>
      <c r="W88" s="174"/>
      <c r="X88" s="174"/>
      <c r="Y88" s="174"/>
      <c r="Z88" s="174"/>
      <c r="AA88" s="174"/>
      <c r="AB88" s="174"/>
      <c r="AC88" s="174"/>
      <c r="AD88" s="174"/>
      <c r="AE88" s="174"/>
      <c r="AF88" s="174"/>
      <c r="AG88" s="174"/>
      <c r="AH88" s="174"/>
      <c r="AI88" s="174"/>
    </row>
    <row r="89" spans="1:35">
      <c r="A89" s="174"/>
      <c r="B89" s="174"/>
      <c r="C89" s="174"/>
      <c r="D89" s="174"/>
      <c r="E89" s="174"/>
      <c r="F89" s="174"/>
      <c r="G89" s="174"/>
      <c r="H89" s="174"/>
      <c r="I89" s="174"/>
      <c r="J89" s="174"/>
      <c r="K89" s="174"/>
      <c r="L89" s="174"/>
      <c r="M89" s="174"/>
      <c r="N89" s="174"/>
      <c r="O89" s="174"/>
      <c r="P89" s="174"/>
      <c r="Q89" s="174"/>
      <c r="R89" s="174"/>
      <c r="S89" s="174"/>
      <c r="T89" s="174"/>
      <c r="U89" s="168"/>
      <c r="V89" s="174"/>
      <c r="W89" s="174"/>
      <c r="X89" s="174"/>
      <c r="Y89" s="174"/>
      <c r="Z89" s="174"/>
      <c r="AA89" s="174"/>
      <c r="AB89" s="174"/>
      <c r="AC89" s="174"/>
      <c r="AD89" s="174"/>
      <c r="AE89" s="174"/>
      <c r="AF89" s="174"/>
      <c r="AG89" s="174"/>
      <c r="AH89" s="174"/>
      <c r="AI89" s="174"/>
    </row>
    <row r="90" spans="1:35">
      <c r="A90" s="174"/>
      <c r="B90" s="191"/>
      <c r="C90" s="174"/>
      <c r="D90" s="174"/>
      <c r="E90" s="174"/>
      <c r="F90" s="174"/>
      <c r="G90" s="174"/>
      <c r="H90" s="174"/>
      <c r="I90" s="174"/>
      <c r="J90" s="174"/>
      <c r="K90" s="174"/>
      <c r="L90" s="174"/>
      <c r="M90" s="174"/>
      <c r="N90" s="174"/>
      <c r="O90" s="174"/>
      <c r="P90" s="174"/>
      <c r="Q90" s="174"/>
      <c r="R90" s="174"/>
      <c r="S90" s="174"/>
      <c r="T90" s="174"/>
      <c r="U90" s="176"/>
      <c r="V90" s="174"/>
      <c r="W90" s="174"/>
      <c r="X90" s="174"/>
      <c r="Y90" s="174"/>
      <c r="Z90" s="174"/>
      <c r="AA90" s="174"/>
      <c r="AB90" s="174"/>
      <c r="AC90" s="174"/>
      <c r="AD90" s="174"/>
      <c r="AE90" s="174"/>
      <c r="AF90" s="174"/>
      <c r="AG90" s="174"/>
      <c r="AH90" s="174"/>
      <c r="AI90" s="174"/>
    </row>
    <row r="91" spans="1:35">
      <c r="A91" s="174"/>
      <c r="B91" s="174"/>
      <c r="C91" s="174"/>
      <c r="D91" s="174"/>
      <c r="E91" s="174"/>
      <c r="F91" s="174"/>
      <c r="G91" s="174"/>
      <c r="H91" s="174"/>
      <c r="I91" s="174"/>
      <c r="J91" s="174"/>
      <c r="K91" s="174"/>
      <c r="L91" s="174"/>
      <c r="M91" s="174"/>
      <c r="N91" s="174"/>
      <c r="O91" s="174"/>
      <c r="P91" s="174"/>
      <c r="Q91" s="174"/>
      <c r="R91" s="174"/>
      <c r="S91" s="174"/>
      <c r="T91" s="174"/>
      <c r="U91" s="176"/>
      <c r="V91" s="174"/>
      <c r="W91" s="174"/>
      <c r="X91" s="174"/>
      <c r="Y91" s="174"/>
      <c r="Z91" s="174"/>
      <c r="AA91" s="174"/>
      <c r="AB91" s="174"/>
      <c r="AC91" s="174"/>
      <c r="AD91" s="174"/>
      <c r="AE91" s="174"/>
      <c r="AF91" s="174"/>
      <c r="AG91" s="174"/>
      <c r="AH91" s="174"/>
      <c r="AI91" s="174"/>
    </row>
    <row r="92" spans="1:35">
      <c r="A92" s="174"/>
      <c r="B92" s="174"/>
      <c r="C92" s="174"/>
      <c r="D92" s="174"/>
      <c r="E92" s="174"/>
      <c r="F92" s="174"/>
      <c r="G92" s="174"/>
      <c r="H92" s="174"/>
      <c r="I92" s="174"/>
      <c r="J92" s="174"/>
      <c r="K92" s="174"/>
      <c r="L92" s="174"/>
      <c r="M92" s="174"/>
      <c r="N92" s="174"/>
      <c r="O92" s="174"/>
      <c r="P92" s="174"/>
      <c r="Q92" s="174"/>
      <c r="R92" s="174"/>
      <c r="S92" s="174"/>
      <c r="T92" s="174"/>
      <c r="U92" s="176"/>
      <c r="V92" s="174"/>
      <c r="W92" s="174"/>
      <c r="X92" s="174"/>
      <c r="Y92" s="174"/>
      <c r="Z92" s="174"/>
      <c r="AA92" s="174"/>
      <c r="AB92" s="174"/>
      <c r="AC92" s="174"/>
      <c r="AD92" s="174"/>
      <c r="AE92" s="174"/>
      <c r="AF92" s="174"/>
      <c r="AG92" s="174"/>
      <c r="AH92" s="174"/>
      <c r="AI92" s="174"/>
    </row>
    <row r="93" spans="1:35">
      <c r="A93" s="174"/>
      <c r="B93" s="174"/>
      <c r="C93" s="174"/>
      <c r="D93" s="174"/>
      <c r="E93" s="174"/>
      <c r="F93" s="174"/>
      <c r="G93" s="174"/>
      <c r="H93" s="174"/>
      <c r="I93" s="174"/>
      <c r="J93" s="174"/>
      <c r="K93" s="174"/>
      <c r="L93" s="174"/>
      <c r="M93" s="174"/>
      <c r="N93" s="174"/>
      <c r="O93" s="174"/>
      <c r="P93" s="174"/>
      <c r="Q93" s="174"/>
      <c r="R93" s="174"/>
      <c r="S93" s="174"/>
      <c r="T93" s="174"/>
      <c r="U93" s="176"/>
      <c r="V93" s="174"/>
      <c r="W93" s="174"/>
      <c r="X93" s="174"/>
      <c r="Y93" s="174"/>
      <c r="Z93" s="174"/>
      <c r="AA93" s="174"/>
      <c r="AB93" s="174"/>
      <c r="AC93" s="174"/>
      <c r="AD93" s="174"/>
      <c r="AE93" s="174"/>
      <c r="AF93" s="174"/>
      <c r="AG93" s="174"/>
      <c r="AH93" s="174"/>
      <c r="AI93" s="174"/>
    </row>
    <row r="94" spans="1:35">
      <c r="A94" s="174"/>
      <c r="B94" s="174"/>
      <c r="C94" s="174"/>
      <c r="D94" s="174"/>
      <c r="E94" s="174"/>
      <c r="F94" s="174"/>
      <c r="G94" s="145"/>
      <c r="H94" s="145"/>
      <c r="I94" s="145"/>
      <c r="J94" s="145"/>
      <c r="K94" s="145"/>
      <c r="L94" s="145"/>
      <c r="M94" s="145"/>
      <c r="N94" s="145"/>
      <c r="O94" s="145"/>
      <c r="P94" s="145"/>
      <c r="Q94" s="145"/>
      <c r="R94" s="145"/>
      <c r="S94" s="174"/>
      <c r="T94" s="174"/>
      <c r="U94" s="174"/>
      <c r="V94" s="174"/>
      <c r="W94" s="174"/>
      <c r="X94" s="174"/>
      <c r="Y94" s="174"/>
      <c r="Z94" s="174"/>
      <c r="AA94" s="174"/>
      <c r="AB94" s="174"/>
      <c r="AC94" s="174"/>
      <c r="AD94" s="174"/>
      <c r="AE94" s="174"/>
      <c r="AF94" s="174"/>
      <c r="AG94" s="174"/>
      <c r="AH94" s="174"/>
      <c r="AI94" s="174"/>
    </row>
    <row r="95" spans="1:35">
      <c r="A95" s="174"/>
      <c r="B95" s="174"/>
      <c r="C95" s="145"/>
      <c r="D95" s="145"/>
      <c r="E95" s="145"/>
      <c r="F95" s="145"/>
      <c r="G95" s="145"/>
      <c r="H95" s="145"/>
      <c r="I95" s="145"/>
      <c r="J95" s="145"/>
      <c r="K95" s="145"/>
      <c r="L95" s="145"/>
      <c r="M95" s="145"/>
      <c r="N95" s="145"/>
      <c r="O95" s="145"/>
      <c r="P95" s="145"/>
      <c r="Q95" s="145"/>
      <c r="R95" s="145"/>
      <c r="S95" s="174"/>
      <c r="T95" s="174"/>
      <c r="U95" s="174"/>
      <c r="V95" s="174"/>
      <c r="W95" s="174"/>
      <c r="X95" s="174"/>
      <c r="Y95" s="174"/>
      <c r="Z95" s="174"/>
      <c r="AA95" s="174"/>
      <c r="AB95" s="174"/>
      <c r="AC95" s="174"/>
      <c r="AD95" s="174"/>
      <c r="AE95" s="174"/>
      <c r="AF95" s="174"/>
      <c r="AG95" s="174"/>
      <c r="AH95" s="174"/>
      <c r="AI95" s="174"/>
    </row>
    <row r="96" spans="1:35">
      <c r="A96" s="174"/>
      <c r="B96" s="174"/>
      <c r="C96" s="145"/>
      <c r="D96" s="145"/>
      <c r="E96" s="145"/>
      <c r="F96" s="146"/>
      <c r="G96" s="146"/>
      <c r="H96" s="146"/>
      <c r="I96" s="146"/>
      <c r="J96" s="170"/>
      <c r="K96" s="146"/>
      <c r="L96" s="146"/>
      <c r="M96" s="146"/>
      <c r="N96" s="146"/>
      <c r="O96" s="146"/>
      <c r="P96" s="146"/>
      <c r="Q96" s="146"/>
      <c r="R96" s="146"/>
      <c r="S96" s="174"/>
      <c r="T96" s="174"/>
      <c r="U96" s="169"/>
      <c r="V96" s="169"/>
      <c r="W96" s="169"/>
      <c r="X96" s="169"/>
      <c r="Y96" s="169"/>
      <c r="Z96" s="169"/>
      <c r="AA96" s="169"/>
      <c r="AB96" s="169"/>
      <c r="AC96" s="169"/>
      <c r="AD96" s="169"/>
      <c r="AE96" s="169"/>
      <c r="AF96" s="169"/>
      <c r="AG96" s="174"/>
      <c r="AH96" s="174"/>
      <c r="AI96" s="174"/>
    </row>
    <row r="97" spans="1:35">
      <c r="A97" s="174"/>
      <c r="B97" s="174"/>
      <c r="C97" s="145"/>
      <c r="D97" s="145"/>
      <c r="E97" s="145"/>
      <c r="F97" s="146"/>
      <c r="G97" s="146"/>
      <c r="H97" s="146"/>
      <c r="I97" s="146"/>
      <c r="J97" s="170"/>
      <c r="K97" s="146"/>
      <c r="L97" s="146"/>
      <c r="M97" s="146"/>
      <c r="N97" s="146"/>
      <c r="O97" s="146"/>
      <c r="P97" s="146"/>
      <c r="Q97" s="146"/>
      <c r="R97" s="146"/>
      <c r="S97" s="174"/>
      <c r="T97" s="174"/>
      <c r="U97" s="169"/>
      <c r="V97" s="169"/>
      <c r="W97" s="169"/>
      <c r="X97" s="169"/>
      <c r="Y97" s="169"/>
      <c r="Z97" s="169"/>
      <c r="AA97" s="169"/>
      <c r="AB97" s="169"/>
      <c r="AC97" s="169"/>
      <c r="AD97" s="169"/>
      <c r="AE97" s="169"/>
      <c r="AF97" s="169"/>
      <c r="AG97" s="174"/>
      <c r="AH97" s="174"/>
      <c r="AI97" s="174"/>
    </row>
    <row r="98" spans="1:35">
      <c r="A98" s="174"/>
      <c r="B98" s="174"/>
      <c r="C98" s="145"/>
      <c r="D98" s="145"/>
      <c r="E98" s="145"/>
      <c r="F98" s="146"/>
      <c r="G98" s="145"/>
      <c r="H98" s="145"/>
      <c r="I98" s="145"/>
      <c r="J98" s="145"/>
      <c r="K98" s="145"/>
      <c r="L98" s="145"/>
      <c r="M98" s="145"/>
      <c r="N98" s="145"/>
      <c r="O98" s="145"/>
      <c r="P98" s="145"/>
      <c r="Q98" s="145"/>
      <c r="R98" s="145"/>
      <c r="S98" s="174"/>
      <c r="T98" s="174"/>
      <c r="U98" s="169"/>
      <c r="V98" s="169"/>
      <c r="W98" s="169"/>
      <c r="X98" s="169"/>
      <c r="Y98" s="169"/>
      <c r="Z98" s="169"/>
      <c r="AA98" s="169"/>
      <c r="AB98" s="169"/>
      <c r="AC98" s="169"/>
      <c r="AD98" s="169"/>
      <c r="AE98" s="169"/>
      <c r="AF98" s="169"/>
      <c r="AG98" s="174"/>
      <c r="AH98" s="174"/>
      <c r="AI98" s="174"/>
    </row>
    <row r="99" spans="1:35">
      <c r="A99" s="174"/>
      <c r="B99" s="174"/>
      <c r="C99" s="145"/>
      <c r="D99" s="145"/>
      <c r="E99" s="145"/>
      <c r="F99" s="145"/>
      <c r="G99" s="145"/>
      <c r="H99" s="145"/>
      <c r="I99" s="145"/>
      <c r="J99" s="170"/>
      <c r="K99" s="145"/>
      <c r="L99" s="145"/>
      <c r="M99" s="145"/>
      <c r="N99" s="145"/>
      <c r="O99" s="145"/>
      <c r="P99" s="145"/>
      <c r="Q99" s="145"/>
      <c r="R99" s="145"/>
      <c r="S99" s="174"/>
      <c r="T99" s="174"/>
      <c r="U99" s="169"/>
      <c r="V99" s="169"/>
      <c r="W99" s="169"/>
      <c r="X99" s="169"/>
      <c r="Y99" s="169"/>
      <c r="Z99" s="169"/>
      <c r="AA99" s="169"/>
      <c r="AB99" s="169"/>
      <c r="AC99" s="169"/>
      <c r="AD99" s="169"/>
      <c r="AE99" s="169"/>
      <c r="AF99" s="169"/>
      <c r="AG99" s="174"/>
      <c r="AH99" s="174"/>
      <c r="AI99" s="174"/>
    </row>
    <row r="100" spans="1:35">
      <c r="A100" s="174"/>
      <c r="B100" s="174" t="s">
        <v>147</v>
      </c>
      <c r="C100" s="174"/>
      <c r="D100" s="174"/>
      <c r="E100" s="174"/>
      <c r="F100" s="174"/>
      <c r="G100" s="174"/>
      <c r="H100" s="174"/>
      <c r="I100" s="174"/>
      <c r="J100" s="145"/>
      <c r="K100" s="174"/>
      <c r="L100" s="174"/>
      <c r="M100" s="174"/>
      <c r="N100" s="174"/>
      <c r="O100" s="174"/>
      <c r="P100" s="174"/>
      <c r="Q100" s="174"/>
      <c r="R100" s="174"/>
      <c r="S100" s="174"/>
      <c r="T100" s="174"/>
      <c r="U100" s="171"/>
      <c r="V100" s="169"/>
      <c r="W100" s="169"/>
      <c r="X100" s="169"/>
      <c r="Y100" s="169"/>
      <c r="Z100" s="169"/>
      <c r="AA100" s="169"/>
      <c r="AB100" s="169"/>
      <c r="AC100" s="169"/>
      <c r="AD100" s="169"/>
      <c r="AE100" s="169"/>
      <c r="AF100" s="169"/>
      <c r="AG100" s="174"/>
      <c r="AH100" s="174"/>
      <c r="AI100" s="174"/>
    </row>
    <row r="101" spans="1:35">
      <c r="A101" s="174"/>
      <c r="B101" s="174"/>
      <c r="C101" s="174"/>
      <c r="D101" s="174"/>
      <c r="E101" s="174"/>
      <c r="F101" s="174"/>
      <c r="G101" s="174"/>
      <c r="H101" s="174"/>
      <c r="I101" s="174"/>
      <c r="J101" s="174"/>
      <c r="K101" s="174"/>
      <c r="L101" s="174"/>
      <c r="M101" s="174"/>
      <c r="N101" s="174"/>
      <c r="O101" s="174"/>
      <c r="P101" s="174"/>
      <c r="Q101" s="174"/>
      <c r="R101" s="174"/>
      <c r="S101" s="174"/>
      <c r="T101" s="174"/>
      <c r="U101" s="171"/>
      <c r="V101" s="169"/>
      <c r="W101" s="169"/>
      <c r="X101" s="169"/>
      <c r="Y101" s="169"/>
      <c r="Z101" s="169"/>
      <c r="AA101" s="169"/>
      <c r="AB101" s="169"/>
      <c r="AC101" s="169"/>
      <c r="AD101" s="169"/>
      <c r="AE101" s="169"/>
      <c r="AF101" s="169"/>
      <c r="AG101" s="174"/>
      <c r="AH101" s="174"/>
      <c r="AI101" s="174"/>
    </row>
    <row r="102" spans="1:35">
      <c r="A102" s="174"/>
      <c r="B102" s="174"/>
      <c r="C102" s="174"/>
      <c r="D102" s="174"/>
      <c r="E102" s="174"/>
      <c r="F102" s="174"/>
      <c r="G102" s="174"/>
      <c r="H102" s="174"/>
      <c r="I102" s="174"/>
      <c r="J102" s="174"/>
      <c r="K102" s="174"/>
      <c r="L102" s="174"/>
      <c r="M102" s="174"/>
      <c r="N102" s="174"/>
      <c r="O102" s="174"/>
      <c r="P102" s="174"/>
      <c r="Q102" s="174"/>
      <c r="R102" s="174"/>
      <c r="S102" s="174"/>
      <c r="T102" s="174"/>
      <c r="U102" s="172"/>
      <c r="V102" s="169"/>
      <c r="W102" s="169"/>
      <c r="X102" s="169"/>
      <c r="Y102" s="169"/>
      <c r="Z102" s="169"/>
      <c r="AA102" s="169"/>
      <c r="AB102" s="169"/>
      <c r="AC102" s="169"/>
      <c r="AD102" s="169"/>
      <c r="AE102" s="169"/>
      <c r="AF102" s="169"/>
      <c r="AG102" s="174"/>
      <c r="AH102" s="174"/>
      <c r="AI102" s="174"/>
    </row>
    <row r="103" spans="1:35">
      <c r="A103" s="174"/>
      <c r="B103" s="174"/>
      <c r="C103" s="174"/>
      <c r="D103" s="174"/>
      <c r="E103" s="174"/>
      <c r="F103" s="174"/>
      <c r="G103" s="174"/>
      <c r="H103" s="174"/>
      <c r="I103" s="174"/>
      <c r="J103" s="174"/>
      <c r="K103" s="174"/>
      <c r="L103" s="174"/>
      <c r="M103" s="174"/>
      <c r="N103" s="174"/>
      <c r="O103" s="174"/>
      <c r="P103" s="174"/>
      <c r="Q103" s="174"/>
      <c r="R103" s="174"/>
      <c r="S103" s="174"/>
      <c r="T103" s="174"/>
      <c r="U103" s="172"/>
      <c r="V103" s="169"/>
      <c r="W103" s="169"/>
      <c r="X103" s="169"/>
      <c r="Y103" s="169"/>
      <c r="Z103" s="169"/>
      <c r="AA103" s="169"/>
      <c r="AB103" s="169"/>
      <c r="AC103" s="169"/>
      <c r="AD103" s="169"/>
      <c r="AE103" s="169"/>
      <c r="AF103" s="169"/>
      <c r="AG103" s="174"/>
      <c r="AH103" s="174"/>
      <c r="AI103" s="174"/>
    </row>
    <row r="104" spans="1:35">
      <c r="A104" s="174"/>
      <c r="B104" s="174"/>
      <c r="C104" s="174"/>
      <c r="D104" s="174"/>
      <c r="E104" s="174"/>
      <c r="F104" s="174"/>
      <c r="G104" s="174"/>
      <c r="H104" s="174"/>
      <c r="I104" s="174"/>
      <c r="J104" s="174"/>
      <c r="K104" s="174"/>
      <c r="L104" s="174"/>
      <c r="M104" s="174"/>
      <c r="N104" s="174"/>
      <c r="O104" s="174"/>
      <c r="P104" s="174"/>
      <c r="Q104" s="174"/>
      <c r="R104" s="174"/>
      <c r="S104" s="174"/>
      <c r="T104" s="174"/>
      <c r="U104" s="172"/>
      <c r="V104" s="169"/>
      <c r="W104" s="169"/>
      <c r="X104" s="169"/>
      <c r="Y104" s="169"/>
      <c r="Z104" s="169"/>
      <c r="AA104" s="169"/>
      <c r="AB104" s="169"/>
      <c r="AC104" s="169"/>
      <c r="AD104" s="169"/>
      <c r="AE104" s="169"/>
      <c r="AF104" s="169"/>
      <c r="AG104" s="174"/>
      <c r="AH104" s="174"/>
      <c r="AI104" s="174"/>
    </row>
    <row r="105" spans="1:35">
      <c r="A105" s="174"/>
      <c r="B105" s="178"/>
      <c r="C105" s="174"/>
      <c r="D105" s="174"/>
      <c r="E105" s="174"/>
      <c r="F105" s="174"/>
      <c r="G105" s="174"/>
      <c r="H105" s="174"/>
      <c r="I105" s="174"/>
      <c r="J105" s="174"/>
      <c r="K105" s="174"/>
      <c r="L105" s="174"/>
      <c r="M105" s="174"/>
      <c r="N105" s="174"/>
      <c r="O105" s="174"/>
      <c r="P105" s="174"/>
      <c r="Q105" s="174"/>
      <c r="R105" s="174"/>
      <c r="S105" s="174"/>
      <c r="T105" s="174"/>
      <c r="U105" s="171"/>
      <c r="V105" s="169"/>
      <c r="W105" s="169"/>
      <c r="X105" s="169"/>
      <c r="Y105" s="169"/>
      <c r="Z105" s="169"/>
      <c r="AA105" s="169"/>
      <c r="AB105" s="169"/>
      <c r="AC105" s="169"/>
      <c r="AD105" s="169"/>
      <c r="AE105" s="169"/>
      <c r="AF105" s="169"/>
      <c r="AG105" s="174"/>
      <c r="AH105" s="174"/>
      <c r="AI105" s="174"/>
    </row>
    <row r="106" spans="1:35">
      <c r="A106" s="174"/>
      <c r="B106" s="174"/>
      <c r="C106" s="174"/>
      <c r="D106" s="174"/>
      <c r="E106" s="174"/>
      <c r="F106" s="174"/>
      <c r="G106" s="174"/>
      <c r="H106" s="174"/>
      <c r="I106" s="174"/>
      <c r="J106" s="174"/>
      <c r="K106" s="174"/>
      <c r="L106" s="174"/>
      <c r="M106" s="174"/>
      <c r="N106" s="174"/>
      <c r="O106" s="174"/>
      <c r="P106" s="174"/>
      <c r="Q106" s="174"/>
      <c r="R106" s="174"/>
      <c r="S106" s="174"/>
      <c r="T106" s="174"/>
      <c r="U106" s="171"/>
      <c r="V106" s="169"/>
      <c r="W106" s="169"/>
      <c r="X106" s="169"/>
      <c r="Y106" s="169"/>
      <c r="Z106" s="169"/>
      <c r="AA106" s="169"/>
      <c r="AB106" s="169"/>
      <c r="AC106" s="169"/>
      <c r="AD106" s="169"/>
      <c r="AE106" s="169"/>
      <c r="AF106" s="169"/>
      <c r="AG106" s="174"/>
      <c r="AH106" s="174"/>
      <c r="AI106" s="174"/>
    </row>
    <row r="107" spans="1:35">
      <c r="A107" s="174"/>
      <c r="B107" s="174"/>
      <c r="C107" s="174"/>
      <c r="D107" s="174"/>
      <c r="E107" s="174"/>
      <c r="F107" s="174"/>
      <c r="G107" s="174"/>
      <c r="H107" s="174"/>
      <c r="I107" s="174"/>
      <c r="J107" s="174"/>
      <c r="K107" s="174"/>
      <c r="L107" s="174"/>
      <c r="M107" s="174"/>
      <c r="N107" s="174"/>
      <c r="O107" s="174"/>
      <c r="P107" s="174"/>
      <c r="Q107" s="174"/>
      <c r="R107" s="174"/>
      <c r="S107" s="174"/>
      <c r="T107" s="174"/>
      <c r="U107" s="172"/>
      <c r="V107" s="169"/>
      <c r="W107" s="169"/>
      <c r="X107" s="169"/>
      <c r="Y107" s="169"/>
      <c r="Z107" s="169"/>
      <c r="AA107" s="169"/>
      <c r="AB107" s="169"/>
      <c r="AC107" s="169"/>
      <c r="AD107" s="169"/>
      <c r="AE107" s="169"/>
      <c r="AF107" s="169"/>
      <c r="AG107" s="174"/>
      <c r="AH107" s="174"/>
      <c r="AI107" s="174"/>
    </row>
    <row r="108" spans="1:35">
      <c r="A108" s="174"/>
      <c r="B108" s="174"/>
      <c r="C108" s="174"/>
      <c r="D108" s="174"/>
      <c r="E108" s="174"/>
      <c r="F108" s="174"/>
      <c r="G108" s="174"/>
      <c r="H108" s="174"/>
      <c r="I108" s="174"/>
      <c r="J108" s="174"/>
      <c r="K108" s="174"/>
      <c r="L108" s="174"/>
      <c r="M108" s="174"/>
      <c r="N108" s="174"/>
      <c r="O108" s="174"/>
      <c r="P108" s="174"/>
      <c r="Q108" s="174"/>
      <c r="R108" s="174"/>
      <c r="S108" s="174"/>
      <c r="T108" s="174"/>
      <c r="U108" s="172"/>
      <c r="V108" s="169"/>
      <c r="W108" s="169"/>
      <c r="X108" s="169"/>
      <c r="Y108" s="169"/>
      <c r="Z108" s="169"/>
      <c r="AA108" s="169"/>
      <c r="AB108" s="169"/>
      <c r="AC108" s="169"/>
      <c r="AD108" s="169"/>
      <c r="AE108" s="169"/>
      <c r="AF108" s="169"/>
      <c r="AG108" s="174"/>
      <c r="AH108" s="174"/>
      <c r="AI108" s="174"/>
    </row>
    <row r="109" spans="1:35">
      <c r="A109" s="174"/>
      <c r="B109" s="176"/>
      <c r="C109" s="174"/>
      <c r="D109" s="174"/>
      <c r="E109" s="174"/>
      <c r="F109" s="174"/>
      <c r="G109" s="174"/>
      <c r="H109" s="174"/>
      <c r="I109" s="174"/>
      <c r="J109" s="174"/>
      <c r="K109" s="174"/>
      <c r="L109" s="174"/>
      <c r="M109" s="174"/>
      <c r="N109" s="174"/>
      <c r="O109" s="174"/>
      <c r="P109" s="174"/>
      <c r="Q109" s="174"/>
      <c r="R109" s="174"/>
      <c r="S109" s="174"/>
      <c r="T109" s="174"/>
      <c r="U109" s="172"/>
      <c r="V109" s="169"/>
      <c r="W109" s="169"/>
      <c r="X109" s="169"/>
      <c r="Y109" s="169"/>
      <c r="Z109" s="169"/>
      <c r="AA109" s="169"/>
      <c r="AB109" s="169"/>
      <c r="AC109" s="169"/>
      <c r="AD109" s="169"/>
      <c r="AE109" s="169"/>
      <c r="AF109" s="169"/>
      <c r="AG109" s="174"/>
      <c r="AH109" s="174"/>
      <c r="AI109" s="174"/>
    </row>
    <row r="110" spans="1:35">
      <c r="A110" s="174"/>
      <c r="B110" s="177"/>
      <c r="C110" s="174"/>
      <c r="D110" s="174"/>
      <c r="E110" s="174"/>
      <c r="F110" s="174"/>
      <c r="G110" s="174"/>
      <c r="H110" s="174"/>
      <c r="I110" s="174"/>
      <c r="J110" s="174"/>
      <c r="K110" s="174"/>
      <c r="L110" s="174"/>
      <c r="M110" s="174"/>
      <c r="N110" s="174"/>
      <c r="O110" s="174"/>
      <c r="P110" s="174"/>
      <c r="Q110" s="174"/>
      <c r="R110" s="174"/>
      <c r="S110" s="174"/>
      <c r="T110" s="174"/>
      <c r="U110" s="171"/>
      <c r="V110" s="169"/>
      <c r="W110" s="169"/>
      <c r="X110" s="169"/>
      <c r="Y110" s="169"/>
      <c r="Z110" s="169"/>
      <c r="AA110" s="169"/>
      <c r="AB110" s="169"/>
      <c r="AC110" s="169"/>
      <c r="AD110" s="169"/>
      <c r="AE110" s="169"/>
      <c r="AF110" s="169"/>
      <c r="AG110" s="174"/>
      <c r="AH110" s="174"/>
      <c r="AI110" s="174"/>
    </row>
    <row r="111" spans="1:35">
      <c r="A111" s="174"/>
      <c r="B111" s="174"/>
      <c r="C111" s="174"/>
      <c r="D111" s="174"/>
      <c r="E111" s="174"/>
      <c r="F111" s="174"/>
      <c r="G111" s="174"/>
      <c r="H111" s="174"/>
      <c r="I111" s="174"/>
      <c r="J111" s="174"/>
      <c r="K111" s="174"/>
      <c r="L111" s="174"/>
      <c r="M111" s="174"/>
      <c r="N111" s="174"/>
      <c r="O111" s="174"/>
      <c r="P111" s="174"/>
      <c r="Q111" s="174"/>
      <c r="R111" s="174"/>
      <c r="S111" s="174"/>
      <c r="T111" s="174"/>
      <c r="U111" s="171"/>
      <c r="V111" s="169"/>
      <c r="W111" s="169"/>
      <c r="X111" s="169"/>
      <c r="Y111" s="169"/>
      <c r="Z111" s="169"/>
      <c r="AA111" s="169"/>
      <c r="AB111" s="169"/>
      <c r="AC111" s="169"/>
      <c r="AD111" s="169"/>
      <c r="AE111" s="169"/>
      <c r="AF111" s="169"/>
      <c r="AG111" s="174"/>
      <c r="AH111" s="174"/>
      <c r="AI111" s="174"/>
    </row>
    <row r="112" spans="1:35">
      <c r="A112" s="174"/>
      <c r="B112" s="174"/>
      <c r="C112" s="174"/>
      <c r="D112" s="174"/>
      <c r="E112" s="174"/>
      <c r="F112" s="174"/>
      <c r="G112" s="174"/>
      <c r="H112" s="174"/>
      <c r="I112" s="174"/>
      <c r="J112" s="174"/>
      <c r="K112" s="174"/>
      <c r="L112" s="174"/>
      <c r="M112" s="174"/>
      <c r="N112" s="174"/>
      <c r="O112" s="174"/>
      <c r="P112" s="174"/>
      <c r="Q112" s="174"/>
      <c r="R112" s="174"/>
      <c r="S112" s="174"/>
      <c r="T112" s="174"/>
      <c r="U112" s="172"/>
      <c r="V112" s="169"/>
      <c r="W112" s="169"/>
      <c r="X112" s="169"/>
      <c r="Y112" s="169"/>
      <c r="Z112" s="169"/>
      <c r="AA112" s="169"/>
      <c r="AB112" s="169"/>
      <c r="AC112" s="169"/>
      <c r="AD112" s="169"/>
      <c r="AE112" s="169"/>
      <c r="AF112" s="169"/>
      <c r="AG112" s="174"/>
      <c r="AH112" s="174"/>
      <c r="AI112" s="174"/>
    </row>
    <row r="113" spans="1:35">
      <c r="A113" s="174"/>
      <c r="B113" s="174"/>
      <c r="C113" s="174"/>
      <c r="D113" s="174"/>
      <c r="E113" s="174"/>
      <c r="F113" s="174"/>
      <c r="G113" s="174"/>
      <c r="H113" s="174"/>
      <c r="I113" s="174"/>
      <c r="J113" s="174"/>
      <c r="K113" s="174"/>
      <c r="L113" s="174"/>
      <c r="M113" s="174"/>
      <c r="N113" s="174"/>
      <c r="O113" s="174"/>
      <c r="P113" s="174"/>
      <c r="Q113" s="174"/>
      <c r="R113" s="174"/>
      <c r="S113" s="174"/>
      <c r="T113" s="174"/>
      <c r="U113" s="172"/>
      <c r="V113" s="169"/>
      <c r="W113" s="169"/>
      <c r="X113" s="169"/>
      <c r="Y113" s="169"/>
      <c r="Z113" s="169"/>
      <c r="AA113" s="169"/>
      <c r="AB113" s="169"/>
      <c r="AC113" s="169"/>
      <c r="AD113" s="169"/>
      <c r="AE113" s="169"/>
      <c r="AF113" s="169"/>
      <c r="AG113" s="174"/>
      <c r="AH113" s="174"/>
      <c r="AI113" s="174"/>
    </row>
    <row r="114" spans="1:35">
      <c r="A114" s="174"/>
      <c r="B114" s="174"/>
      <c r="C114" s="174"/>
      <c r="D114" s="174"/>
      <c r="E114" s="174"/>
      <c r="F114" s="174"/>
      <c r="G114" s="174"/>
      <c r="H114" s="174"/>
      <c r="I114" s="174"/>
      <c r="J114" s="174"/>
      <c r="K114" s="174"/>
      <c r="L114" s="174"/>
      <c r="M114" s="174"/>
      <c r="N114" s="174"/>
      <c r="O114" s="174"/>
      <c r="P114" s="174"/>
      <c r="Q114" s="174"/>
      <c r="R114" s="174"/>
      <c r="S114" s="174"/>
      <c r="T114" s="174"/>
      <c r="U114" s="172"/>
      <c r="V114" s="169"/>
      <c r="W114" s="169"/>
      <c r="X114" s="169"/>
      <c r="Y114" s="169"/>
      <c r="Z114" s="169"/>
      <c r="AA114" s="169"/>
      <c r="AB114" s="169"/>
      <c r="AC114" s="169"/>
      <c r="AD114" s="169"/>
      <c r="AE114" s="169"/>
      <c r="AF114" s="169"/>
      <c r="AG114" s="174"/>
      <c r="AH114" s="174"/>
      <c r="AI114" s="174"/>
    </row>
    <row r="115" spans="1:35">
      <c r="A115" s="174"/>
      <c r="B115" s="174"/>
      <c r="C115" s="174"/>
      <c r="D115" s="174"/>
      <c r="E115" s="174"/>
      <c r="F115" s="174"/>
      <c r="G115" s="174"/>
      <c r="H115" s="174"/>
      <c r="I115" s="174"/>
      <c r="J115" s="174"/>
      <c r="K115" s="174"/>
      <c r="L115" s="174"/>
      <c r="M115" s="174"/>
      <c r="N115" s="174"/>
      <c r="O115" s="174"/>
      <c r="P115" s="174"/>
      <c r="Q115" s="174"/>
      <c r="R115" s="174"/>
      <c r="S115" s="174"/>
      <c r="T115" s="174"/>
      <c r="U115" s="171"/>
      <c r="V115" s="169"/>
      <c r="W115" s="169"/>
      <c r="X115" s="169"/>
      <c r="Y115" s="169"/>
      <c r="Z115" s="169"/>
      <c r="AA115" s="169"/>
      <c r="AB115" s="169"/>
      <c r="AC115" s="169"/>
      <c r="AD115" s="169"/>
      <c r="AE115" s="169"/>
      <c r="AF115" s="169"/>
      <c r="AG115" s="174"/>
      <c r="AH115" s="174"/>
      <c r="AI115" s="174"/>
    </row>
    <row r="116" spans="1:35">
      <c r="A116" s="174"/>
      <c r="B116" s="174"/>
      <c r="C116" s="174"/>
      <c r="D116" s="174"/>
      <c r="E116" s="174"/>
      <c r="F116" s="174"/>
      <c r="G116" s="174"/>
      <c r="H116" s="174"/>
      <c r="I116" s="174"/>
      <c r="J116" s="174"/>
      <c r="K116" s="174"/>
      <c r="L116" s="174"/>
      <c r="M116" s="174"/>
      <c r="N116" s="174"/>
      <c r="O116" s="174"/>
      <c r="P116" s="174"/>
      <c r="Q116" s="174"/>
      <c r="R116" s="174"/>
      <c r="S116" s="174"/>
      <c r="T116" s="174"/>
      <c r="U116" s="171"/>
      <c r="V116" s="169"/>
      <c r="W116" s="169"/>
      <c r="X116" s="169"/>
      <c r="Y116" s="169"/>
      <c r="Z116" s="169"/>
      <c r="AA116" s="169"/>
      <c r="AB116" s="169"/>
      <c r="AC116" s="169"/>
      <c r="AD116" s="169"/>
      <c r="AE116" s="169"/>
      <c r="AF116" s="169"/>
      <c r="AG116" s="174"/>
      <c r="AH116" s="174"/>
      <c r="AI116" s="174"/>
    </row>
    <row r="117" spans="1:35">
      <c r="A117" s="174"/>
      <c r="B117" s="174"/>
      <c r="C117" s="174"/>
      <c r="D117" s="174"/>
      <c r="E117" s="174"/>
      <c r="F117" s="174"/>
      <c r="G117" s="174"/>
      <c r="H117" s="174"/>
      <c r="I117" s="174"/>
      <c r="J117" s="174"/>
      <c r="K117" s="174"/>
      <c r="L117" s="174"/>
      <c r="M117" s="174"/>
      <c r="N117" s="174"/>
      <c r="O117" s="174"/>
      <c r="P117" s="174"/>
      <c r="Q117" s="174"/>
      <c r="R117" s="174"/>
      <c r="S117" s="174"/>
      <c r="T117" s="174"/>
      <c r="U117" s="172"/>
      <c r="V117" s="169"/>
      <c r="W117" s="169"/>
      <c r="X117" s="169"/>
      <c r="Y117" s="169"/>
      <c r="Z117" s="169"/>
      <c r="AA117" s="169"/>
      <c r="AB117" s="169"/>
      <c r="AC117" s="169"/>
      <c r="AD117" s="169"/>
      <c r="AE117" s="169"/>
      <c r="AF117" s="169"/>
      <c r="AG117" s="174"/>
      <c r="AH117" s="174"/>
      <c r="AI117" s="174"/>
    </row>
    <row r="118" spans="1:35">
      <c r="A118" s="174"/>
      <c r="B118" s="174"/>
      <c r="C118" s="174"/>
      <c r="D118" s="174"/>
      <c r="E118" s="174"/>
      <c r="F118" s="174"/>
      <c r="G118" s="174"/>
      <c r="H118" s="174"/>
      <c r="I118" s="174"/>
      <c r="J118" s="174"/>
      <c r="K118" s="174"/>
      <c r="L118" s="174"/>
      <c r="M118" s="174"/>
      <c r="N118" s="174"/>
      <c r="O118" s="174"/>
      <c r="P118" s="174"/>
      <c r="Q118" s="174"/>
      <c r="R118" s="174"/>
      <c r="S118" s="174"/>
      <c r="T118" s="174"/>
      <c r="U118" s="172"/>
      <c r="V118" s="169"/>
      <c r="W118" s="169"/>
      <c r="X118" s="169"/>
      <c r="Y118" s="169"/>
      <c r="Z118" s="169"/>
      <c r="AA118" s="169"/>
      <c r="AB118" s="169"/>
      <c r="AC118" s="169"/>
      <c r="AD118" s="169"/>
      <c r="AE118" s="169"/>
      <c r="AF118" s="169"/>
      <c r="AG118" s="174"/>
      <c r="AH118" s="174"/>
      <c r="AI118" s="174"/>
    </row>
    <row r="119" spans="1:35">
      <c r="A119" s="174"/>
      <c r="B119" s="174"/>
      <c r="C119" s="174"/>
      <c r="D119" s="174"/>
      <c r="E119" s="174"/>
      <c r="F119" s="174"/>
      <c r="G119" s="174"/>
      <c r="H119" s="174"/>
      <c r="I119" s="174"/>
      <c r="J119" s="174"/>
      <c r="K119" s="174"/>
      <c r="L119" s="174"/>
      <c r="M119" s="174"/>
      <c r="N119" s="174"/>
      <c r="O119" s="174"/>
      <c r="P119" s="174"/>
      <c r="Q119" s="174"/>
      <c r="R119" s="174"/>
      <c r="S119" s="174"/>
      <c r="T119" s="174"/>
      <c r="U119" s="172"/>
      <c r="V119" s="169"/>
      <c r="W119" s="169"/>
      <c r="X119" s="169"/>
      <c r="Y119" s="169"/>
      <c r="Z119" s="169"/>
      <c r="AA119" s="169"/>
      <c r="AB119" s="169"/>
      <c r="AC119" s="169"/>
      <c r="AD119" s="169"/>
      <c r="AE119" s="169"/>
      <c r="AF119" s="169"/>
      <c r="AG119" s="174"/>
      <c r="AH119" s="174"/>
      <c r="AI119" s="174"/>
    </row>
    <row r="120" spans="1:35">
      <c r="A120" s="174"/>
      <c r="B120" s="174" t="s">
        <v>185</v>
      </c>
      <c r="C120" s="174"/>
      <c r="D120" s="174"/>
      <c r="E120" s="174"/>
      <c r="F120" s="174"/>
      <c r="G120" s="174"/>
      <c r="H120" s="174"/>
      <c r="I120" s="174"/>
      <c r="J120" s="174"/>
      <c r="K120" s="174"/>
      <c r="L120" s="174"/>
      <c r="M120" s="174"/>
      <c r="N120" s="174"/>
      <c r="O120" s="174"/>
      <c r="P120" s="174"/>
      <c r="Q120" s="174"/>
      <c r="R120" s="174"/>
      <c r="S120" s="174"/>
      <c r="T120" s="174"/>
      <c r="U120" s="171"/>
      <c r="V120" s="169"/>
      <c r="W120" s="169"/>
      <c r="X120" s="169"/>
      <c r="Y120" s="169"/>
      <c r="Z120" s="169"/>
      <c r="AA120" s="169"/>
      <c r="AB120" s="169"/>
      <c r="AC120" s="169"/>
      <c r="AD120" s="169"/>
      <c r="AE120" s="169"/>
      <c r="AF120" s="169"/>
      <c r="AG120" s="174"/>
      <c r="AH120" s="174"/>
      <c r="AI120" s="174"/>
    </row>
    <row r="121" spans="1:35">
      <c r="A121" s="174"/>
      <c r="B121" s="294" t="s">
        <v>171</v>
      </c>
      <c r="C121" s="294"/>
      <c r="D121" s="294"/>
      <c r="E121" s="294"/>
      <c r="F121" s="294"/>
      <c r="G121" s="294"/>
      <c r="H121" s="294"/>
      <c r="I121" s="295"/>
      <c r="J121" s="295"/>
      <c r="K121" s="295"/>
      <c r="L121" s="296" t="s">
        <v>2</v>
      </c>
      <c r="M121" s="297"/>
      <c r="N121" s="297"/>
      <c r="O121" s="297"/>
      <c r="P121" s="297"/>
      <c r="Q121" s="298"/>
      <c r="R121" s="174"/>
      <c r="S121" s="174"/>
      <c r="T121" s="174"/>
      <c r="U121" s="171"/>
      <c r="V121" s="169"/>
      <c r="W121" s="169"/>
      <c r="X121" s="169"/>
      <c r="Y121" s="169"/>
      <c r="Z121" s="169"/>
      <c r="AA121" s="169"/>
      <c r="AB121" s="169"/>
      <c r="AC121" s="169"/>
      <c r="AD121" s="169"/>
      <c r="AE121" s="169"/>
      <c r="AF121" s="169"/>
      <c r="AG121" s="174"/>
      <c r="AH121" s="174"/>
      <c r="AI121" s="174"/>
    </row>
    <row r="122" spans="1:35" ht="48">
      <c r="A122" s="174"/>
      <c r="B122" s="192" t="s">
        <v>155</v>
      </c>
      <c r="C122" s="193" t="s">
        <v>172</v>
      </c>
      <c r="D122" s="194" t="s">
        <v>175</v>
      </c>
      <c r="E122" s="201" t="s">
        <v>178</v>
      </c>
      <c r="F122" s="204" t="s">
        <v>179</v>
      </c>
      <c r="G122" s="193" t="s">
        <v>173</v>
      </c>
      <c r="H122" s="204" t="s">
        <v>176</v>
      </c>
      <c r="I122" s="204" t="s">
        <v>149</v>
      </c>
      <c r="J122" s="195" t="s">
        <v>164</v>
      </c>
      <c r="K122" s="204" t="s">
        <v>177</v>
      </c>
      <c r="L122" s="194" t="s">
        <v>180</v>
      </c>
      <c r="M122" s="194" t="s">
        <v>181</v>
      </c>
      <c r="N122" s="197" t="s">
        <v>182</v>
      </c>
      <c r="O122" s="194" t="s">
        <v>174</v>
      </c>
      <c r="P122" s="194" t="s">
        <v>184</v>
      </c>
      <c r="Q122" s="194" t="s">
        <v>183</v>
      </c>
      <c r="R122" s="174"/>
      <c r="S122" s="174"/>
      <c r="T122" s="174"/>
      <c r="U122" s="172"/>
      <c r="V122" s="169"/>
      <c r="W122" s="169"/>
      <c r="X122" s="169"/>
      <c r="Y122" s="169"/>
      <c r="Z122" s="169"/>
      <c r="AA122" s="169"/>
      <c r="AB122" s="169"/>
      <c r="AC122" s="169"/>
      <c r="AD122" s="169"/>
      <c r="AE122" s="169"/>
      <c r="AF122" s="169"/>
      <c r="AG122" s="174"/>
      <c r="AH122" s="174"/>
      <c r="AI122" s="174"/>
    </row>
    <row r="123" spans="1:35">
      <c r="A123" s="174"/>
      <c r="B123" s="188" t="s">
        <v>165</v>
      </c>
      <c r="C123" s="188">
        <v>100</v>
      </c>
      <c r="D123" s="196">
        <v>527</v>
      </c>
      <c r="E123" s="202">
        <v>12</v>
      </c>
      <c r="F123" s="205">
        <v>7</v>
      </c>
      <c r="G123" s="188">
        <v>100</v>
      </c>
      <c r="H123" s="202">
        <v>1512</v>
      </c>
      <c r="I123" s="205">
        <v>32</v>
      </c>
      <c r="J123" s="188">
        <v>100</v>
      </c>
      <c r="K123" s="202">
        <v>2500</v>
      </c>
      <c r="L123" s="199">
        <v>7</v>
      </c>
      <c r="M123" s="189">
        <v>37</v>
      </c>
      <c r="N123" s="198">
        <f>(E123-L123)*H123/60*4.18605</f>
        <v>527.44229999999993</v>
      </c>
      <c r="O123" s="189">
        <v>32.4</v>
      </c>
      <c r="P123" s="196"/>
      <c r="Q123" s="189">
        <v>5.0999999999999996</v>
      </c>
      <c r="R123" s="174"/>
      <c r="S123" s="174"/>
      <c r="T123" s="174"/>
      <c r="U123" s="172"/>
      <c r="V123" s="169"/>
      <c r="W123" s="169"/>
      <c r="X123" s="169"/>
      <c r="Y123" s="169"/>
      <c r="Z123" s="169"/>
      <c r="AA123" s="169"/>
      <c r="AB123" s="169"/>
      <c r="AC123" s="169"/>
      <c r="AD123" s="169"/>
      <c r="AE123" s="169"/>
      <c r="AF123" s="169"/>
      <c r="AG123" s="174"/>
      <c r="AH123" s="174"/>
      <c r="AI123" s="174"/>
    </row>
    <row r="124" spans="1:35">
      <c r="A124" s="174"/>
      <c r="B124" s="188" t="s">
        <v>166</v>
      </c>
      <c r="C124" s="188">
        <v>75</v>
      </c>
      <c r="D124" s="196">
        <v>395</v>
      </c>
      <c r="E124" s="202">
        <v>10.75</v>
      </c>
      <c r="F124" s="205">
        <v>7</v>
      </c>
      <c r="G124" s="188">
        <v>100</v>
      </c>
      <c r="H124" s="202">
        <v>1512</v>
      </c>
      <c r="I124" s="205">
        <v>27</v>
      </c>
      <c r="J124" s="188">
        <v>100</v>
      </c>
      <c r="K124" s="202">
        <v>2500</v>
      </c>
      <c r="L124" s="199">
        <v>7</v>
      </c>
      <c r="M124" s="189">
        <v>30.6</v>
      </c>
      <c r="N124" s="198">
        <f t="shared" ref="N124:N128" si="14">(E124-L124)*H124/60*4.18605</f>
        <v>395.58172500000001</v>
      </c>
      <c r="O124" s="189">
        <v>22.1</v>
      </c>
      <c r="P124" s="196"/>
      <c r="Q124" s="189">
        <v>2.9</v>
      </c>
      <c r="R124" s="174"/>
      <c r="S124" s="174"/>
      <c r="T124" s="174"/>
      <c r="U124" s="172"/>
      <c r="V124" s="169"/>
      <c r="W124" s="169"/>
      <c r="X124" s="169"/>
      <c r="Y124" s="169"/>
      <c r="Z124" s="169"/>
      <c r="AA124" s="169"/>
      <c r="AB124" s="169"/>
      <c r="AC124" s="169"/>
      <c r="AD124" s="169"/>
      <c r="AE124" s="169"/>
      <c r="AF124" s="169"/>
      <c r="AG124" s="174"/>
      <c r="AH124" s="174"/>
      <c r="AI124" s="174"/>
    </row>
    <row r="125" spans="1:35">
      <c r="A125" s="174"/>
      <c r="B125" s="188" t="s">
        <v>167</v>
      </c>
      <c r="C125" s="188">
        <v>50</v>
      </c>
      <c r="D125" s="196">
        <v>264</v>
      </c>
      <c r="E125" s="202">
        <v>9.5</v>
      </c>
      <c r="F125" s="205">
        <v>7</v>
      </c>
      <c r="G125" s="188">
        <v>100</v>
      </c>
      <c r="H125" s="202">
        <v>1512</v>
      </c>
      <c r="I125" s="205">
        <v>22</v>
      </c>
      <c r="J125" s="188">
        <v>100</v>
      </c>
      <c r="K125" s="202">
        <v>2500</v>
      </c>
      <c r="L125" s="199">
        <v>7</v>
      </c>
      <c r="M125" s="189">
        <v>24.4</v>
      </c>
      <c r="N125" s="198">
        <f t="shared" si="14"/>
        <v>263.72114999999997</v>
      </c>
      <c r="O125" s="189">
        <v>13.8</v>
      </c>
      <c r="P125" s="196"/>
      <c r="Q125" s="189">
        <v>1.8</v>
      </c>
      <c r="R125" s="174"/>
      <c r="S125" s="174"/>
      <c r="T125" s="174"/>
      <c r="U125" s="174"/>
      <c r="V125" s="174"/>
      <c r="W125" s="174"/>
      <c r="X125" s="174"/>
      <c r="Y125" s="174"/>
      <c r="Z125" s="174"/>
      <c r="AA125" s="174"/>
      <c r="AB125" s="174"/>
      <c r="AC125" s="174"/>
      <c r="AD125" s="174"/>
      <c r="AE125" s="174"/>
      <c r="AF125" s="174"/>
      <c r="AG125" s="174"/>
      <c r="AH125" s="174"/>
      <c r="AI125" s="174"/>
    </row>
    <row r="126" spans="1:35">
      <c r="A126" s="174"/>
      <c r="B126" s="188" t="s">
        <v>168</v>
      </c>
      <c r="C126" s="188">
        <v>75</v>
      </c>
      <c r="D126" s="196">
        <v>395</v>
      </c>
      <c r="E126" s="202">
        <v>12</v>
      </c>
      <c r="F126" s="205">
        <v>7</v>
      </c>
      <c r="G126" s="188">
        <v>75</v>
      </c>
      <c r="H126" s="202">
        <v>1134</v>
      </c>
      <c r="I126" s="205">
        <v>27</v>
      </c>
      <c r="J126" s="188">
        <v>75</v>
      </c>
      <c r="K126" s="202">
        <v>1875</v>
      </c>
      <c r="L126" s="199">
        <v>7</v>
      </c>
      <c r="M126" s="189">
        <v>31.9</v>
      </c>
      <c r="N126" s="198">
        <f t="shared" si="14"/>
        <v>395.58172500000001</v>
      </c>
      <c r="O126" s="189">
        <v>22.6</v>
      </c>
      <c r="P126" s="196"/>
      <c r="Q126" s="189">
        <v>2.9</v>
      </c>
      <c r="R126" s="174"/>
      <c r="S126" s="174"/>
      <c r="T126" s="174"/>
      <c r="U126" s="174"/>
      <c r="V126" s="174"/>
      <c r="W126" s="174"/>
      <c r="X126" s="174"/>
      <c r="Y126" s="174"/>
      <c r="Z126" s="174"/>
      <c r="AA126" s="174"/>
      <c r="AB126" s="174"/>
      <c r="AC126" s="174"/>
      <c r="AD126" s="174"/>
      <c r="AE126" s="174"/>
      <c r="AF126" s="174"/>
      <c r="AG126" s="174"/>
      <c r="AH126" s="174"/>
      <c r="AI126" s="174"/>
    </row>
    <row r="127" spans="1:35">
      <c r="A127" s="174"/>
      <c r="B127" s="190" t="s">
        <v>169</v>
      </c>
      <c r="C127" s="190">
        <v>86</v>
      </c>
      <c r="D127" s="196">
        <v>453</v>
      </c>
      <c r="E127" s="203">
        <v>10</v>
      </c>
      <c r="F127" s="206">
        <v>5</v>
      </c>
      <c r="G127" s="190">
        <v>86</v>
      </c>
      <c r="H127" s="203">
        <v>1300</v>
      </c>
      <c r="I127" s="206">
        <v>32</v>
      </c>
      <c r="J127" s="190">
        <v>86</v>
      </c>
      <c r="K127" s="203">
        <v>2150</v>
      </c>
      <c r="L127" s="200">
        <v>5</v>
      </c>
      <c r="M127" s="189">
        <v>37</v>
      </c>
      <c r="N127" s="198">
        <f t="shared" si="14"/>
        <v>453.48874999999998</v>
      </c>
      <c r="O127" s="189">
        <v>28.6</v>
      </c>
      <c r="P127" s="196"/>
      <c r="Q127" s="189">
        <v>5.0999999999999996</v>
      </c>
      <c r="R127" s="174"/>
      <c r="S127" s="174"/>
      <c r="T127" s="179"/>
      <c r="U127" s="174"/>
      <c r="V127" s="174"/>
      <c r="W127" s="174"/>
      <c r="X127" s="174"/>
      <c r="Y127" s="174"/>
      <c r="Z127" s="174"/>
      <c r="AA127" s="174"/>
      <c r="AB127" s="174"/>
      <c r="AC127" s="174"/>
      <c r="AD127" s="174"/>
      <c r="AE127" s="174"/>
      <c r="AF127" s="174"/>
      <c r="AG127" s="174"/>
      <c r="AH127" s="174"/>
      <c r="AI127" s="174"/>
    </row>
    <row r="128" spans="1:35">
      <c r="A128" s="174"/>
      <c r="B128" s="188" t="s">
        <v>170</v>
      </c>
      <c r="C128" s="188">
        <v>100</v>
      </c>
      <c r="D128" s="196">
        <v>527</v>
      </c>
      <c r="E128" s="202">
        <v>14</v>
      </c>
      <c r="F128" s="205">
        <v>9</v>
      </c>
      <c r="G128" s="188">
        <v>100</v>
      </c>
      <c r="H128" s="202">
        <v>1512</v>
      </c>
      <c r="I128" s="205">
        <v>32</v>
      </c>
      <c r="J128" s="188">
        <v>100</v>
      </c>
      <c r="K128" s="202">
        <v>2500</v>
      </c>
      <c r="L128" s="199">
        <v>9</v>
      </c>
      <c r="M128" s="189">
        <v>37</v>
      </c>
      <c r="N128" s="198">
        <f t="shared" si="14"/>
        <v>527.44229999999993</v>
      </c>
      <c r="O128" s="189">
        <v>31.3</v>
      </c>
      <c r="P128" s="196"/>
      <c r="Q128" s="189">
        <v>5.0999999999999996</v>
      </c>
      <c r="R128" s="174"/>
      <c r="S128" s="174"/>
      <c r="T128" s="174"/>
      <c r="U128" s="174"/>
      <c r="V128" s="174"/>
      <c r="W128" s="174"/>
      <c r="X128" s="174"/>
      <c r="Y128" s="174"/>
      <c r="Z128" s="174"/>
      <c r="AA128" s="174"/>
      <c r="AB128" s="174"/>
      <c r="AC128" s="174"/>
      <c r="AD128" s="174"/>
      <c r="AE128" s="174"/>
      <c r="AF128" s="174"/>
      <c r="AG128" s="174"/>
      <c r="AH128" s="174"/>
      <c r="AI128" s="174"/>
    </row>
    <row r="129" spans="1:35" s="210" customFormat="1">
      <c r="A129" s="178"/>
      <c r="B129" s="207"/>
      <c r="C129" s="207"/>
      <c r="D129" s="207"/>
      <c r="E129" s="207"/>
      <c r="F129" s="208"/>
      <c r="G129" s="207"/>
      <c r="H129" s="207"/>
      <c r="I129" s="208"/>
      <c r="J129" s="208"/>
      <c r="K129" s="207"/>
      <c r="L129" s="219"/>
      <c r="M129" s="219"/>
      <c r="N129" s="219"/>
      <c r="O129" s="219"/>
      <c r="P129" s="207"/>
      <c r="Q129" s="219"/>
      <c r="R129" s="219"/>
      <c r="S129" s="219"/>
      <c r="T129" s="219"/>
      <c r="U129" s="219"/>
      <c r="V129" s="207"/>
      <c r="W129" s="219"/>
      <c r="X129" s="209"/>
      <c r="Y129" s="209"/>
      <c r="Z129" s="209"/>
      <c r="AA129" s="209"/>
      <c r="AB129" s="209"/>
      <c r="AC129" s="209"/>
      <c r="AD129" s="209"/>
      <c r="AE129" s="209"/>
      <c r="AF129" s="209"/>
      <c r="AG129" s="178"/>
      <c r="AH129" s="178"/>
      <c r="AI129" s="178"/>
    </row>
    <row r="130" spans="1:35" s="210" customFormat="1">
      <c r="A130" s="178"/>
      <c r="B130" s="178"/>
      <c r="C130" s="178"/>
      <c r="D130" s="178"/>
      <c r="E130" s="178"/>
      <c r="F130" s="178"/>
      <c r="G130" s="178"/>
      <c r="H130" s="178"/>
      <c r="I130" s="178"/>
      <c r="J130" s="178"/>
      <c r="K130" s="178"/>
      <c r="L130" s="178"/>
      <c r="M130" s="178"/>
      <c r="N130" s="178"/>
      <c r="O130" s="178"/>
      <c r="P130" s="178"/>
      <c r="Q130" s="178"/>
      <c r="R130" s="178"/>
      <c r="S130" s="178"/>
      <c r="T130" s="178"/>
      <c r="U130" s="211"/>
      <c r="V130" s="209"/>
      <c r="W130" s="209"/>
      <c r="X130" s="209"/>
      <c r="Y130" s="209"/>
      <c r="Z130" s="209"/>
      <c r="AA130" s="209"/>
      <c r="AB130" s="209"/>
      <c r="AC130" s="209"/>
      <c r="AD130" s="209"/>
      <c r="AE130" s="209"/>
      <c r="AF130" s="209"/>
      <c r="AG130" s="178"/>
      <c r="AH130" s="178"/>
      <c r="AI130" s="178"/>
    </row>
    <row r="131" spans="1:35" s="210" customFormat="1">
      <c r="A131" s="178"/>
      <c r="B131" s="215"/>
      <c r="C131" s="215"/>
      <c r="D131" s="215"/>
      <c r="E131" s="215"/>
      <c r="F131" s="215"/>
      <c r="G131" s="215"/>
      <c r="H131" s="215"/>
      <c r="I131" s="216"/>
      <c r="J131" s="216"/>
      <c r="K131" s="216"/>
      <c r="L131" s="217"/>
      <c r="M131" s="218"/>
      <c r="N131" s="218"/>
      <c r="O131" s="218"/>
      <c r="P131" s="218"/>
      <c r="Q131" s="218"/>
      <c r="R131" s="178"/>
      <c r="S131" s="178"/>
      <c r="T131" s="178"/>
      <c r="U131" s="211"/>
      <c r="V131" s="209"/>
      <c r="W131" s="209"/>
      <c r="X131" s="209"/>
      <c r="Y131" s="209"/>
      <c r="Z131" s="209"/>
      <c r="AA131" s="209"/>
      <c r="AB131" s="209"/>
      <c r="AC131" s="209"/>
      <c r="AD131" s="209"/>
      <c r="AE131" s="209"/>
      <c r="AF131" s="209"/>
      <c r="AG131" s="178"/>
      <c r="AH131" s="178"/>
      <c r="AI131" s="178"/>
    </row>
    <row r="132" spans="1:35" s="210" customFormat="1">
      <c r="A132" s="178"/>
      <c r="B132" s="220"/>
      <c r="C132" s="221"/>
      <c r="D132" s="221"/>
      <c r="E132" s="222"/>
      <c r="F132" s="221"/>
      <c r="G132" s="221"/>
      <c r="H132" s="221"/>
      <c r="I132" s="221"/>
      <c r="J132" s="223"/>
      <c r="K132" s="221"/>
      <c r="L132" s="221"/>
      <c r="M132" s="221"/>
      <c r="N132" s="224"/>
      <c r="O132" s="221"/>
      <c r="P132" s="221"/>
      <c r="Q132" s="221"/>
      <c r="R132" s="178"/>
      <c r="S132" s="178"/>
      <c r="T132" s="178"/>
      <c r="U132" s="225"/>
      <c r="V132" s="209"/>
      <c r="W132" s="209"/>
      <c r="X132" s="209"/>
      <c r="Y132" s="209"/>
      <c r="Z132" s="209"/>
      <c r="AA132" s="209"/>
      <c r="AB132" s="209"/>
      <c r="AC132" s="209"/>
      <c r="AD132" s="209"/>
      <c r="AE132" s="209"/>
      <c r="AF132" s="209"/>
      <c r="AG132" s="178"/>
      <c r="AH132" s="178"/>
      <c r="AI132" s="178"/>
    </row>
    <row r="133" spans="1:35" s="210" customFormat="1">
      <c r="A133" s="178"/>
      <c r="B133" s="207"/>
      <c r="C133" s="207"/>
      <c r="D133" s="212"/>
      <c r="E133" s="219"/>
      <c r="F133" s="207"/>
      <c r="G133" s="207"/>
      <c r="H133" s="219"/>
      <c r="I133" s="207"/>
      <c r="J133" s="207"/>
      <c r="K133" s="219"/>
      <c r="L133" s="207"/>
      <c r="M133" s="208"/>
      <c r="N133" s="213"/>
      <c r="O133" s="208"/>
      <c r="P133" s="212"/>
      <c r="Q133" s="208"/>
      <c r="R133" s="178"/>
      <c r="S133" s="178"/>
      <c r="T133" s="178"/>
      <c r="U133" s="225"/>
      <c r="V133" s="209"/>
      <c r="W133" s="209"/>
      <c r="X133" s="209"/>
      <c r="Y133" s="209"/>
      <c r="Z133" s="209"/>
      <c r="AA133" s="209"/>
      <c r="AB133" s="209"/>
      <c r="AC133" s="209"/>
      <c r="AD133" s="209"/>
      <c r="AE133" s="209"/>
      <c r="AF133" s="209"/>
      <c r="AG133" s="178"/>
      <c r="AH133" s="178"/>
      <c r="AI133" s="178"/>
    </row>
    <row r="134" spans="1:35" s="210" customFormat="1">
      <c r="A134" s="178"/>
      <c r="B134" s="207"/>
      <c r="C134" s="207"/>
      <c r="D134" s="212"/>
      <c r="E134" s="219"/>
      <c r="F134" s="207"/>
      <c r="G134" s="207"/>
      <c r="H134" s="219"/>
      <c r="I134" s="207"/>
      <c r="J134" s="207"/>
      <c r="K134" s="219"/>
      <c r="L134" s="207"/>
      <c r="M134" s="208"/>
      <c r="N134" s="213"/>
      <c r="O134" s="208"/>
      <c r="P134" s="212"/>
      <c r="Q134" s="208"/>
      <c r="R134" s="178"/>
      <c r="S134" s="178"/>
      <c r="T134" s="178"/>
      <c r="U134" s="225"/>
      <c r="V134" s="209"/>
      <c r="W134" s="209"/>
      <c r="X134" s="209"/>
      <c r="Y134" s="209"/>
      <c r="Z134" s="209"/>
      <c r="AA134" s="209"/>
      <c r="AB134" s="209"/>
      <c r="AC134" s="209"/>
      <c r="AD134" s="209"/>
      <c r="AE134" s="209"/>
      <c r="AF134" s="209"/>
      <c r="AG134" s="178"/>
      <c r="AH134" s="178"/>
      <c r="AI134" s="178"/>
    </row>
    <row r="135" spans="1:35" s="210" customFormat="1">
      <c r="A135" s="178"/>
      <c r="B135" s="207"/>
      <c r="C135" s="207"/>
      <c r="D135" s="212"/>
      <c r="E135" s="219"/>
      <c r="F135" s="207"/>
      <c r="G135" s="207"/>
      <c r="H135" s="219"/>
      <c r="I135" s="207"/>
      <c r="J135" s="207"/>
      <c r="K135" s="219"/>
      <c r="L135" s="207"/>
      <c r="M135" s="208"/>
      <c r="N135" s="213"/>
      <c r="O135" s="208"/>
      <c r="P135" s="212"/>
      <c r="Q135" s="208"/>
      <c r="R135" s="178"/>
      <c r="S135" s="178"/>
      <c r="T135" s="178"/>
      <c r="U135" s="178"/>
      <c r="V135" s="178"/>
      <c r="W135" s="178"/>
      <c r="X135" s="178"/>
      <c r="Y135" s="178"/>
      <c r="Z135" s="178"/>
      <c r="AA135" s="178"/>
      <c r="AB135" s="178"/>
      <c r="AC135" s="178"/>
      <c r="AD135" s="178"/>
      <c r="AE135" s="178"/>
      <c r="AF135" s="178"/>
      <c r="AG135" s="178"/>
      <c r="AH135" s="178"/>
      <c r="AI135" s="178"/>
    </row>
    <row r="136" spans="1:35" s="210" customFormat="1">
      <c r="A136" s="178"/>
      <c r="B136" s="207"/>
      <c r="C136" s="207"/>
      <c r="D136" s="212"/>
      <c r="E136" s="219"/>
      <c r="F136" s="207"/>
      <c r="G136" s="207"/>
      <c r="H136" s="219"/>
      <c r="I136" s="207"/>
      <c r="J136" s="207"/>
      <c r="K136" s="219"/>
      <c r="L136" s="207"/>
      <c r="M136" s="208"/>
      <c r="N136" s="213"/>
      <c r="O136" s="208"/>
      <c r="P136" s="212"/>
      <c r="Q136" s="208"/>
      <c r="R136" s="178"/>
      <c r="S136" s="178"/>
      <c r="T136" s="178"/>
      <c r="U136" s="178"/>
      <c r="V136" s="178"/>
      <c r="W136" s="178"/>
      <c r="X136" s="178"/>
      <c r="Y136" s="178"/>
      <c r="Z136" s="178"/>
      <c r="AA136" s="178"/>
      <c r="AB136" s="178"/>
      <c r="AC136" s="178"/>
      <c r="AD136" s="178"/>
      <c r="AE136" s="178"/>
      <c r="AF136" s="178"/>
      <c r="AG136" s="178"/>
      <c r="AH136" s="178"/>
      <c r="AI136" s="178"/>
    </row>
    <row r="137" spans="1:35" s="210" customFormat="1">
      <c r="A137" s="178"/>
      <c r="B137" s="208"/>
      <c r="C137" s="208"/>
      <c r="D137" s="212"/>
      <c r="E137" s="226"/>
      <c r="F137" s="208"/>
      <c r="G137" s="208"/>
      <c r="H137" s="226"/>
      <c r="I137" s="208"/>
      <c r="J137" s="208"/>
      <c r="K137" s="226"/>
      <c r="L137" s="208"/>
      <c r="M137" s="208"/>
      <c r="N137" s="213"/>
      <c r="O137" s="208"/>
      <c r="P137" s="212"/>
      <c r="Q137" s="208"/>
      <c r="R137" s="178"/>
      <c r="S137" s="178"/>
      <c r="T137" s="214"/>
      <c r="U137" s="178"/>
      <c r="V137" s="178"/>
      <c r="W137" s="178"/>
      <c r="X137" s="178"/>
      <c r="Y137" s="178"/>
      <c r="Z137" s="178"/>
      <c r="AA137" s="178"/>
      <c r="AB137" s="178"/>
      <c r="AC137" s="178"/>
      <c r="AD137" s="178"/>
      <c r="AE137" s="178"/>
      <c r="AF137" s="178"/>
      <c r="AG137" s="178"/>
      <c r="AH137" s="178"/>
      <c r="AI137" s="178"/>
    </row>
    <row r="138" spans="1:35" s="210" customFormat="1">
      <c r="A138" s="178"/>
      <c r="B138" s="207"/>
      <c r="C138" s="207"/>
      <c r="D138" s="212"/>
      <c r="E138" s="219"/>
      <c r="F138" s="207"/>
      <c r="G138" s="207"/>
      <c r="H138" s="219"/>
      <c r="I138" s="207"/>
      <c r="J138" s="207"/>
      <c r="K138" s="219"/>
      <c r="L138" s="207"/>
      <c r="M138" s="208"/>
      <c r="N138" s="213"/>
      <c r="O138" s="208"/>
      <c r="P138" s="212"/>
      <c r="Q138" s="208"/>
      <c r="R138" s="178"/>
      <c r="S138" s="178"/>
      <c r="T138" s="178"/>
      <c r="U138" s="178"/>
      <c r="V138" s="178"/>
      <c r="W138" s="178"/>
      <c r="X138" s="178"/>
      <c r="Y138" s="178"/>
      <c r="Z138" s="178"/>
      <c r="AA138" s="178"/>
      <c r="AB138" s="178"/>
      <c r="AC138" s="178"/>
      <c r="AD138" s="178"/>
      <c r="AE138" s="178"/>
      <c r="AF138" s="178"/>
      <c r="AG138" s="178"/>
      <c r="AH138" s="178"/>
      <c r="AI138" s="178"/>
    </row>
    <row r="139" spans="1:35" s="210" customFormat="1">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row>
    <row r="140" spans="1:35" s="210" customFormat="1">
      <c r="A140" s="178"/>
      <c r="B140" s="178"/>
      <c r="C140" s="178"/>
      <c r="D140" s="178"/>
      <c r="E140" s="178"/>
      <c r="F140" s="178"/>
      <c r="G140" s="178"/>
      <c r="H140" s="218"/>
      <c r="I140" s="215"/>
      <c r="J140" s="218"/>
      <c r="K140" s="218"/>
      <c r="L140" s="218"/>
      <c r="M140" s="21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row>
    <row r="141" spans="1:35" s="210" customFormat="1">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row>
    <row r="142" spans="1:35">
      <c r="A142" s="174"/>
      <c r="B142" s="174"/>
      <c r="C142" s="174"/>
      <c r="D142" s="174"/>
      <c r="E142" s="174"/>
      <c r="F142" s="174"/>
      <c r="G142" s="174"/>
      <c r="H142" s="174"/>
      <c r="I142" s="145"/>
      <c r="J142" s="145"/>
      <c r="K142" s="145"/>
      <c r="L142" s="145"/>
      <c r="M142" s="145"/>
      <c r="N142" s="145"/>
      <c r="O142" s="145"/>
      <c r="P142" s="145"/>
      <c r="Q142" s="145"/>
      <c r="R142" s="145"/>
      <c r="S142" s="174"/>
      <c r="T142" s="174"/>
      <c r="U142" s="174"/>
      <c r="V142" s="174"/>
      <c r="W142" s="174"/>
      <c r="X142" s="174"/>
      <c r="Y142" s="174"/>
      <c r="Z142" s="174"/>
      <c r="AA142" s="174"/>
      <c r="AB142" s="174"/>
      <c r="AC142" s="174"/>
      <c r="AD142" s="174"/>
      <c r="AE142" s="174"/>
      <c r="AF142" s="174"/>
      <c r="AG142" s="174"/>
      <c r="AH142" s="174"/>
      <c r="AI142" s="174"/>
    </row>
    <row r="143" spans="1:35">
      <c r="A143" s="174"/>
      <c r="B143" s="174"/>
      <c r="C143" s="145"/>
      <c r="D143" s="145"/>
      <c r="E143" s="145"/>
      <c r="F143" s="145"/>
      <c r="G143" s="145"/>
      <c r="H143" s="145"/>
      <c r="I143" s="145"/>
      <c r="J143" s="145"/>
      <c r="K143" s="145"/>
      <c r="L143" s="145"/>
      <c r="M143" s="145"/>
      <c r="N143" s="145"/>
      <c r="O143" s="145"/>
      <c r="P143" s="145"/>
      <c r="Q143" s="145"/>
      <c r="R143" s="145"/>
      <c r="S143" s="174"/>
      <c r="T143" s="174"/>
      <c r="U143" s="174"/>
      <c r="V143" s="174"/>
      <c r="W143" s="174"/>
      <c r="X143" s="174"/>
      <c r="Y143" s="174"/>
      <c r="Z143" s="174"/>
      <c r="AA143" s="174"/>
      <c r="AB143" s="174"/>
      <c r="AC143" s="174"/>
      <c r="AD143" s="174"/>
      <c r="AE143" s="174"/>
      <c r="AF143" s="174"/>
      <c r="AG143" s="174"/>
      <c r="AH143" s="174"/>
      <c r="AI143" s="174"/>
    </row>
    <row r="144" spans="1:35">
      <c r="A144" s="174"/>
      <c r="B144" s="174"/>
      <c r="C144" s="145"/>
      <c r="D144" s="145"/>
      <c r="E144" s="145"/>
      <c r="F144" s="145"/>
      <c r="G144" s="145"/>
      <c r="H144" s="145"/>
      <c r="I144" s="146"/>
      <c r="J144" s="146"/>
      <c r="K144" s="146"/>
      <c r="L144" s="146"/>
      <c r="M144" s="170"/>
      <c r="N144" s="146"/>
      <c r="O144" s="146"/>
      <c r="P144" s="146"/>
      <c r="Q144" s="146"/>
      <c r="R144" s="146"/>
      <c r="S144" s="174"/>
      <c r="T144" s="174"/>
      <c r="U144" s="169"/>
      <c r="V144" s="169"/>
      <c r="W144" s="169"/>
      <c r="X144" s="169"/>
      <c r="Y144" s="169"/>
      <c r="Z144" s="169"/>
      <c r="AA144" s="169"/>
      <c r="AB144" s="169"/>
      <c r="AC144" s="169"/>
      <c r="AD144" s="169"/>
      <c r="AE144" s="169"/>
      <c r="AF144" s="169"/>
      <c r="AG144" s="169"/>
      <c r="AH144" s="169"/>
      <c r="AI144" s="169"/>
    </row>
    <row r="145" spans="1:35">
      <c r="A145" s="174"/>
      <c r="B145" s="174"/>
      <c r="C145" s="145"/>
      <c r="D145" s="145"/>
      <c r="E145" s="145"/>
      <c r="F145" s="145"/>
      <c r="G145" s="145"/>
      <c r="H145" s="145"/>
      <c r="I145" s="146"/>
      <c r="J145" s="146"/>
      <c r="K145" s="146"/>
      <c r="L145" s="146"/>
      <c r="M145" s="170"/>
      <c r="N145" s="146"/>
      <c r="O145" s="146"/>
      <c r="P145" s="146"/>
      <c r="Q145" s="146"/>
      <c r="R145" s="146"/>
      <c r="S145" s="174"/>
      <c r="T145" s="174"/>
      <c r="U145" s="169"/>
      <c r="V145" s="169"/>
      <c r="W145" s="169"/>
      <c r="X145" s="169"/>
      <c r="Y145" s="169"/>
      <c r="Z145" s="169"/>
      <c r="AA145" s="169"/>
      <c r="AB145" s="169"/>
      <c r="AC145" s="169"/>
      <c r="AD145" s="169"/>
      <c r="AE145" s="169"/>
      <c r="AF145" s="169"/>
      <c r="AG145" s="169"/>
      <c r="AH145" s="169"/>
      <c r="AI145" s="169"/>
    </row>
    <row r="146" spans="1:35">
      <c r="A146" s="174"/>
      <c r="B146" s="174"/>
      <c r="C146" s="145"/>
      <c r="D146" s="145"/>
      <c r="E146" s="145"/>
      <c r="F146" s="145"/>
      <c r="G146" s="145"/>
      <c r="H146" s="145"/>
      <c r="I146" s="145"/>
      <c r="J146" s="145"/>
      <c r="K146" s="145"/>
      <c r="L146" s="145"/>
      <c r="M146" s="145"/>
      <c r="N146" s="145"/>
      <c r="O146" s="145"/>
      <c r="P146" s="145"/>
      <c r="Q146" s="145"/>
      <c r="R146" s="145"/>
      <c r="S146" s="174"/>
      <c r="T146" s="174"/>
      <c r="U146" s="169"/>
      <c r="V146" s="169"/>
      <c r="W146" s="169"/>
      <c r="X146" s="169"/>
      <c r="Y146" s="169"/>
      <c r="Z146" s="169"/>
      <c r="AA146" s="169"/>
      <c r="AB146" s="169"/>
      <c r="AC146" s="169"/>
      <c r="AD146" s="169"/>
      <c r="AE146" s="169"/>
      <c r="AF146" s="169"/>
      <c r="AG146" s="169"/>
      <c r="AH146" s="169"/>
      <c r="AI146" s="169"/>
    </row>
    <row r="147" spans="1:35">
      <c r="A147" s="174"/>
      <c r="B147" s="174"/>
      <c r="C147" s="145"/>
      <c r="D147" s="145"/>
      <c r="E147" s="145"/>
      <c r="F147" s="145"/>
      <c r="G147" s="145"/>
      <c r="H147" s="145"/>
      <c r="I147" s="145"/>
      <c r="J147" s="145"/>
      <c r="K147" s="145"/>
      <c r="L147" s="145"/>
      <c r="M147" s="170"/>
      <c r="N147" s="145"/>
      <c r="O147" s="145"/>
      <c r="P147" s="145"/>
      <c r="Q147" s="145"/>
      <c r="R147" s="145"/>
      <c r="S147" s="174"/>
      <c r="T147" s="174"/>
      <c r="U147" s="169"/>
      <c r="V147" s="169"/>
      <c r="W147" s="169"/>
      <c r="X147" s="169"/>
      <c r="Y147" s="169"/>
      <c r="Z147" s="169"/>
      <c r="AA147" s="169"/>
      <c r="AB147" s="169"/>
      <c r="AC147" s="169"/>
      <c r="AD147" s="169"/>
      <c r="AE147" s="169"/>
      <c r="AF147" s="169"/>
      <c r="AG147" s="169"/>
      <c r="AH147" s="169"/>
      <c r="AI147" s="169"/>
    </row>
    <row r="148" spans="1:35">
      <c r="A148" s="174"/>
      <c r="B148" s="174"/>
      <c r="C148" s="174"/>
      <c r="D148" s="174"/>
      <c r="E148" s="174"/>
      <c r="F148" s="145"/>
      <c r="G148" s="174"/>
      <c r="H148" s="174"/>
      <c r="I148" s="174"/>
      <c r="J148" s="174"/>
      <c r="K148" s="174"/>
      <c r="L148" s="174"/>
      <c r="M148" s="174"/>
      <c r="N148" s="174"/>
      <c r="O148" s="174"/>
      <c r="P148" s="174"/>
      <c r="Q148" s="174"/>
      <c r="R148" s="174"/>
      <c r="S148" s="174"/>
      <c r="T148" s="174"/>
      <c r="U148" s="171"/>
      <c r="V148" s="169"/>
      <c r="W148" s="169"/>
      <c r="X148" s="169"/>
      <c r="Y148" s="169"/>
      <c r="Z148" s="169"/>
      <c r="AA148" s="169"/>
      <c r="AB148" s="169"/>
      <c r="AC148" s="169"/>
      <c r="AD148" s="169"/>
      <c r="AE148" s="169"/>
      <c r="AF148" s="169"/>
      <c r="AG148" s="169"/>
      <c r="AH148" s="169"/>
      <c r="AI148" s="169"/>
    </row>
    <row r="149" spans="1:35">
      <c r="A149" s="174"/>
      <c r="B149" s="174"/>
      <c r="C149" s="174"/>
      <c r="D149" s="174"/>
      <c r="E149" s="174"/>
      <c r="F149" s="174"/>
      <c r="G149" s="174"/>
      <c r="H149" s="174"/>
      <c r="I149" s="174"/>
      <c r="J149" s="174"/>
      <c r="K149" s="174"/>
      <c r="L149" s="174"/>
      <c r="M149" s="174"/>
      <c r="N149" s="174"/>
      <c r="O149" s="174"/>
      <c r="P149" s="174"/>
      <c r="Q149" s="174"/>
      <c r="R149" s="174"/>
      <c r="S149" s="174"/>
      <c r="T149" s="174"/>
      <c r="U149" s="171"/>
      <c r="V149" s="169"/>
      <c r="W149" s="169"/>
      <c r="X149" s="169"/>
      <c r="Y149" s="169"/>
      <c r="Z149" s="169"/>
      <c r="AA149" s="169"/>
      <c r="AB149" s="169"/>
      <c r="AC149" s="169"/>
      <c r="AD149" s="169"/>
      <c r="AE149" s="169"/>
      <c r="AF149" s="169"/>
      <c r="AG149" s="169"/>
      <c r="AH149" s="169"/>
      <c r="AI149" s="169"/>
    </row>
    <row r="150" spans="1:35">
      <c r="A150" s="174"/>
      <c r="B150" s="174"/>
      <c r="C150" s="174"/>
      <c r="D150" s="174"/>
      <c r="E150" s="174"/>
      <c r="F150" s="174"/>
      <c r="G150" s="174"/>
      <c r="H150" s="174"/>
      <c r="I150" s="174"/>
      <c r="J150" s="174"/>
      <c r="K150" s="174"/>
      <c r="L150" s="174"/>
      <c r="M150" s="174"/>
      <c r="N150" s="174"/>
      <c r="O150" s="174"/>
      <c r="P150" s="174"/>
      <c r="Q150" s="174"/>
      <c r="R150" s="174"/>
      <c r="S150" s="174"/>
      <c r="T150" s="174"/>
      <c r="U150" s="172"/>
      <c r="V150" s="169"/>
      <c r="W150" s="169"/>
      <c r="X150" s="169"/>
      <c r="Y150" s="169"/>
      <c r="Z150" s="169"/>
      <c r="AA150" s="169"/>
      <c r="AB150" s="169"/>
      <c r="AC150" s="169"/>
      <c r="AD150" s="169"/>
      <c r="AE150" s="169"/>
      <c r="AF150" s="169"/>
      <c r="AG150" s="169"/>
      <c r="AH150" s="169"/>
      <c r="AI150" s="169"/>
    </row>
    <row r="151" spans="1:35">
      <c r="A151" s="174"/>
      <c r="B151" s="174"/>
      <c r="C151" s="174"/>
      <c r="D151" s="174"/>
      <c r="E151" s="174"/>
      <c r="F151" s="174"/>
      <c r="G151" s="174"/>
      <c r="H151" s="174"/>
      <c r="I151" s="174"/>
      <c r="J151" s="174"/>
      <c r="K151" s="174"/>
      <c r="L151" s="174"/>
      <c r="M151" s="174"/>
      <c r="N151" s="174"/>
      <c r="O151" s="174"/>
      <c r="P151" s="174"/>
      <c r="Q151" s="174"/>
      <c r="R151" s="174"/>
      <c r="S151" s="174"/>
      <c r="T151" s="174"/>
      <c r="U151" s="172"/>
      <c r="V151" s="169"/>
      <c r="W151" s="169"/>
      <c r="X151" s="169"/>
      <c r="Y151" s="169"/>
      <c r="Z151" s="169"/>
      <c r="AA151" s="169"/>
      <c r="AB151" s="169"/>
      <c r="AC151" s="169"/>
      <c r="AD151" s="169"/>
      <c r="AE151" s="169"/>
      <c r="AF151" s="169"/>
      <c r="AG151" s="169"/>
      <c r="AH151" s="169"/>
      <c r="AI151" s="169"/>
    </row>
    <row r="152" spans="1:35">
      <c r="A152" s="174"/>
      <c r="B152" s="174"/>
      <c r="C152" s="174"/>
      <c r="D152" s="174"/>
      <c r="E152" s="174"/>
      <c r="F152" s="174"/>
      <c r="G152" s="174"/>
      <c r="H152" s="174"/>
      <c r="I152" s="174"/>
      <c r="J152" s="174"/>
      <c r="K152" s="174"/>
      <c r="L152" s="174"/>
      <c r="M152" s="174"/>
      <c r="N152" s="174"/>
      <c r="O152" s="174"/>
      <c r="P152" s="174"/>
      <c r="Q152" s="174"/>
      <c r="R152" s="174"/>
      <c r="S152" s="174"/>
      <c r="T152" s="174"/>
      <c r="U152" s="172"/>
      <c r="V152" s="169"/>
      <c r="W152" s="169"/>
      <c r="X152" s="169"/>
      <c r="Y152" s="169"/>
      <c r="Z152" s="169"/>
      <c r="AA152" s="169"/>
      <c r="AB152" s="169"/>
      <c r="AC152" s="169"/>
      <c r="AD152" s="169"/>
      <c r="AE152" s="169"/>
      <c r="AF152" s="169"/>
      <c r="AG152" s="169"/>
      <c r="AH152" s="169"/>
      <c r="AI152" s="169"/>
    </row>
    <row r="153" spans="1:35">
      <c r="A153" s="174"/>
      <c r="B153" s="178"/>
      <c r="C153" s="174"/>
      <c r="D153" s="174"/>
      <c r="E153" s="174"/>
      <c r="F153" s="174"/>
      <c r="G153" s="174"/>
      <c r="H153" s="174"/>
      <c r="I153" s="174"/>
      <c r="J153" s="174"/>
      <c r="K153" s="174"/>
      <c r="L153" s="174"/>
      <c r="M153" s="174"/>
      <c r="N153" s="174"/>
      <c r="O153" s="174"/>
      <c r="P153" s="174"/>
      <c r="Q153" s="174"/>
      <c r="R153" s="174"/>
      <c r="S153" s="174"/>
      <c r="T153" s="174"/>
      <c r="U153" s="171"/>
      <c r="V153" s="169"/>
      <c r="W153" s="169"/>
      <c r="X153" s="169"/>
      <c r="Y153" s="169"/>
      <c r="Z153" s="169"/>
      <c r="AA153" s="169"/>
      <c r="AB153" s="169"/>
      <c r="AC153" s="169"/>
      <c r="AD153" s="169"/>
      <c r="AE153" s="169"/>
      <c r="AF153" s="169"/>
      <c r="AG153" s="169"/>
      <c r="AH153" s="169"/>
      <c r="AI153" s="169"/>
    </row>
    <row r="154" spans="1:35">
      <c r="A154" s="174"/>
      <c r="B154" s="174"/>
      <c r="C154" s="174"/>
      <c r="D154" s="174"/>
      <c r="E154" s="174"/>
      <c r="F154" s="174"/>
      <c r="G154" s="174"/>
      <c r="H154" s="174"/>
      <c r="I154" s="174"/>
      <c r="J154" s="174"/>
      <c r="K154" s="174"/>
      <c r="L154" s="174"/>
      <c r="M154" s="174"/>
      <c r="N154" s="174"/>
      <c r="O154" s="174"/>
      <c r="P154" s="174"/>
      <c r="Q154" s="174"/>
      <c r="R154" s="174"/>
      <c r="S154" s="174"/>
      <c r="T154" s="174"/>
      <c r="U154" s="171"/>
      <c r="V154" s="169"/>
      <c r="W154" s="169"/>
      <c r="X154" s="169"/>
      <c r="Y154" s="169"/>
      <c r="Z154" s="169"/>
      <c r="AA154" s="169"/>
      <c r="AB154" s="169"/>
      <c r="AC154" s="169"/>
      <c r="AD154" s="169"/>
      <c r="AE154" s="169"/>
      <c r="AF154" s="169"/>
      <c r="AG154" s="169"/>
      <c r="AH154" s="169"/>
      <c r="AI154" s="169"/>
    </row>
    <row r="155" spans="1:35">
      <c r="A155" s="174"/>
      <c r="B155" s="174"/>
      <c r="C155" s="174"/>
      <c r="D155" s="174"/>
      <c r="E155" s="174"/>
      <c r="F155" s="174"/>
      <c r="G155" s="174"/>
      <c r="H155" s="174"/>
      <c r="I155" s="174"/>
      <c r="J155" s="174"/>
      <c r="K155" s="174"/>
      <c r="L155" s="174"/>
      <c r="M155" s="174"/>
      <c r="N155" s="174"/>
      <c r="O155" s="174"/>
      <c r="P155" s="174"/>
      <c r="Q155" s="174"/>
      <c r="R155" s="174"/>
      <c r="S155" s="174"/>
      <c r="T155" s="174"/>
      <c r="U155" s="172"/>
      <c r="V155" s="169"/>
      <c r="W155" s="169"/>
      <c r="X155" s="169"/>
      <c r="Y155" s="169"/>
      <c r="Z155" s="169"/>
      <c r="AA155" s="169"/>
      <c r="AB155" s="169"/>
      <c r="AC155" s="169"/>
      <c r="AD155" s="169"/>
      <c r="AE155" s="169"/>
      <c r="AF155" s="169"/>
      <c r="AG155" s="169"/>
      <c r="AH155" s="169"/>
      <c r="AI155" s="169"/>
    </row>
    <row r="156" spans="1:35">
      <c r="A156" s="174"/>
      <c r="B156" s="174"/>
      <c r="C156" s="174"/>
      <c r="D156" s="174"/>
      <c r="E156" s="174"/>
      <c r="F156" s="174"/>
      <c r="G156" s="174"/>
      <c r="H156" s="174"/>
      <c r="I156" s="174"/>
      <c r="J156" s="174"/>
      <c r="K156" s="174"/>
      <c r="L156" s="174"/>
      <c r="M156" s="174"/>
      <c r="N156" s="174"/>
      <c r="O156" s="174"/>
      <c r="P156" s="174"/>
      <c r="Q156" s="174"/>
      <c r="R156" s="174"/>
      <c r="S156" s="174"/>
      <c r="T156" s="174"/>
      <c r="U156" s="172"/>
      <c r="V156" s="169"/>
      <c r="W156" s="169"/>
      <c r="X156" s="169"/>
      <c r="Y156" s="169"/>
      <c r="Z156" s="169"/>
      <c r="AA156" s="169"/>
      <c r="AB156" s="169"/>
      <c r="AC156" s="169"/>
      <c r="AD156" s="169"/>
      <c r="AE156" s="169"/>
      <c r="AF156" s="169"/>
      <c r="AG156" s="169"/>
      <c r="AH156" s="169"/>
      <c r="AI156" s="169"/>
    </row>
    <row r="157" spans="1:35">
      <c r="A157" s="174"/>
      <c r="B157" s="176"/>
      <c r="C157" s="174"/>
      <c r="D157" s="174"/>
      <c r="E157" s="174"/>
      <c r="F157" s="174"/>
      <c r="G157" s="174"/>
      <c r="H157" s="174"/>
      <c r="I157" s="174"/>
      <c r="J157" s="174"/>
      <c r="K157" s="174"/>
      <c r="L157" s="174"/>
      <c r="M157" s="174"/>
      <c r="N157" s="174"/>
      <c r="O157" s="174"/>
      <c r="P157" s="174"/>
      <c r="Q157" s="174"/>
      <c r="R157" s="174"/>
      <c r="S157" s="174"/>
      <c r="T157" s="174"/>
      <c r="U157" s="172"/>
      <c r="V157" s="169"/>
      <c r="W157" s="169"/>
      <c r="X157" s="169"/>
      <c r="Y157" s="169"/>
      <c r="Z157" s="169"/>
      <c r="AA157" s="169"/>
      <c r="AB157" s="169"/>
      <c r="AC157" s="169"/>
      <c r="AD157" s="169"/>
      <c r="AE157" s="169"/>
      <c r="AF157" s="169"/>
      <c r="AG157" s="169"/>
      <c r="AH157" s="169"/>
      <c r="AI157" s="169"/>
    </row>
    <row r="158" spans="1:35">
      <c r="A158" s="174"/>
      <c r="B158" s="177"/>
      <c r="C158" s="174"/>
      <c r="D158" s="174"/>
      <c r="E158" s="174"/>
      <c r="F158" s="174"/>
      <c r="G158" s="174"/>
      <c r="H158" s="174"/>
      <c r="I158" s="174"/>
      <c r="J158" s="174"/>
      <c r="K158" s="174"/>
      <c r="L158" s="174"/>
      <c r="M158" s="174"/>
      <c r="N158" s="174"/>
      <c r="O158" s="174"/>
      <c r="P158" s="174"/>
      <c r="Q158" s="174"/>
      <c r="R158" s="174"/>
      <c r="S158" s="174"/>
      <c r="T158" s="174"/>
      <c r="U158" s="171"/>
      <c r="V158" s="169"/>
      <c r="W158" s="169"/>
      <c r="X158" s="169"/>
      <c r="Y158" s="169"/>
      <c r="Z158" s="169"/>
      <c r="AA158" s="169"/>
      <c r="AB158" s="169"/>
      <c r="AC158" s="169"/>
      <c r="AD158" s="169"/>
      <c r="AE158" s="169"/>
      <c r="AF158" s="169"/>
      <c r="AG158" s="169"/>
      <c r="AH158" s="169"/>
      <c r="AI158" s="169"/>
    </row>
    <row r="159" spans="1:35">
      <c r="A159" s="174"/>
      <c r="B159" s="174"/>
      <c r="C159" s="174"/>
      <c r="D159" s="174"/>
      <c r="E159" s="174"/>
      <c r="F159" s="174"/>
      <c r="G159" s="174"/>
      <c r="H159" s="174"/>
      <c r="I159" s="174"/>
      <c r="J159" s="174"/>
      <c r="K159" s="174"/>
      <c r="L159" s="174"/>
      <c r="M159" s="174"/>
      <c r="N159" s="174"/>
      <c r="O159" s="174"/>
      <c r="P159" s="174"/>
      <c r="Q159" s="174"/>
      <c r="R159" s="174"/>
      <c r="S159" s="174"/>
      <c r="T159" s="174"/>
      <c r="U159" s="171"/>
      <c r="V159" s="169"/>
      <c r="W159" s="169"/>
      <c r="X159" s="169"/>
      <c r="Y159" s="169"/>
      <c r="Z159" s="169"/>
      <c r="AA159" s="169"/>
      <c r="AB159" s="169"/>
      <c r="AC159" s="169"/>
      <c r="AD159" s="169"/>
      <c r="AE159" s="169"/>
      <c r="AF159" s="169"/>
      <c r="AG159" s="169"/>
      <c r="AH159" s="169"/>
      <c r="AI159" s="169"/>
    </row>
    <row r="160" spans="1:35">
      <c r="A160" s="174"/>
      <c r="B160" s="174"/>
      <c r="C160" s="174"/>
      <c r="D160" s="174"/>
      <c r="E160" s="174"/>
      <c r="F160" s="174"/>
      <c r="G160" s="174"/>
      <c r="H160" s="174"/>
      <c r="I160" s="174"/>
      <c r="J160" s="174"/>
      <c r="K160" s="174"/>
      <c r="L160" s="174"/>
      <c r="M160" s="174"/>
      <c r="N160" s="174"/>
      <c r="O160" s="174"/>
      <c r="P160" s="174"/>
      <c r="Q160" s="174"/>
      <c r="R160" s="174"/>
      <c r="S160" s="174"/>
      <c r="T160" s="174"/>
      <c r="U160" s="172"/>
      <c r="V160" s="169"/>
      <c r="W160" s="169"/>
      <c r="X160" s="169"/>
      <c r="Y160" s="169"/>
      <c r="Z160" s="169"/>
      <c r="AA160" s="169"/>
      <c r="AB160" s="169"/>
      <c r="AC160" s="169"/>
      <c r="AD160" s="169"/>
      <c r="AE160" s="169"/>
      <c r="AF160" s="169"/>
      <c r="AG160" s="169"/>
      <c r="AH160" s="169"/>
      <c r="AI160" s="169"/>
    </row>
    <row r="161" spans="1:35">
      <c r="A161" s="174"/>
      <c r="B161" s="174"/>
      <c r="C161" s="174"/>
      <c r="D161" s="174"/>
      <c r="E161" s="174"/>
      <c r="F161" s="174"/>
      <c r="G161" s="174"/>
      <c r="H161" s="174"/>
      <c r="I161" s="174"/>
      <c r="J161" s="174"/>
      <c r="K161" s="174"/>
      <c r="L161" s="174"/>
      <c r="M161" s="174"/>
      <c r="N161" s="174"/>
      <c r="O161" s="174"/>
      <c r="P161" s="174"/>
      <c r="Q161" s="174"/>
      <c r="R161" s="174"/>
      <c r="S161" s="174"/>
      <c r="T161" s="174"/>
      <c r="U161" s="172"/>
      <c r="V161" s="169"/>
      <c r="W161" s="169"/>
      <c r="X161" s="169"/>
      <c r="Y161" s="169"/>
      <c r="Z161" s="169"/>
      <c r="AA161" s="169"/>
      <c r="AB161" s="169"/>
      <c r="AC161" s="169"/>
      <c r="AD161" s="169"/>
      <c r="AE161" s="169"/>
      <c r="AF161" s="169"/>
      <c r="AG161" s="169"/>
      <c r="AH161" s="169"/>
      <c r="AI161" s="169"/>
    </row>
    <row r="162" spans="1:35">
      <c r="A162" s="174"/>
      <c r="B162" s="174"/>
      <c r="C162" s="174"/>
      <c r="D162" s="174"/>
      <c r="E162" s="174"/>
      <c r="F162" s="174"/>
      <c r="G162" s="174"/>
      <c r="H162" s="174"/>
      <c r="I162" s="174"/>
      <c r="J162" s="174"/>
      <c r="K162" s="174"/>
      <c r="L162" s="174"/>
      <c r="M162" s="174"/>
      <c r="N162" s="174"/>
      <c r="O162" s="174"/>
      <c r="P162" s="174"/>
      <c r="Q162" s="174"/>
      <c r="R162" s="174"/>
      <c r="S162" s="174"/>
      <c r="T162" s="174"/>
      <c r="U162" s="172"/>
      <c r="V162" s="169"/>
      <c r="W162" s="169"/>
      <c r="X162" s="169"/>
      <c r="Y162" s="169"/>
      <c r="Z162" s="169"/>
      <c r="AA162" s="169"/>
      <c r="AB162" s="169"/>
      <c r="AC162" s="169"/>
      <c r="AD162" s="169"/>
      <c r="AE162" s="169"/>
      <c r="AF162" s="169"/>
      <c r="AG162" s="169"/>
      <c r="AH162" s="169"/>
      <c r="AI162" s="169"/>
    </row>
    <row r="163" spans="1:35">
      <c r="A163" s="174"/>
      <c r="B163" s="174"/>
      <c r="C163" s="174"/>
      <c r="D163" s="174"/>
      <c r="E163" s="174"/>
      <c r="F163" s="174"/>
      <c r="G163" s="174"/>
      <c r="H163" s="174"/>
      <c r="I163" s="174"/>
      <c r="J163" s="174"/>
      <c r="K163" s="174"/>
      <c r="L163" s="174"/>
      <c r="M163" s="174"/>
      <c r="N163" s="174"/>
      <c r="O163" s="174"/>
      <c r="P163" s="174"/>
      <c r="Q163" s="174"/>
      <c r="R163" s="174"/>
      <c r="S163" s="174"/>
      <c r="T163" s="174"/>
      <c r="U163" s="171"/>
      <c r="V163" s="169"/>
      <c r="W163" s="169"/>
      <c r="X163" s="169"/>
      <c r="Y163" s="169"/>
      <c r="Z163" s="169"/>
      <c r="AA163" s="169"/>
      <c r="AB163" s="169"/>
      <c r="AC163" s="169"/>
      <c r="AD163" s="169"/>
      <c r="AE163" s="169"/>
      <c r="AF163" s="169"/>
      <c r="AG163" s="169"/>
      <c r="AH163" s="169"/>
      <c r="AI163" s="169"/>
    </row>
    <row r="164" spans="1:35">
      <c r="A164" s="174"/>
      <c r="B164" s="174"/>
      <c r="C164" s="174"/>
      <c r="D164" s="174"/>
      <c r="E164" s="174"/>
      <c r="F164" s="174"/>
      <c r="G164" s="174"/>
      <c r="H164" s="174"/>
      <c r="I164" s="174"/>
      <c r="J164" s="174"/>
      <c r="K164" s="174"/>
      <c r="L164" s="174"/>
      <c r="M164" s="174"/>
      <c r="N164" s="174"/>
      <c r="O164" s="174"/>
      <c r="P164" s="174"/>
      <c r="Q164" s="174"/>
      <c r="R164" s="174"/>
      <c r="S164" s="174"/>
      <c r="T164" s="174"/>
      <c r="U164" s="171"/>
      <c r="V164" s="169"/>
      <c r="W164" s="169"/>
      <c r="X164" s="169"/>
      <c r="Y164" s="169"/>
      <c r="Z164" s="169"/>
      <c r="AA164" s="169"/>
      <c r="AB164" s="169"/>
      <c r="AC164" s="169"/>
      <c r="AD164" s="169"/>
      <c r="AE164" s="169"/>
      <c r="AF164" s="169"/>
      <c r="AG164" s="169"/>
      <c r="AH164" s="169"/>
      <c r="AI164" s="169"/>
    </row>
    <row r="165" spans="1:35">
      <c r="A165" s="174"/>
      <c r="B165" s="174"/>
      <c r="C165" s="174"/>
      <c r="D165" s="174"/>
      <c r="E165" s="174"/>
      <c r="F165" s="174"/>
      <c r="G165" s="174"/>
      <c r="H165" s="174"/>
      <c r="I165" s="174"/>
      <c r="J165" s="174"/>
      <c r="K165" s="174"/>
      <c r="L165" s="174"/>
      <c r="M165" s="174"/>
      <c r="N165" s="174"/>
      <c r="O165" s="174"/>
      <c r="P165" s="174"/>
      <c r="Q165" s="174"/>
      <c r="R165" s="174"/>
      <c r="S165" s="174"/>
      <c r="T165" s="174"/>
      <c r="U165" s="172"/>
      <c r="V165" s="169"/>
      <c r="W165" s="169"/>
      <c r="X165" s="169"/>
      <c r="Y165" s="169"/>
      <c r="Z165" s="169"/>
      <c r="AA165" s="169"/>
      <c r="AB165" s="169"/>
      <c r="AC165" s="169"/>
      <c r="AD165" s="169"/>
      <c r="AE165" s="169"/>
      <c r="AF165" s="169"/>
      <c r="AG165" s="169"/>
      <c r="AH165" s="169"/>
      <c r="AI165" s="169"/>
    </row>
    <row r="166" spans="1:35">
      <c r="A166" s="174"/>
      <c r="B166" s="174"/>
      <c r="C166" s="174"/>
      <c r="D166" s="174"/>
      <c r="E166" s="174"/>
      <c r="F166" s="174"/>
      <c r="G166" s="174"/>
      <c r="H166" s="174"/>
      <c r="I166" s="174"/>
      <c r="J166" s="174"/>
      <c r="K166" s="174"/>
      <c r="L166" s="174"/>
      <c r="M166" s="174"/>
      <c r="N166" s="174"/>
      <c r="O166" s="174"/>
      <c r="P166" s="174"/>
      <c r="Q166" s="174"/>
      <c r="R166" s="174"/>
      <c r="S166" s="174"/>
      <c r="T166" s="174"/>
      <c r="U166" s="172"/>
      <c r="V166" s="169"/>
      <c r="W166" s="169"/>
      <c r="X166" s="169"/>
      <c r="Y166" s="169"/>
      <c r="Z166" s="169"/>
      <c r="AA166" s="169"/>
      <c r="AB166" s="169"/>
      <c r="AC166" s="169"/>
      <c r="AD166" s="169"/>
      <c r="AE166" s="169"/>
      <c r="AF166" s="169"/>
      <c r="AG166" s="169"/>
      <c r="AH166" s="169"/>
      <c r="AI166" s="169"/>
    </row>
    <row r="167" spans="1:35">
      <c r="A167" s="174"/>
      <c r="B167" s="174"/>
      <c r="C167" s="174"/>
      <c r="D167" s="174"/>
      <c r="E167" s="174"/>
      <c r="F167" s="174"/>
      <c r="G167" s="174"/>
      <c r="H167" s="174"/>
      <c r="I167" s="174"/>
      <c r="J167" s="174"/>
      <c r="K167" s="174"/>
      <c r="L167" s="174"/>
      <c r="M167" s="174"/>
      <c r="N167" s="174"/>
      <c r="O167" s="174"/>
      <c r="P167" s="174"/>
      <c r="Q167" s="174"/>
      <c r="R167" s="174"/>
      <c r="S167" s="174"/>
      <c r="T167" s="174"/>
      <c r="U167" s="172"/>
      <c r="V167" s="169"/>
      <c r="W167" s="169"/>
      <c r="X167" s="169"/>
      <c r="Y167" s="169"/>
      <c r="Z167" s="169"/>
      <c r="AA167" s="169"/>
      <c r="AB167" s="169"/>
      <c r="AC167" s="169"/>
      <c r="AD167" s="169"/>
      <c r="AE167" s="169"/>
      <c r="AF167" s="169"/>
      <c r="AG167" s="169"/>
      <c r="AH167" s="169"/>
      <c r="AI167" s="169"/>
    </row>
    <row r="168" spans="1:35">
      <c r="A168" s="174"/>
      <c r="B168" s="174"/>
      <c r="C168" s="174"/>
      <c r="D168" s="174"/>
      <c r="E168" s="174"/>
      <c r="F168" s="174"/>
      <c r="G168" s="174"/>
      <c r="H168" s="174"/>
      <c r="I168" s="174"/>
      <c r="J168" s="174"/>
      <c r="K168" s="174"/>
      <c r="L168" s="174"/>
      <c r="M168" s="174"/>
      <c r="N168" s="174"/>
      <c r="O168" s="174"/>
      <c r="P168" s="174"/>
      <c r="Q168" s="174"/>
      <c r="R168" s="174"/>
      <c r="S168" s="174"/>
      <c r="T168" s="174"/>
      <c r="U168" s="171"/>
      <c r="V168" s="169"/>
      <c r="W168" s="169"/>
      <c r="X168" s="169"/>
      <c r="Y168" s="169"/>
      <c r="Z168" s="169"/>
      <c r="AA168" s="169"/>
      <c r="AB168" s="169"/>
      <c r="AC168" s="169"/>
      <c r="AD168" s="169"/>
      <c r="AE168" s="169"/>
      <c r="AF168" s="169"/>
      <c r="AG168" s="169"/>
      <c r="AH168" s="169"/>
      <c r="AI168" s="169"/>
    </row>
    <row r="169" spans="1:35">
      <c r="A169" s="174"/>
      <c r="B169" s="174"/>
      <c r="C169" s="174"/>
      <c r="D169" s="174"/>
      <c r="E169" s="174"/>
      <c r="F169" s="174"/>
      <c r="G169" s="174"/>
      <c r="H169" s="174"/>
      <c r="I169" s="174"/>
      <c r="J169" s="174"/>
      <c r="K169" s="174"/>
      <c r="L169" s="174"/>
      <c r="M169" s="174"/>
      <c r="N169" s="174"/>
      <c r="O169" s="174"/>
      <c r="P169" s="174"/>
      <c r="Q169" s="174"/>
      <c r="R169" s="174"/>
      <c r="S169" s="174"/>
      <c r="T169" s="174"/>
      <c r="U169" s="171"/>
      <c r="V169" s="169"/>
      <c r="W169" s="169"/>
      <c r="X169" s="169"/>
      <c r="Y169" s="169"/>
      <c r="Z169" s="169"/>
      <c r="AA169" s="169"/>
      <c r="AB169" s="169"/>
      <c r="AC169" s="169"/>
      <c r="AD169" s="169"/>
      <c r="AE169" s="169"/>
      <c r="AF169" s="169"/>
      <c r="AG169" s="169"/>
      <c r="AH169" s="169"/>
      <c r="AI169" s="169"/>
    </row>
    <row r="170" spans="1:35">
      <c r="A170" s="174"/>
      <c r="B170" s="174"/>
      <c r="C170" s="174"/>
      <c r="D170" s="174"/>
      <c r="E170" s="174"/>
      <c r="F170" s="174"/>
      <c r="G170" s="174"/>
      <c r="H170" s="174"/>
      <c r="I170" s="174"/>
      <c r="J170" s="174"/>
      <c r="K170" s="174"/>
      <c r="L170" s="174"/>
      <c r="M170" s="174"/>
      <c r="N170" s="174"/>
      <c r="O170" s="174"/>
      <c r="P170" s="174"/>
      <c r="Q170" s="174"/>
      <c r="R170" s="174"/>
      <c r="S170" s="174"/>
      <c r="T170" s="174"/>
      <c r="U170" s="172"/>
      <c r="V170" s="169"/>
      <c r="W170" s="169"/>
      <c r="X170" s="169"/>
      <c r="Y170" s="169"/>
      <c r="Z170" s="169"/>
      <c r="AA170" s="169"/>
      <c r="AB170" s="169"/>
      <c r="AC170" s="169"/>
      <c r="AD170" s="169"/>
      <c r="AE170" s="169"/>
      <c r="AF170" s="169"/>
      <c r="AG170" s="169"/>
      <c r="AH170" s="169"/>
      <c r="AI170" s="169"/>
    </row>
    <row r="171" spans="1:35">
      <c r="A171" s="174"/>
      <c r="B171" s="174"/>
      <c r="C171" s="174"/>
      <c r="D171" s="174"/>
      <c r="E171" s="174"/>
      <c r="F171" s="174"/>
      <c r="G171" s="174"/>
      <c r="H171" s="174"/>
      <c r="I171" s="174"/>
      <c r="J171" s="174"/>
      <c r="K171" s="174"/>
      <c r="L171" s="174"/>
      <c r="M171" s="174"/>
      <c r="N171" s="174"/>
      <c r="O171" s="174"/>
      <c r="P171" s="174"/>
      <c r="Q171" s="174"/>
      <c r="R171" s="174"/>
      <c r="S171" s="174"/>
      <c r="T171" s="174"/>
      <c r="U171" s="172"/>
      <c r="V171" s="169"/>
      <c r="W171" s="169"/>
      <c r="X171" s="169"/>
      <c r="Y171" s="169"/>
      <c r="Z171" s="169"/>
      <c r="AA171" s="169"/>
      <c r="AB171" s="169"/>
      <c r="AC171" s="169"/>
      <c r="AD171" s="169"/>
      <c r="AE171" s="169"/>
      <c r="AF171" s="169"/>
      <c r="AG171" s="169"/>
      <c r="AH171" s="169"/>
      <c r="AI171" s="169"/>
    </row>
    <row r="172" spans="1:35">
      <c r="A172" s="174"/>
      <c r="B172" s="174"/>
      <c r="C172" s="174"/>
      <c r="D172" s="174"/>
      <c r="E172" s="174"/>
      <c r="F172" s="174"/>
      <c r="G172" s="174"/>
      <c r="H172" s="174"/>
      <c r="I172" s="174"/>
      <c r="J172" s="174"/>
      <c r="K172" s="174"/>
      <c r="L172" s="174"/>
      <c r="M172" s="174"/>
      <c r="N172" s="174"/>
      <c r="O172" s="174"/>
      <c r="P172" s="174"/>
      <c r="Q172" s="174"/>
      <c r="R172" s="174"/>
      <c r="S172" s="174"/>
      <c r="T172" s="174"/>
      <c r="U172" s="172"/>
      <c r="V172" s="169"/>
      <c r="W172" s="169"/>
      <c r="X172" s="169"/>
      <c r="Y172" s="169"/>
      <c r="Z172" s="169"/>
      <c r="AA172" s="169"/>
      <c r="AB172" s="169"/>
      <c r="AC172" s="169"/>
      <c r="AD172" s="169"/>
      <c r="AE172" s="169"/>
      <c r="AF172" s="169"/>
      <c r="AG172" s="169"/>
      <c r="AH172" s="169"/>
      <c r="AI172" s="169"/>
    </row>
    <row r="173" spans="1:35">
      <c r="A173" s="174"/>
      <c r="B173" s="174"/>
      <c r="C173" s="174"/>
      <c r="D173" s="174"/>
      <c r="E173" s="174"/>
      <c r="F173" s="174"/>
      <c r="G173" s="174"/>
      <c r="H173" s="174"/>
      <c r="I173" s="174"/>
      <c r="J173" s="174"/>
      <c r="K173" s="174"/>
      <c r="L173" s="174"/>
      <c r="M173" s="174"/>
      <c r="N173" s="174"/>
      <c r="O173" s="174"/>
      <c r="P173" s="174"/>
      <c r="Q173" s="174"/>
      <c r="R173" s="174"/>
      <c r="S173" s="174"/>
      <c r="T173" s="174"/>
      <c r="U173" s="171"/>
      <c r="V173" s="169"/>
      <c r="W173" s="169"/>
      <c r="X173" s="169"/>
      <c r="Y173" s="169"/>
      <c r="Z173" s="169"/>
      <c r="AA173" s="169"/>
      <c r="AB173" s="169"/>
      <c r="AC173" s="169"/>
      <c r="AD173" s="169"/>
      <c r="AE173" s="169"/>
      <c r="AF173" s="169"/>
      <c r="AG173" s="169"/>
      <c r="AH173" s="169"/>
      <c r="AI173" s="169"/>
    </row>
    <row r="174" spans="1:35">
      <c r="A174" s="174"/>
      <c r="B174" s="174"/>
      <c r="C174" s="174"/>
      <c r="D174" s="174"/>
      <c r="E174" s="174"/>
      <c r="F174" s="174"/>
      <c r="G174" s="174"/>
      <c r="H174" s="174"/>
      <c r="I174" s="174"/>
      <c r="J174" s="174"/>
      <c r="K174" s="174"/>
      <c r="L174" s="174"/>
      <c r="M174" s="174"/>
      <c r="N174" s="174"/>
      <c r="O174" s="174"/>
      <c r="P174" s="174"/>
      <c r="Q174" s="174"/>
      <c r="R174" s="174"/>
      <c r="S174" s="174"/>
      <c r="T174" s="174"/>
      <c r="U174" s="171"/>
      <c r="V174" s="169"/>
      <c r="W174" s="169"/>
      <c r="X174" s="169"/>
      <c r="Y174" s="169"/>
      <c r="Z174" s="169"/>
      <c r="AA174" s="169"/>
      <c r="AB174" s="169"/>
      <c r="AC174" s="169"/>
      <c r="AD174" s="169"/>
      <c r="AE174" s="169"/>
      <c r="AF174" s="169"/>
      <c r="AG174" s="169"/>
      <c r="AH174" s="169"/>
      <c r="AI174" s="169"/>
    </row>
    <row r="175" spans="1:35">
      <c r="A175" s="174"/>
      <c r="B175" s="174"/>
      <c r="C175" s="174"/>
      <c r="D175" s="174"/>
      <c r="E175" s="174"/>
      <c r="F175" s="174"/>
      <c r="G175" s="174"/>
      <c r="H175" s="174"/>
      <c r="I175" s="174"/>
      <c r="J175" s="174"/>
      <c r="K175" s="174"/>
      <c r="L175" s="174"/>
      <c r="M175" s="174"/>
      <c r="N175" s="174"/>
      <c r="O175" s="174"/>
      <c r="P175" s="174"/>
      <c r="Q175" s="174"/>
      <c r="R175" s="174"/>
      <c r="S175" s="174"/>
      <c r="T175" s="174"/>
      <c r="U175" s="172"/>
      <c r="V175" s="169"/>
      <c r="W175" s="169"/>
      <c r="X175" s="169"/>
      <c r="Y175" s="169"/>
      <c r="Z175" s="169"/>
      <c r="AA175" s="169"/>
      <c r="AB175" s="169"/>
      <c r="AC175" s="169"/>
      <c r="AD175" s="169"/>
      <c r="AE175" s="169"/>
      <c r="AF175" s="169"/>
      <c r="AG175" s="169"/>
      <c r="AH175" s="169"/>
      <c r="AI175" s="169"/>
    </row>
    <row r="176" spans="1:35">
      <c r="A176" s="174"/>
      <c r="B176" s="174"/>
      <c r="C176" s="174"/>
      <c r="D176" s="174"/>
      <c r="E176" s="174"/>
      <c r="F176" s="174"/>
      <c r="G176" s="174"/>
      <c r="H176" s="174"/>
      <c r="I176" s="174"/>
      <c r="J176" s="174"/>
      <c r="K176" s="174"/>
      <c r="L176" s="174"/>
      <c r="M176" s="174"/>
      <c r="N176" s="174"/>
      <c r="O176" s="174"/>
      <c r="P176" s="174"/>
      <c r="Q176" s="174"/>
      <c r="R176" s="174"/>
      <c r="S176" s="174"/>
      <c r="T176" s="174"/>
      <c r="U176" s="172"/>
      <c r="V176" s="169"/>
      <c r="W176" s="169"/>
      <c r="X176" s="169"/>
      <c r="Y176" s="169"/>
      <c r="Z176" s="169"/>
      <c r="AA176" s="169"/>
      <c r="AB176" s="169"/>
      <c r="AC176" s="169"/>
      <c r="AD176" s="169"/>
      <c r="AE176" s="169"/>
      <c r="AF176" s="169"/>
      <c r="AG176" s="169"/>
      <c r="AH176" s="169"/>
      <c r="AI176" s="169"/>
    </row>
    <row r="177" spans="1:35">
      <c r="A177" s="174"/>
      <c r="B177" s="174"/>
      <c r="C177" s="174"/>
      <c r="D177" s="174"/>
      <c r="E177" s="174"/>
      <c r="F177" s="174"/>
      <c r="G177" s="174"/>
      <c r="H177" s="174"/>
      <c r="I177" s="174"/>
      <c r="J177" s="174"/>
      <c r="K177" s="174"/>
      <c r="L177" s="174"/>
      <c r="M177" s="174"/>
      <c r="N177" s="174"/>
      <c r="O177" s="174"/>
      <c r="P177" s="174"/>
      <c r="Q177" s="174"/>
      <c r="R177" s="174"/>
      <c r="S177" s="174"/>
      <c r="T177" s="174"/>
      <c r="U177" s="172"/>
      <c r="V177" s="169"/>
      <c r="W177" s="169"/>
      <c r="X177" s="169"/>
      <c r="Y177" s="169"/>
      <c r="Z177" s="169"/>
      <c r="AA177" s="169"/>
      <c r="AB177" s="169"/>
      <c r="AC177" s="169"/>
      <c r="AD177" s="169"/>
      <c r="AE177" s="169"/>
      <c r="AF177" s="169"/>
      <c r="AG177" s="169"/>
      <c r="AH177" s="169"/>
      <c r="AI177" s="169"/>
    </row>
    <row r="178" spans="1:35">
      <c r="A178" s="174"/>
      <c r="B178" s="174"/>
      <c r="C178" s="174"/>
      <c r="D178" s="174"/>
      <c r="E178" s="174"/>
      <c r="F178" s="174"/>
      <c r="G178" s="174"/>
      <c r="H178" s="174"/>
      <c r="I178" s="174"/>
      <c r="J178" s="174"/>
      <c r="K178" s="174"/>
      <c r="L178" s="174"/>
      <c r="M178" s="174"/>
      <c r="N178" s="174"/>
      <c r="O178" s="174"/>
      <c r="P178" s="174"/>
      <c r="Q178" s="174"/>
      <c r="R178" s="174"/>
      <c r="S178" s="174"/>
      <c r="T178" s="174"/>
      <c r="U178" s="171"/>
      <c r="V178" s="169"/>
      <c r="W178" s="169"/>
      <c r="X178" s="169"/>
      <c r="Y178" s="169"/>
      <c r="Z178" s="169"/>
      <c r="AA178" s="169"/>
      <c r="AB178" s="169"/>
      <c r="AC178" s="169"/>
      <c r="AD178" s="169"/>
      <c r="AE178" s="169"/>
      <c r="AF178" s="169"/>
      <c r="AG178" s="169"/>
      <c r="AH178" s="169"/>
      <c r="AI178" s="169"/>
    </row>
    <row r="179" spans="1:35">
      <c r="A179" s="174"/>
      <c r="B179" s="174"/>
      <c r="C179" s="174"/>
      <c r="D179" s="174"/>
      <c r="E179" s="174"/>
      <c r="F179" s="174"/>
      <c r="G179" s="174"/>
      <c r="H179" s="174"/>
      <c r="I179" s="174"/>
      <c r="J179" s="174"/>
      <c r="K179" s="174"/>
      <c r="L179" s="174"/>
      <c r="M179" s="174"/>
      <c r="N179" s="174"/>
      <c r="O179" s="174"/>
      <c r="P179" s="174"/>
      <c r="Q179" s="174"/>
      <c r="R179" s="174"/>
      <c r="S179" s="174"/>
      <c r="T179" s="174"/>
      <c r="U179" s="171"/>
      <c r="V179" s="169"/>
      <c r="W179" s="169"/>
      <c r="X179" s="169"/>
      <c r="Y179" s="169"/>
      <c r="Z179" s="169"/>
      <c r="AA179" s="169"/>
      <c r="AB179" s="169"/>
      <c r="AC179" s="169"/>
      <c r="AD179" s="169"/>
      <c r="AE179" s="169"/>
      <c r="AF179" s="169"/>
      <c r="AG179" s="169"/>
      <c r="AH179" s="169"/>
      <c r="AI179" s="169"/>
    </row>
    <row r="180" spans="1:35">
      <c r="A180" s="174"/>
      <c r="B180" s="174"/>
      <c r="C180" s="174"/>
      <c r="D180" s="174"/>
      <c r="E180" s="174"/>
      <c r="F180" s="174"/>
      <c r="G180" s="174"/>
      <c r="H180" s="174"/>
      <c r="I180" s="174"/>
      <c r="J180" s="174"/>
      <c r="K180" s="174"/>
      <c r="L180" s="174"/>
      <c r="M180" s="174"/>
      <c r="N180" s="174"/>
      <c r="O180" s="174"/>
      <c r="P180" s="174"/>
      <c r="Q180" s="174"/>
      <c r="R180" s="174"/>
      <c r="S180" s="174"/>
      <c r="T180" s="174"/>
      <c r="U180" s="172"/>
      <c r="V180" s="169"/>
      <c r="W180" s="169"/>
      <c r="X180" s="169"/>
      <c r="Y180" s="169"/>
      <c r="Z180" s="169"/>
      <c r="AA180" s="169"/>
      <c r="AB180" s="169"/>
      <c r="AC180" s="169"/>
      <c r="AD180" s="169"/>
      <c r="AE180" s="169"/>
      <c r="AF180" s="169"/>
      <c r="AG180" s="169"/>
      <c r="AH180" s="169"/>
      <c r="AI180" s="169"/>
    </row>
    <row r="181" spans="1:35">
      <c r="A181" s="174"/>
      <c r="B181" s="174"/>
      <c r="C181" s="174"/>
      <c r="D181" s="174"/>
      <c r="E181" s="174"/>
      <c r="F181" s="174"/>
      <c r="G181" s="174"/>
      <c r="H181" s="174"/>
      <c r="I181" s="174"/>
      <c r="J181" s="174"/>
      <c r="K181" s="174"/>
      <c r="L181" s="174"/>
      <c r="M181" s="174"/>
      <c r="N181" s="174"/>
      <c r="O181" s="174"/>
      <c r="P181" s="174"/>
      <c r="Q181" s="174"/>
      <c r="R181" s="174"/>
      <c r="S181" s="174"/>
      <c r="T181" s="174"/>
      <c r="U181" s="172"/>
      <c r="V181" s="169"/>
      <c r="W181" s="169"/>
      <c r="X181" s="169"/>
      <c r="Y181" s="169"/>
      <c r="Z181" s="169"/>
      <c r="AA181" s="169"/>
      <c r="AB181" s="169"/>
      <c r="AC181" s="169"/>
      <c r="AD181" s="169"/>
      <c r="AE181" s="169"/>
      <c r="AF181" s="169"/>
      <c r="AG181" s="169"/>
      <c r="AH181" s="169"/>
      <c r="AI181" s="169"/>
    </row>
    <row r="182" spans="1:35">
      <c r="A182" s="174"/>
      <c r="B182" s="174"/>
      <c r="C182" s="174"/>
      <c r="D182" s="174"/>
      <c r="E182" s="174"/>
      <c r="F182" s="174"/>
      <c r="G182" s="174"/>
      <c r="H182" s="174"/>
      <c r="I182" s="174"/>
      <c r="J182" s="174"/>
      <c r="K182" s="174"/>
      <c r="L182" s="174"/>
      <c r="M182" s="174"/>
      <c r="N182" s="174"/>
      <c r="O182" s="174"/>
      <c r="P182" s="174"/>
      <c r="Q182" s="174"/>
      <c r="R182" s="174"/>
      <c r="S182" s="174"/>
      <c r="T182" s="174"/>
      <c r="U182" s="172"/>
      <c r="V182" s="169"/>
      <c r="W182" s="169"/>
      <c r="X182" s="169"/>
      <c r="Y182" s="169"/>
      <c r="Z182" s="169"/>
      <c r="AA182" s="169"/>
      <c r="AB182" s="169"/>
      <c r="AC182" s="169"/>
      <c r="AD182" s="169"/>
      <c r="AE182" s="169"/>
      <c r="AF182" s="169"/>
      <c r="AG182" s="169"/>
      <c r="AH182" s="169"/>
      <c r="AI182" s="169"/>
    </row>
    <row r="183" spans="1:35">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row>
    <row r="184" spans="1:35">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row>
    <row r="185" spans="1:35">
      <c r="A185" s="174"/>
      <c r="B185" s="174"/>
      <c r="C185" s="174"/>
      <c r="D185" s="174"/>
      <c r="E185" s="174"/>
      <c r="F185" s="174"/>
      <c r="G185" s="174"/>
      <c r="H185" s="174"/>
      <c r="I185" s="174"/>
      <c r="J185" s="174"/>
      <c r="K185" s="174"/>
      <c r="L185" s="174"/>
      <c r="M185" s="174"/>
      <c r="N185" s="174"/>
      <c r="O185" s="174"/>
      <c r="P185" s="174"/>
      <c r="Q185" s="174"/>
      <c r="R185" s="174"/>
      <c r="S185" s="174"/>
      <c r="T185" s="180"/>
      <c r="U185" s="174"/>
      <c r="V185" s="174"/>
      <c r="W185" s="174"/>
      <c r="X185" s="174"/>
      <c r="Y185" s="174"/>
      <c r="Z185" s="174"/>
      <c r="AA185" s="174"/>
      <c r="AB185" s="174"/>
      <c r="AC185" s="174"/>
      <c r="AD185" s="174"/>
      <c r="AE185" s="174"/>
      <c r="AF185" s="174"/>
      <c r="AG185" s="174"/>
      <c r="AH185" s="174"/>
      <c r="AI185" s="174"/>
    </row>
    <row r="186" spans="1:35">
      <c r="A186" s="174"/>
      <c r="B186" s="174"/>
      <c r="C186" s="174"/>
      <c r="D186" s="174"/>
      <c r="E186" s="174"/>
      <c r="F186" s="174"/>
      <c r="G186" s="174"/>
      <c r="H186" s="174"/>
      <c r="I186" s="174"/>
      <c r="J186" s="174"/>
      <c r="K186" s="174"/>
      <c r="L186" s="174"/>
      <c r="M186" s="174"/>
      <c r="N186" s="174"/>
      <c r="O186" s="174"/>
      <c r="P186" s="174"/>
      <c r="Q186" s="174"/>
      <c r="R186" s="174"/>
      <c r="S186" s="174"/>
      <c r="T186" s="180"/>
      <c r="U186" s="174"/>
      <c r="V186" s="174"/>
      <c r="W186" s="174"/>
      <c r="X186" s="174"/>
      <c r="Y186" s="174"/>
      <c r="Z186" s="174"/>
      <c r="AA186" s="174"/>
      <c r="AB186" s="174"/>
      <c r="AC186" s="174"/>
      <c r="AD186" s="174"/>
      <c r="AE186" s="174"/>
      <c r="AF186" s="174"/>
      <c r="AG186" s="174"/>
      <c r="AH186" s="174"/>
      <c r="AI186" s="174"/>
    </row>
    <row r="187" spans="1:35">
      <c r="A187" s="174"/>
      <c r="B187" s="174"/>
      <c r="C187" s="174"/>
      <c r="D187" s="174"/>
      <c r="E187" s="174"/>
      <c r="F187" s="174"/>
      <c r="G187" s="174"/>
      <c r="H187" s="174"/>
      <c r="I187" s="174"/>
      <c r="J187" s="174"/>
      <c r="K187" s="174"/>
      <c r="L187" s="174"/>
      <c r="M187" s="174"/>
      <c r="N187" s="174"/>
      <c r="O187" s="174"/>
      <c r="P187" s="174"/>
      <c r="Q187" s="174"/>
      <c r="R187" s="174"/>
      <c r="S187" s="174"/>
      <c r="T187" s="181"/>
      <c r="U187" s="174"/>
      <c r="V187" s="174"/>
      <c r="W187" s="174"/>
      <c r="X187" s="174"/>
      <c r="Y187" s="174"/>
      <c r="Z187" s="174"/>
      <c r="AA187" s="174"/>
      <c r="AB187" s="174"/>
      <c r="AC187" s="174"/>
      <c r="AD187" s="174"/>
      <c r="AE187" s="174"/>
      <c r="AF187" s="174"/>
      <c r="AG187" s="174"/>
      <c r="AH187" s="174"/>
      <c r="AI187" s="174"/>
    </row>
    <row r="188" spans="1:35">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row>
    <row r="189" spans="1:35">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row>
    <row r="190" spans="1:35">
      <c r="A190" s="174"/>
      <c r="B190" s="174"/>
      <c r="C190" s="174"/>
      <c r="D190" s="174"/>
      <c r="E190" s="174"/>
      <c r="F190" s="174"/>
      <c r="G190" s="174"/>
      <c r="H190" s="174"/>
      <c r="I190" s="145"/>
      <c r="J190" s="145"/>
      <c r="K190" s="145"/>
      <c r="L190" s="145"/>
      <c r="M190" s="145"/>
      <c r="N190" s="145"/>
      <c r="O190" s="145"/>
      <c r="P190" s="145"/>
      <c r="Q190" s="145"/>
      <c r="R190" s="145"/>
      <c r="S190" s="174"/>
      <c r="T190" s="174"/>
      <c r="U190" s="174"/>
      <c r="V190" s="174"/>
      <c r="W190" s="174"/>
      <c r="X190" s="174"/>
      <c r="Y190" s="174"/>
      <c r="Z190" s="174"/>
      <c r="AA190" s="174"/>
      <c r="AB190" s="174"/>
      <c r="AC190" s="174"/>
      <c r="AD190" s="174"/>
      <c r="AE190" s="174"/>
      <c r="AF190" s="174"/>
      <c r="AG190" s="174"/>
      <c r="AH190" s="174"/>
      <c r="AI190" s="174"/>
    </row>
    <row r="191" spans="1:35">
      <c r="A191" s="174"/>
      <c r="B191" s="174"/>
      <c r="C191" s="145"/>
      <c r="D191" s="145"/>
      <c r="E191" s="145"/>
      <c r="F191" s="145"/>
      <c r="G191" s="145"/>
      <c r="H191" s="145"/>
      <c r="I191" s="145"/>
      <c r="J191" s="145"/>
      <c r="K191" s="145"/>
      <c r="L191" s="145"/>
      <c r="M191" s="145"/>
      <c r="N191" s="145"/>
      <c r="O191" s="145"/>
      <c r="P191" s="145"/>
      <c r="Q191" s="145"/>
      <c r="R191" s="145"/>
      <c r="S191" s="174"/>
      <c r="T191" s="174"/>
      <c r="U191" s="174"/>
      <c r="V191" s="174"/>
      <c r="W191" s="174"/>
      <c r="X191" s="174"/>
      <c r="Y191" s="174"/>
      <c r="Z191" s="174"/>
      <c r="AA191" s="174"/>
      <c r="AB191" s="174"/>
      <c r="AC191" s="174"/>
      <c r="AD191" s="174"/>
      <c r="AE191" s="174"/>
      <c r="AF191" s="174"/>
      <c r="AG191" s="174"/>
      <c r="AH191" s="174"/>
      <c r="AI191" s="174"/>
    </row>
    <row r="192" spans="1:35">
      <c r="A192" s="174"/>
      <c r="B192" s="174"/>
      <c r="C192" s="145"/>
      <c r="D192" s="145"/>
      <c r="E192" s="145"/>
      <c r="F192" s="145"/>
      <c r="G192" s="145"/>
      <c r="H192" s="145"/>
      <c r="I192" s="146"/>
      <c r="J192" s="146"/>
      <c r="K192" s="146"/>
      <c r="L192" s="146"/>
      <c r="M192" s="170"/>
      <c r="N192" s="146"/>
      <c r="O192" s="146"/>
      <c r="P192" s="146"/>
      <c r="Q192" s="146"/>
      <c r="R192" s="146"/>
      <c r="S192" s="174"/>
      <c r="T192" s="174"/>
      <c r="U192" s="169"/>
      <c r="V192" s="169"/>
      <c r="W192" s="169"/>
      <c r="X192" s="169"/>
      <c r="Y192" s="169"/>
      <c r="Z192" s="169"/>
      <c r="AA192" s="169"/>
      <c r="AB192" s="169"/>
      <c r="AC192" s="169"/>
      <c r="AD192" s="169"/>
      <c r="AE192" s="169"/>
      <c r="AF192" s="169"/>
      <c r="AG192" s="169"/>
      <c r="AH192" s="169"/>
      <c r="AI192" s="169"/>
    </row>
    <row r="193" spans="1:35">
      <c r="A193" s="174"/>
      <c r="B193" s="174"/>
      <c r="C193" s="145"/>
      <c r="D193" s="145"/>
      <c r="E193" s="145"/>
      <c r="F193" s="145"/>
      <c r="G193" s="145"/>
      <c r="H193" s="145"/>
      <c r="I193" s="146"/>
      <c r="J193" s="146"/>
      <c r="K193" s="146"/>
      <c r="L193" s="146"/>
      <c r="M193" s="170"/>
      <c r="N193" s="146"/>
      <c r="O193" s="146"/>
      <c r="P193" s="146"/>
      <c r="Q193" s="146"/>
      <c r="R193" s="146"/>
      <c r="S193" s="174"/>
      <c r="T193" s="174"/>
      <c r="U193" s="169"/>
      <c r="V193" s="169"/>
      <c r="W193" s="169"/>
      <c r="X193" s="169"/>
      <c r="Y193" s="169"/>
      <c r="Z193" s="169"/>
      <c r="AA193" s="169"/>
      <c r="AB193" s="169"/>
      <c r="AC193" s="169"/>
      <c r="AD193" s="169"/>
      <c r="AE193" s="169"/>
      <c r="AF193" s="169"/>
      <c r="AG193" s="169"/>
      <c r="AH193" s="169"/>
      <c r="AI193" s="169"/>
    </row>
    <row r="194" spans="1:35">
      <c r="A194" s="174"/>
      <c r="B194" s="174"/>
      <c r="C194" s="145"/>
      <c r="D194" s="145"/>
      <c r="E194" s="145"/>
      <c r="F194" s="145"/>
      <c r="G194" s="145"/>
      <c r="H194" s="145"/>
      <c r="I194" s="145"/>
      <c r="J194" s="145"/>
      <c r="K194" s="145"/>
      <c r="L194" s="145"/>
      <c r="M194" s="145"/>
      <c r="N194" s="145"/>
      <c r="O194" s="145"/>
      <c r="P194" s="145"/>
      <c r="Q194" s="145"/>
      <c r="R194" s="145"/>
      <c r="S194" s="174"/>
      <c r="T194" s="174"/>
      <c r="U194" s="169"/>
      <c r="V194" s="169"/>
      <c r="W194" s="169"/>
      <c r="X194" s="169"/>
      <c r="Y194" s="169"/>
      <c r="Z194" s="169"/>
      <c r="AA194" s="169"/>
      <c r="AB194" s="169"/>
      <c r="AC194" s="169"/>
      <c r="AD194" s="169"/>
      <c r="AE194" s="169"/>
      <c r="AF194" s="169"/>
      <c r="AG194" s="169"/>
      <c r="AH194" s="169"/>
      <c r="AI194" s="169"/>
    </row>
    <row r="195" spans="1:35">
      <c r="A195" s="174"/>
      <c r="B195" s="174"/>
      <c r="C195" s="145"/>
      <c r="D195" s="145"/>
      <c r="E195" s="145"/>
      <c r="F195" s="145"/>
      <c r="G195" s="145"/>
      <c r="H195" s="145"/>
      <c r="I195" s="145"/>
      <c r="J195" s="145"/>
      <c r="K195" s="145"/>
      <c r="L195" s="145"/>
      <c r="M195" s="170"/>
      <c r="N195" s="145"/>
      <c r="O195" s="145"/>
      <c r="P195" s="145"/>
      <c r="Q195" s="145"/>
      <c r="R195" s="145"/>
      <c r="S195" s="174"/>
      <c r="T195" s="174"/>
      <c r="U195" s="169"/>
      <c r="V195" s="169"/>
      <c r="W195" s="169"/>
      <c r="X195" s="169"/>
      <c r="Y195" s="169"/>
      <c r="Z195" s="169"/>
      <c r="AA195" s="169"/>
      <c r="AB195" s="169"/>
      <c r="AC195" s="169"/>
      <c r="AD195" s="169"/>
      <c r="AE195" s="169"/>
      <c r="AF195" s="169"/>
      <c r="AG195" s="169"/>
      <c r="AH195" s="169"/>
      <c r="AI195" s="169"/>
    </row>
    <row r="196" spans="1:35">
      <c r="A196" s="174"/>
      <c r="B196" s="174"/>
      <c r="C196" s="174"/>
      <c r="D196" s="174"/>
      <c r="E196" s="174"/>
      <c r="F196" s="145"/>
      <c r="G196" s="174"/>
      <c r="H196" s="174"/>
      <c r="I196" s="174"/>
      <c r="J196" s="174"/>
      <c r="K196" s="174"/>
      <c r="L196" s="174"/>
      <c r="M196" s="174"/>
      <c r="N196" s="174"/>
      <c r="O196" s="174"/>
      <c r="P196" s="174"/>
      <c r="Q196" s="174"/>
      <c r="R196" s="174"/>
      <c r="S196" s="174"/>
      <c r="T196" s="174"/>
      <c r="U196" s="171"/>
      <c r="V196" s="169"/>
      <c r="W196" s="169"/>
      <c r="X196" s="169"/>
      <c r="Y196" s="169"/>
      <c r="Z196" s="169"/>
      <c r="AA196" s="169"/>
      <c r="AB196" s="169"/>
      <c r="AC196" s="169"/>
      <c r="AD196" s="169"/>
      <c r="AE196" s="169"/>
      <c r="AF196" s="169"/>
      <c r="AG196" s="169"/>
      <c r="AH196" s="169"/>
      <c r="AI196" s="169"/>
    </row>
    <row r="197" spans="1:35">
      <c r="A197" s="174"/>
      <c r="B197" s="174"/>
      <c r="C197" s="174"/>
      <c r="D197" s="174"/>
      <c r="E197" s="174"/>
      <c r="F197" s="174"/>
      <c r="G197" s="174"/>
      <c r="H197" s="174"/>
      <c r="I197" s="174"/>
      <c r="J197" s="174"/>
      <c r="K197" s="174"/>
      <c r="L197" s="174"/>
      <c r="M197" s="174"/>
      <c r="N197" s="174"/>
      <c r="O197" s="174"/>
      <c r="P197" s="174"/>
      <c r="Q197" s="174"/>
      <c r="R197" s="174"/>
      <c r="S197" s="174"/>
      <c r="T197" s="174"/>
      <c r="U197" s="171"/>
      <c r="V197" s="169"/>
      <c r="W197" s="169"/>
      <c r="X197" s="169"/>
      <c r="Y197" s="169"/>
      <c r="Z197" s="169"/>
      <c r="AA197" s="169"/>
      <c r="AB197" s="169"/>
      <c r="AC197" s="169"/>
      <c r="AD197" s="169"/>
      <c r="AE197" s="169"/>
      <c r="AF197" s="169"/>
      <c r="AG197" s="169"/>
      <c r="AH197" s="169"/>
      <c r="AI197" s="169"/>
    </row>
    <row r="198" spans="1:35">
      <c r="A198" s="174"/>
      <c r="B198" s="174"/>
      <c r="C198" s="174"/>
      <c r="D198" s="174"/>
      <c r="E198" s="174"/>
      <c r="F198" s="174"/>
      <c r="G198" s="174"/>
      <c r="H198" s="174"/>
      <c r="I198" s="174"/>
      <c r="J198" s="174"/>
      <c r="K198" s="174"/>
      <c r="L198" s="174"/>
      <c r="M198" s="174"/>
      <c r="N198" s="174"/>
      <c r="O198" s="174"/>
      <c r="P198" s="174"/>
      <c r="Q198" s="174"/>
      <c r="R198" s="174"/>
      <c r="S198" s="174"/>
      <c r="T198" s="174"/>
      <c r="U198" s="172"/>
      <c r="V198" s="169"/>
      <c r="W198" s="169"/>
      <c r="X198" s="169"/>
      <c r="Y198" s="169"/>
      <c r="Z198" s="169"/>
      <c r="AA198" s="169"/>
      <c r="AB198" s="169"/>
      <c r="AC198" s="169"/>
      <c r="AD198" s="169"/>
      <c r="AE198" s="169"/>
      <c r="AF198" s="169"/>
      <c r="AG198" s="169"/>
      <c r="AH198" s="169"/>
      <c r="AI198" s="169"/>
    </row>
    <row r="199" spans="1:35">
      <c r="A199" s="174"/>
      <c r="B199" s="174"/>
      <c r="C199" s="174"/>
      <c r="D199" s="174"/>
      <c r="E199" s="174"/>
      <c r="F199" s="174"/>
      <c r="G199" s="174"/>
      <c r="H199" s="174"/>
      <c r="I199" s="174"/>
      <c r="J199" s="174"/>
      <c r="K199" s="174"/>
      <c r="L199" s="174"/>
      <c r="M199" s="174"/>
      <c r="N199" s="174"/>
      <c r="O199" s="174"/>
      <c r="P199" s="174"/>
      <c r="Q199" s="174"/>
      <c r="R199" s="174"/>
      <c r="S199" s="174"/>
      <c r="T199" s="174"/>
      <c r="U199" s="172"/>
      <c r="V199" s="169"/>
      <c r="W199" s="169"/>
      <c r="X199" s="169"/>
      <c r="Y199" s="169"/>
      <c r="Z199" s="169"/>
      <c r="AA199" s="169"/>
      <c r="AB199" s="169"/>
      <c r="AC199" s="169"/>
      <c r="AD199" s="169"/>
      <c r="AE199" s="169"/>
      <c r="AF199" s="169"/>
      <c r="AG199" s="169"/>
      <c r="AH199" s="169"/>
      <c r="AI199" s="169"/>
    </row>
    <row r="200" spans="1:35">
      <c r="A200" s="174"/>
      <c r="B200" s="174"/>
      <c r="C200" s="174"/>
      <c r="D200" s="174"/>
      <c r="E200" s="174"/>
      <c r="F200" s="174"/>
      <c r="G200" s="174"/>
      <c r="H200" s="174"/>
      <c r="I200" s="174"/>
      <c r="J200" s="174"/>
      <c r="K200" s="174"/>
      <c r="L200" s="174"/>
      <c r="M200" s="174"/>
      <c r="N200" s="174"/>
      <c r="O200" s="174"/>
      <c r="P200" s="174"/>
      <c r="Q200" s="174"/>
      <c r="R200" s="174"/>
      <c r="S200" s="174"/>
      <c r="T200" s="174"/>
      <c r="U200" s="172"/>
      <c r="V200" s="169"/>
      <c r="W200" s="169"/>
      <c r="X200" s="169"/>
      <c r="Y200" s="169"/>
      <c r="Z200" s="169"/>
      <c r="AA200" s="169"/>
      <c r="AB200" s="169"/>
      <c r="AC200" s="169"/>
      <c r="AD200" s="169"/>
      <c r="AE200" s="169"/>
      <c r="AF200" s="169"/>
      <c r="AG200" s="169"/>
      <c r="AH200" s="169"/>
      <c r="AI200" s="169"/>
    </row>
    <row r="201" spans="1:35">
      <c r="A201" s="174"/>
      <c r="B201" s="178"/>
      <c r="C201" s="174"/>
      <c r="D201" s="174"/>
      <c r="E201" s="174"/>
      <c r="F201" s="174"/>
      <c r="G201" s="174"/>
      <c r="H201" s="174"/>
      <c r="I201" s="174"/>
      <c r="J201" s="174"/>
      <c r="K201" s="174"/>
      <c r="L201" s="174"/>
      <c r="M201" s="174"/>
      <c r="N201" s="174"/>
      <c r="O201" s="174"/>
      <c r="P201" s="174"/>
      <c r="Q201" s="174"/>
      <c r="R201" s="174"/>
      <c r="S201" s="174"/>
      <c r="T201" s="174"/>
      <c r="U201" s="171"/>
      <c r="V201" s="169"/>
      <c r="W201" s="169"/>
      <c r="X201" s="169"/>
      <c r="Y201" s="169"/>
      <c r="Z201" s="169"/>
      <c r="AA201" s="169"/>
      <c r="AB201" s="169"/>
      <c r="AC201" s="169"/>
      <c r="AD201" s="169"/>
      <c r="AE201" s="169"/>
      <c r="AF201" s="169"/>
      <c r="AG201" s="169"/>
      <c r="AH201" s="169"/>
      <c r="AI201" s="169"/>
    </row>
    <row r="202" spans="1:35">
      <c r="A202" s="174"/>
      <c r="B202" s="174"/>
      <c r="C202" s="174"/>
      <c r="D202" s="174"/>
      <c r="E202" s="174"/>
      <c r="F202" s="174"/>
      <c r="G202" s="174"/>
      <c r="H202" s="174"/>
      <c r="I202" s="174"/>
      <c r="J202" s="174"/>
      <c r="K202" s="174"/>
      <c r="L202" s="174"/>
      <c r="M202" s="174"/>
      <c r="N202" s="174"/>
      <c r="O202" s="174"/>
      <c r="P202" s="174"/>
      <c r="Q202" s="174"/>
      <c r="R202" s="174"/>
      <c r="S202" s="174"/>
      <c r="T202" s="174"/>
      <c r="U202" s="171"/>
      <c r="V202" s="169"/>
      <c r="W202" s="169"/>
      <c r="X202" s="169"/>
      <c r="Y202" s="169"/>
      <c r="Z202" s="169"/>
      <c r="AA202" s="169"/>
      <c r="AB202" s="169"/>
      <c r="AC202" s="169"/>
      <c r="AD202" s="169"/>
      <c r="AE202" s="169"/>
      <c r="AF202" s="169"/>
      <c r="AG202" s="169"/>
      <c r="AH202" s="169"/>
      <c r="AI202" s="169"/>
    </row>
    <row r="203" spans="1:35">
      <c r="A203" s="174"/>
      <c r="B203" s="174"/>
      <c r="C203" s="174"/>
      <c r="D203" s="174"/>
      <c r="E203" s="174"/>
      <c r="F203" s="174"/>
      <c r="G203" s="174"/>
      <c r="H203" s="174"/>
      <c r="I203" s="174"/>
      <c r="J203" s="174"/>
      <c r="K203" s="174"/>
      <c r="L203" s="174"/>
      <c r="M203" s="174"/>
      <c r="N203" s="174"/>
      <c r="O203" s="174"/>
      <c r="P203" s="174"/>
      <c r="Q203" s="174"/>
      <c r="R203" s="174"/>
      <c r="S203" s="174"/>
      <c r="T203" s="174"/>
      <c r="U203" s="172"/>
      <c r="V203" s="169"/>
      <c r="W203" s="169"/>
      <c r="X203" s="169"/>
      <c r="Y203" s="169"/>
      <c r="Z203" s="169"/>
      <c r="AA203" s="169"/>
      <c r="AB203" s="169"/>
      <c r="AC203" s="169"/>
      <c r="AD203" s="169"/>
      <c r="AE203" s="169"/>
      <c r="AF203" s="169"/>
      <c r="AG203" s="169"/>
      <c r="AH203" s="169"/>
      <c r="AI203" s="169"/>
    </row>
    <row r="204" spans="1:35">
      <c r="A204" s="174"/>
      <c r="B204" s="174"/>
      <c r="C204" s="174"/>
      <c r="D204" s="174"/>
      <c r="E204" s="174"/>
      <c r="F204" s="174"/>
      <c r="G204" s="174"/>
      <c r="H204" s="174"/>
      <c r="I204" s="174"/>
      <c r="J204" s="174"/>
      <c r="K204" s="174"/>
      <c r="L204" s="174"/>
      <c r="M204" s="174"/>
      <c r="N204" s="174"/>
      <c r="O204" s="174"/>
      <c r="P204" s="174"/>
      <c r="Q204" s="174"/>
      <c r="R204" s="174"/>
      <c r="S204" s="174"/>
      <c r="T204" s="174"/>
      <c r="U204" s="172"/>
      <c r="V204" s="169"/>
      <c r="W204" s="169"/>
      <c r="X204" s="169"/>
      <c r="Y204" s="169"/>
      <c r="Z204" s="169"/>
      <c r="AA204" s="169"/>
      <c r="AB204" s="169"/>
      <c r="AC204" s="169"/>
      <c r="AD204" s="169"/>
      <c r="AE204" s="169"/>
      <c r="AF204" s="169"/>
      <c r="AG204" s="169"/>
      <c r="AH204" s="169"/>
      <c r="AI204" s="169"/>
    </row>
    <row r="205" spans="1:35">
      <c r="A205" s="174"/>
      <c r="B205" s="176"/>
      <c r="C205" s="174"/>
      <c r="D205" s="174"/>
      <c r="E205" s="174"/>
      <c r="F205" s="174"/>
      <c r="G205" s="174"/>
      <c r="H205" s="174"/>
      <c r="I205" s="174"/>
      <c r="J205" s="174"/>
      <c r="K205" s="174"/>
      <c r="L205" s="174"/>
      <c r="M205" s="174"/>
      <c r="N205" s="174"/>
      <c r="O205" s="174"/>
      <c r="P205" s="174"/>
      <c r="Q205" s="174"/>
      <c r="R205" s="174"/>
      <c r="S205" s="174"/>
      <c r="T205" s="174"/>
      <c r="U205" s="172"/>
      <c r="V205" s="169"/>
      <c r="W205" s="169"/>
      <c r="X205" s="169"/>
      <c r="Y205" s="169"/>
      <c r="Z205" s="169"/>
      <c r="AA205" s="169"/>
      <c r="AB205" s="169"/>
      <c r="AC205" s="169"/>
      <c r="AD205" s="169"/>
      <c r="AE205" s="169"/>
      <c r="AF205" s="169"/>
      <c r="AG205" s="169"/>
      <c r="AH205" s="169"/>
      <c r="AI205" s="169"/>
    </row>
    <row r="206" spans="1:35">
      <c r="A206" s="174"/>
      <c r="B206" s="177"/>
      <c r="C206" s="174"/>
      <c r="D206" s="174"/>
      <c r="E206" s="174"/>
      <c r="F206" s="174"/>
      <c r="G206" s="174"/>
      <c r="H206" s="174"/>
      <c r="I206" s="174"/>
      <c r="J206" s="174"/>
      <c r="K206" s="174"/>
      <c r="L206" s="174"/>
      <c r="M206" s="174"/>
      <c r="N206" s="174"/>
      <c r="O206" s="174"/>
      <c r="P206" s="174"/>
      <c r="Q206" s="174"/>
      <c r="R206" s="174"/>
      <c r="S206" s="174"/>
      <c r="T206" s="174"/>
      <c r="U206" s="171"/>
      <c r="V206" s="169"/>
      <c r="W206" s="169"/>
      <c r="X206" s="169"/>
      <c r="Y206" s="169"/>
      <c r="Z206" s="169"/>
      <c r="AA206" s="169"/>
      <c r="AB206" s="169"/>
      <c r="AC206" s="169"/>
      <c r="AD206" s="169"/>
      <c r="AE206" s="169"/>
      <c r="AF206" s="169"/>
      <c r="AG206" s="169"/>
      <c r="AH206" s="169"/>
      <c r="AI206" s="169"/>
    </row>
    <row r="207" spans="1:35">
      <c r="A207" s="174"/>
      <c r="B207" s="174"/>
      <c r="C207" s="174"/>
      <c r="D207" s="174"/>
      <c r="E207" s="174"/>
      <c r="F207" s="174"/>
      <c r="G207" s="174"/>
      <c r="H207" s="174"/>
      <c r="I207" s="174"/>
      <c r="J207" s="174"/>
      <c r="K207" s="174"/>
      <c r="L207" s="174"/>
      <c r="M207" s="174"/>
      <c r="N207" s="174"/>
      <c r="O207" s="174"/>
      <c r="P207" s="174"/>
      <c r="Q207" s="174"/>
      <c r="R207" s="174"/>
      <c r="S207" s="174"/>
      <c r="T207" s="174"/>
      <c r="U207" s="171"/>
      <c r="V207" s="169"/>
      <c r="W207" s="169"/>
      <c r="X207" s="169"/>
      <c r="Y207" s="169"/>
      <c r="Z207" s="169"/>
      <c r="AA207" s="169"/>
      <c r="AB207" s="169"/>
      <c r="AC207" s="169"/>
      <c r="AD207" s="169"/>
      <c r="AE207" s="169"/>
      <c r="AF207" s="169"/>
      <c r="AG207" s="169"/>
      <c r="AH207" s="169"/>
      <c r="AI207" s="169"/>
    </row>
    <row r="208" spans="1:35">
      <c r="A208" s="174"/>
      <c r="B208" s="174"/>
      <c r="C208" s="174"/>
      <c r="D208" s="174"/>
      <c r="E208" s="174"/>
      <c r="F208" s="174"/>
      <c r="G208" s="174"/>
      <c r="H208" s="174"/>
      <c r="I208" s="174"/>
      <c r="J208" s="174"/>
      <c r="K208" s="174"/>
      <c r="L208" s="174"/>
      <c r="M208" s="174"/>
      <c r="N208" s="174"/>
      <c r="O208" s="174"/>
      <c r="P208" s="174"/>
      <c r="Q208" s="174"/>
      <c r="R208" s="174"/>
      <c r="S208" s="174"/>
      <c r="T208" s="174"/>
      <c r="U208" s="172"/>
      <c r="V208" s="169"/>
      <c r="W208" s="169"/>
      <c r="X208" s="169"/>
      <c r="Y208" s="169"/>
      <c r="Z208" s="169"/>
      <c r="AA208" s="169"/>
      <c r="AB208" s="169"/>
      <c r="AC208" s="169"/>
      <c r="AD208" s="169"/>
      <c r="AE208" s="169"/>
      <c r="AF208" s="169"/>
      <c r="AG208" s="169"/>
      <c r="AH208" s="169"/>
      <c r="AI208" s="169"/>
    </row>
    <row r="209" spans="1:35">
      <c r="A209" s="174"/>
      <c r="B209" s="174"/>
      <c r="C209" s="174"/>
      <c r="D209" s="174"/>
      <c r="E209" s="174"/>
      <c r="F209" s="174"/>
      <c r="G209" s="174"/>
      <c r="H209" s="174"/>
      <c r="I209" s="174"/>
      <c r="J209" s="174"/>
      <c r="K209" s="174"/>
      <c r="L209" s="174"/>
      <c r="M209" s="174"/>
      <c r="N209" s="174"/>
      <c r="O209" s="174"/>
      <c r="P209" s="174"/>
      <c r="Q209" s="174"/>
      <c r="R209" s="174"/>
      <c r="S209" s="174"/>
      <c r="T209" s="174"/>
      <c r="U209" s="172"/>
      <c r="V209" s="169"/>
      <c r="W209" s="169"/>
      <c r="X209" s="169"/>
      <c r="Y209" s="169"/>
      <c r="Z209" s="169"/>
      <c r="AA209" s="169"/>
      <c r="AB209" s="169"/>
      <c r="AC209" s="169"/>
      <c r="AD209" s="169"/>
      <c r="AE209" s="169"/>
      <c r="AF209" s="169"/>
      <c r="AG209" s="169"/>
      <c r="AH209" s="169"/>
      <c r="AI209" s="169"/>
    </row>
    <row r="210" spans="1:35">
      <c r="A210" s="174"/>
      <c r="B210" s="174"/>
      <c r="C210" s="174"/>
      <c r="D210" s="174"/>
      <c r="E210" s="174"/>
      <c r="F210" s="174"/>
      <c r="G210" s="174"/>
      <c r="H210" s="174"/>
      <c r="I210" s="174"/>
      <c r="J210" s="174"/>
      <c r="K210" s="174"/>
      <c r="L210" s="174"/>
      <c r="M210" s="174"/>
      <c r="N210" s="174"/>
      <c r="O210" s="174"/>
      <c r="P210" s="174"/>
      <c r="Q210" s="174"/>
      <c r="R210" s="174"/>
      <c r="S210" s="174"/>
      <c r="T210" s="174"/>
      <c r="U210" s="172"/>
      <c r="V210" s="169"/>
      <c r="W210" s="169"/>
      <c r="X210" s="169"/>
      <c r="Y210" s="169"/>
      <c r="Z210" s="169"/>
      <c r="AA210" s="169"/>
      <c r="AB210" s="169"/>
      <c r="AC210" s="169"/>
      <c r="AD210" s="169"/>
      <c r="AE210" s="169"/>
      <c r="AF210" s="169"/>
      <c r="AG210" s="169"/>
      <c r="AH210" s="169"/>
      <c r="AI210" s="169"/>
    </row>
    <row r="211" spans="1:35">
      <c r="A211" s="174"/>
      <c r="B211" s="174"/>
      <c r="C211" s="174"/>
      <c r="D211" s="174"/>
      <c r="E211" s="174"/>
      <c r="F211" s="174"/>
      <c r="G211" s="174"/>
      <c r="H211" s="174"/>
      <c r="I211" s="174"/>
      <c r="J211" s="174"/>
      <c r="K211" s="174"/>
      <c r="L211" s="174"/>
      <c r="M211" s="174"/>
      <c r="N211" s="174"/>
      <c r="O211" s="174"/>
      <c r="P211" s="174"/>
      <c r="Q211" s="174"/>
      <c r="R211" s="174"/>
      <c r="S211" s="174"/>
      <c r="T211" s="174"/>
      <c r="U211" s="171"/>
      <c r="V211" s="169"/>
      <c r="W211" s="169"/>
      <c r="X211" s="169"/>
      <c r="Y211" s="169"/>
      <c r="Z211" s="169"/>
      <c r="AA211" s="169"/>
      <c r="AB211" s="169"/>
      <c r="AC211" s="169"/>
      <c r="AD211" s="169"/>
      <c r="AE211" s="169"/>
      <c r="AF211" s="169"/>
      <c r="AG211" s="169"/>
      <c r="AH211" s="169"/>
      <c r="AI211" s="169"/>
    </row>
    <row r="212" spans="1:35">
      <c r="A212" s="174"/>
      <c r="B212" s="174"/>
      <c r="C212" s="174"/>
      <c r="D212" s="174"/>
      <c r="E212" s="174"/>
      <c r="F212" s="174"/>
      <c r="G212" s="174"/>
      <c r="H212" s="174"/>
      <c r="I212" s="174"/>
      <c r="J212" s="174"/>
      <c r="K212" s="174"/>
      <c r="L212" s="174"/>
      <c r="M212" s="174"/>
      <c r="N212" s="174"/>
      <c r="O212" s="174"/>
      <c r="P212" s="174"/>
      <c r="Q212" s="174"/>
      <c r="R212" s="174"/>
      <c r="S212" s="174"/>
      <c r="T212" s="174"/>
      <c r="U212" s="171"/>
      <c r="V212" s="169"/>
      <c r="W212" s="169"/>
      <c r="X212" s="169"/>
      <c r="Y212" s="169"/>
      <c r="Z212" s="169"/>
      <c r="AA212" s="169"/>
      <c r="AB212" s="169"/>
      <c r="AC212" s="169"/>
      <c r="AD212" s="169"/>
      <c r="AE212" s="169"/>
      <c r="AF212" s="169"/>
      <c r="AG212" s="169"/>
      <c r="AH212" s="169"/>
      <c r="AI212" s="169"/>
    </row>
    <row r="213" spans="1:35">
      <c r="A213" s="174"/>
      <c r="B213" s="174"/>
      <c r="C213" s="174"/>
      <c r="D213" s="174"/>
      <c r="E213" s="174"/>
      <c r="F213" s="174"/>
      <c r="G213" s="174"/>
      <c r="H213" s="174"/>
      <c r="I213" s="174"/>
      <c r="J213" s="174"/>
      <c r="K213" s="174"/>
      <c r="L213" s="174"/>
      <c r="M213" s="174"/>
      <c r="N213" s="174"/>
      <c r="O213" s="174"/>
      <c r="P213" s="174"/>
      <c r="Q213" s="174"/>
      <c r="R213" s="174"/>
      <c r="S213" s="174"/>
      <c r="T213" s="174"/>
      <c r="U213" s="172"/>
      <c r="V213" s="169"/>
      <c r="W213" s="169"/>
      <c r="X213" s="169"/>
      <c r="Y213" s="169"/>
      <c r="Z213" s="169"/>
      <c r="AA213" s="169"/>
      <c r="AB213" s="169"/>
      <c r="AC213" s="169"/>
      <c r="AD213" s="169"/>
      <c r="AE213" s="169"/>
      <c r="AF213" s="169"/>
      <c r="AG213" s="169"/>
      <c r="AH213" s="169"/>
      <c r="AI213" s="169"/>
    </row>
    <row r="214" spans="1:35">
      <c r="A214" s="174"/>
      <c r="B214" s="174"/>
      <c r="C214" s="174"/>
      <c r="D214" s="174"/>
      <c r="E214" s="174"/>
      <c r="F214" s="174"/>
      <c r="G214" s="174"/>
      <c r="H214" s="174"/>
      <c r="I214" s="174"/>
      <c r="J214" s="174"/>
      <c r="K214" s="174"/>
      <c r="L214" s="174"/>
      <c r="M214" s="174"/>
      <c r="N214" s="174"/>
      <c r="O214" s="174"/>
      <c r="P214" s="174"/>
      <c r="Q214" s="174"/>
      <c r="R214" s="174"/>
      <c r="S214" s="174"/>
      <c r="T214" s="174"/>
      <c r="U214" s="172"/>
      <c r="V214" s="169"/>
      <c r="W214" s="169"/>
      <c r="X214" s="169"/>
      <c r="Y214" s="169"/>
      <c r="Z214" s="169"/>
      <c r="AA214" s="169"/>
      <c r="AB214" s="169"/>
      <c r="AC214" s="169"/>
      <c r="AD214" s="169"/>
      <c r="AE214" s="169"/>
      <c r="AF214" s="169"/>
      <c r="AG214" s="169"/>
      <c r="AH214" s="169"/>
      <c r="AI214" s="169"/>
    </row>
    <row r="215" spans="1:35">
      <c r="A215" s="174"/>
      <c r="B215" s="174"/>
      <c r="C215" s="174"/>
      <c r="D215" s="174"/>
      <c r="E215" s="174"/>
      <c r="F215" s="174"/>
      <c r="G215" s="174"/>
      <c r="H215" s="174"/>
      <c r="I215" s="174"/>
      <c r="J215" s="174"/>
      <c r="K215" s="174"/>
      <c r="L215" s="174"/>
      <c r="M215" s="174"/>
      <c r="N215" s="174"/>
      <c r="O215" s="174"/>
      <c r="P215" s="174"/>
      <c r="Q215" s="174"/>
      <c r="R215" s="174"/>
      <c r="S215" s="174"/>
      <c r="T215" s="174"/>
      <c r="U215" s="172"/>
      <c r="V215" s="169"/>
      <c r="W215" s="169"/>
      <c r="X215" s="169"/>
      <c r="Y215" s="169"/>
      <c r="Z215" s="169"/>
      <c r="AA215" s="169"/>
      <c r="AB215" s="169"/>
      <c r="AC215" s="169"/>
      <c r="AD215" s="169"/>
      <c r="AE215" s="169"/>
      <c r="AF215" s="169"/>
      <c r="AG215" s="169"/>
      <c r="AH215" s="169"/>
      <c r="AI215" s="169"/>
    </row>
    <row r="216" spans="1:35">
      <c r="A216" s="174"/>
      <c r="B216" s="174"/>
      <c r="C216" s="174"/>
      <c r="D216" s="174"/>
      <c r="E216" s="174"/>
      <c r="F216" s="174"/>
      <c r="G216" s="174"/>
      <c r="H216" s="174"/>
      <c r="I216" s="174"/>
      <c r="J216" s="174"/>
      <c r="K216" s="174"/>
      <c r="L216" s="174"/>
      <c r="M216" s="174"/>
      <c r="N216" s="174"/>
      <c r="O216" s="174"/>
      <c r="P216" s="174"/>
      <c r="Q216" s="174"/>
      <c r="R216" s="174"/>
      <c r="S216" s="174"/>
      <c r="T216" s="174"/>
      <c r="U216" s="171"/>
      <c r="V216" s="169"/>
      <c r="W216" s="169"/>
      <c r="X216" s="169"/>
      <c r="Y216" s="169"/>
      <c r="Z216" s="169"/>
      <c r="AA216" s="169"/>
      <c r="AB216" s="169"/>
      <c r="AC216" s="169"/>
      <c r="AD216" s="169"/>
      <c r="AE216" s="169"/>
      <c r="AF216" s="169"/>
      <c r="AG216" s="169"/>
      <c r="AH216" s="169"/>
      <c r="AI216" s="169"/>
    </row>
    <row r="217" spans="1:35">
      <c r="A217" s="174"/>
      <c r="B217" s="174"/>
      <c r="C217" s="174"/>
      <c r="D217" s="174"/>
      <c r="E217" s="174"/>
      <c r="F217" s="174"/>
      <c r="G217" s="174"/>
      <c r="H217" s="174"/>
      <c r="I217" s="174"/>
      <c r="J217" s="174"/>
      <c r="K217" s="174"/>
      <c r="L217" s="174"/>
      <c r="M217" s="174"/>
      <c r="N217" s="174"/>
      <c r="O217" s="174"/>
      <c r="P217" s="174"/>
      <c r="Q217" s="174"/>
      <c r="R217" s="174"/>
      <c r="S217" s="174"/>
      <c r="T217" s="174"/>
      <c r="U217" s="171"/>
      <c r="V217" s="169"/>
      <c r="W217" s="169"/>
      <c r="X217" s="169"/>
      <c r="Y217" s="169"/>
      <c r="Z217" s="169"/>
      <c r="AA217" s="169"/>
      <c r="AB217" s="169"/>
      <c r="AC217" s="169"/>
      <c r="AD217" s="169"/>
      <c r="AE217" s="169"/>
      <c r="AF217" s="169"/>
      <c r="AG217" s="169"/>
      <c r="AH217" s="169"/>
      <c r="AI217" s="169"/>
    </row>
    <row r="218" spans="1:35">
      <c r="A218" s="174"/>
      <c r="B218" s="174"/>
      <c r="C218" s="174"/>
      <c r="D218" s="174"/>
      <c r="E218" s="174"/>
      <c r="F218" s="174"/>
      <c r="G218" s="174"/>
      <c r="H218" s="174"/>
      <c r="I218" s="174"/>
      <c r="J218" s="174"/>
      <c r="K218" s="174"/>
      <c r="L218" s="174"/>
      <c r="M218" s="174"/>
      <c r="N218" s="174"/>
      <c r="O218" s="174"/>
      <c r="P218" s="174"/>
      <c r="Q218" s="174"/>
      <c r="R218" s="174"/>
      <c r="S218" s="174"/>
      <c r="T218" s="174"/>
      <c r="U218" s="172"/>
      <c r="V218" s="169"/>
      <c r="W218" s="169"/>
      <c r="X218" s="169"/>
      <c r="Y218" s="169"/>
      <c r="Z218" s="169"/>
      <c r="AA218" s="169"/>
      <c r="AB218" s="169"/>
      <c r="AC218" s="169"/>
      <c r="AD218" s="169"/>
      <c r="AE218" s="169"/>
      <c r="AF218" s="169"/>
      <c r="AG218" s="169"/>
      <c r="AH218" s="169"/>
      <c r="AI218" s="169"/>
    </row>
    <row r="219" spans="1:35">
      <c r="A219" s="174"/>
      <c r="B219" s="174"/>
      <c r="C219" s="174"/>
      <c r="D219" s="174"/>
      <c r="E219" s="174"/>
      <c r="F219" s="174"/>
      <c r="G219" s="174"/>
      <c r="H219" s="174"/>
      <c r="I219" s="174"/>
      <c r="J219" s="174"/>
      <c r="K219" s="174"/>
      <c r="L219" s="174"/>
      <c r="M219" s="174"/>
      <c r="N219" s="174"/>
      <c r="O219" s="174"/>
      <c r="P219" s="174"/>
      <c r="Q219" s="174"/>
      <c r="R219" s="174"/>
      <c r="S219" s="174"/>
      <c r="T219" s="174"/>
      <c r="U219" s="172"/>
      <c r="V219" s="169"/>
      <c r="W219" s="169"/>
      <c r="X219" s="169"/>
      <c r="Y219" s="169"/>
      <c r="Z219" s="169"/>
      <c r="AA219" s="169"/>
      <c r="AB219" s="169"/>
      <c r="AC219" s="169"/>
      <c r="AD219" s="169"/>
      <c r="AE219" s="169"/>
      <c r="AF219" s="169"/>
      <c r="AG219" s="169"/>
      <c r="AH219" s="169"/>
      <c r="AI219" s="169"/>
    </row>
    <row r="220" spans="1:35">
      <c r="A220" s="174"/>
      <c r="B220" s="174"/>
      <c r="C220" s="174"/>
      <c r="D220" s="174"/>
      <c r="E220" s="174"/>
      <c r="F220" s="174"/>
      <c r="G220" s="174"/>
      <c r="H220" s="174"/>
      <c r="I220" s="174"/>
      <c r="J220" s="174"/>
      <c r="K220" s="174"/>
      <c r="L220" s="174"/>
      <c r="M220" s="174"/>
      <c r="N220" s="174"/>
      <c r="O220" s="174"/>
      <c r="P220" s="174"/>
      <c r="Q220" s="174"/>
      <c r="R220" s="174"/>
      <c r="S220" s="174"/>
      <c r="T220" s="174"/>
      <c r="U220" s="172"/>
      <c r="V220" s="169"/>
      <c r="W220" s="169"/>
      <c r="X220" s="169"/>
      <c r="Y220" s="169"/>
      <c r="Z220" s="169"/>
      <c r="AA220" s="169"/>
      <c r="AB220" s="169"/>
      <c r="AC220" s="169"/>
      <c r="AD220" s="169"/>
      <c r="AE220" s="169"/>
      <c r="AF220" s="169"/>
      <c r="AG220" s="169"/>
      <c r="AH220" s="169"/>
      <c r="AI220" s="169"/>
    </row>
    <row r="221" spans="1:35">
      <c r="A221" s="174"/>
      <c r="B221" s="174"/>
      <c r="C221" s="174"/>
      <c r="D221" s="174"/>
      <c r="E221" s="174"/>
      <c r="F221" s="174"/>
      <c r="G221" s="174"/>
      <c r="H221" s="174"/>
      <c r="I221" s="174"/>
      <c r="J221" s="174"/>
      <c r="K221" s="174"/>
      <c r="L221" s="174"/>
      <c r="M221" s="174"/>
      <c r="N221" s="174"/>
      <c r="O221" s="174"/>
      <c r="P221" s="174"/>
      <c r="Q221" s="174"/>
      <c r="R221" s="174"/>
      <c r="S221" s="174"/>
      <c r="T221" s="174"/>
      <c r="U221" s="171"/>
      <c r="V221" s="169"/>
      <c r="W221" s="169"/>
      <c r="X221" s="169"/>
      <c r="Y221" s="169"/>
      <c r="Z221" s="169"/>
      <c r="AA221" s="169"/>
      <c r="AB221" s="169"/>
      <c r="AC221" s="169"/>
      <c r="AD221" s="169"/>
      <c r="AE221" s="169"/>
      <c r="AF221" s="169"/>
      <c r="AG221" s="169"/>
      <c r="AH221" s="169"/>
      <c r="AI221" s="169"/>
    </row>
    <row r="222" spans="1:35">
      <c r="A222" s="174"/>
      <c r="B222" s="174"/>
      <c r="C222" s="174"/>
      <c r="D222" s="174"/>
      <c r="E222" s="174"/>
      <c r="F222" s="174"/>
      <c r="G222" s="174"/>
      <c r="H222" s="174"/>
      <c r="I222" s="174"/>
      <c r="J222" s="174"/>
      <c r="K222" s="174"/>
      <c r="L222" s="174"/>
      <c r="M222" s="174"/>
      <c r="N222" s="174"/>
      <c r="O222" s="174"/>
      <c r="P222" s="174"/>
      <c r="Q222" s="174"/>
      <c r="R222" s="174"/>
      <c r="S222" s="174"/>
      <c r="T222" s="174"/>
      <c r="U222" s="171"/>
      <c r="V222" s="169"/>
      <c r="W222" s="169"/>
      <c r="X222" s="169"/>
      <c r="Y222" s="169"/>
      <c r="Z222" s="169"/>
      <c r="AA222" s="169"/>
      <c r="AB222" s="169"/>
      <c r="AC222" s="169"/>
      <c r="AD222" s="169"/>
      <c r="AE222" s="169"/>
      <c r="AF222" s="169"/>
      <c r="AG222" s="169"/>
      <c r="AH222" s="169"/>
      <c r="AI222" s="169"/>
    </row>
    <row r="223" spans="1:35">
      <c r="A223" s="174"/>
      <c r="B223" s="174"/>
      <c r="C223" s="174"/>
      <c r="D223" s="174"/>
      <c r="E223" s="174"/>
      <c r="F223" s="174"/>
      <c r="G223" s="174"/>
      <c r="H223" s="174"/>
      <c r="I223" s="174"/>
      <c r="J223" s="174"/>
      <c r="K223" s="174"/>
      <c r="L223" s="174"/>
      <c r="M223" s="174"/>
      <c r="N223" s="174"/>
      <c r="O223" s="174"/>
      <c r="P223" s="174"/>
      <c r="Q223" s="174"/>
      <c r="R223" s="174"/>
      <c r="S223" s="174"/>
      <c r="T223" s="174"/>
      <c r="U223" s="172"/>
      <c r="V223" s="169"/>
      <c r="W223" s="169"/>
      <c r="X223" s="169"/>
      <c r="Y223" s="169"/>
      <c r="Z223" s="169"/>
      <c r="AA223" s="169"/>
      <c r="AB223" s="169"/>
      <c r="AC223" s="169"/>
      <c r="AD223" s="169"/>
      <c r="AE223" s="169"/>
      <c r="AF223" s="169"/>
      <c r="AG223" s="169"/>
      <c r="AH223" s="169"/>
      <c r="AI223" s="169"/>
    </row>
    <row r="224" spans="1:35">
      <c r="A224" s="174"/>
      <c r="B224" s="174"/>
      <c r="C224" s="174"/>
      <c r="D224" s="174"/>
      <c r="E224" s="174"/>
      <c r="F224" s="174"/>
      <c r="G224" s="174"/>
      <c r="H224" s="174"/>
      <c r="I224" s="174"/>
      <c r="J224" s="174"/>
      <c r="K224" s="174"/>
      <c r="L224" s="174"/>
      <c r="M224" s="174"/>
      <c r="N224" s="174"/>
      <c r="O224" s="174"/>
      <c r="P224" s="174"/>
      <c r="Q224" s="174"/>
      <c r="R224" s="174"/>
      <c r="S224" s="174"/>
      <c r="T224" s="174"/>
      <c r="U224" s="172"/>
      <c r="V224" s="169"/>
      <c r="W224" s="169"/>
      <c r="X224" s="169"/>
      <c r="Y224" s="169"/>
      <c r="Z224" s="169"/>
      <c r="AA224" s="169"/>
      <c r="AB224" s="169"/>
      <c r="AC224" s="169"/>
      <c r="AD224" s="169"/>
      <c r="AE224" s="169"/>
      <c r="AF224" s="169"/>
      <c r="AG224" s="169"/>
      <c r="AH224" s="169"/>
      <c r="AI224" s="169"/>
    </row>
    <row r="225" spans="1:35">
      <c r="A225" s="174"/>
      <c r="B225" s="174"/>
      <c r="C225" s="174"/>
      <c r="D225" s="174"/>
      <c r="E225" s="174"/>
      <c r="F225" s="174"/>
      <c r="G225" s="174"/>
      <c r="H225" s="174"/>
      <c r="I225" s="174"/>
      <c r="J225" s="174"/>
      <c r="K225" s="174"/>
      <c r="L225" s="174"/>
      <c r="M225" s="174"/>
      <c r="N225" s="174"/>
      <c r="O225" s="174"/>
      <c r="P225" s="174"/>
      <c r="Q225" s="174"/>
      <c r="R225" s="174"/>
      <c r="S225" s="174"/>
      <c r="T225" s="174"/>
      <c r="U225" s="172"/>
      <c r="V225" s="169"/>
      <c r="W225" s="169"/>
      <c r="X225" s="169"/>
      <c r="Y225" s="169"/>
      <c r="Z225" s="169"/>
      <c r="AA225" s="169"/>
      <c r="AB225" s="169"/>
      <c r="AC225" s="169"/>
      <c r="AD225" s="169"/>
      <c r="AE225" s="169"/>
      <c r="AF225" s="169"/>
      <c r="AG225" s="169"/>
      <c r="AH225" s="169"/>
      <c r="AI225" s="169"/>
    </row>
    <row r="226" spans="1:35">
      <c r="A226" s="174"/>
      <c r="B226" s="174"/>
      <c r="C226" s="174"/>
      <c r="D226" s="174"/>
      <c r="E226" s="174"/>
      <c r="F226" s="174"/>
      <c r="G226" s="174"/>
      <c r="H226" s="174"/>
      <c r="I226" s="174"/>
      <c r="J226" s="174"/>
      <c r="K226" s="174"/>
      <c r="L226" s="174"/>
      <c r="M226" s="174"/>
      <c r="N226" s="174"/>
      <c r="O226" s="174"/>
      <c r="P226" s="174"/>
      <c r="Q226" s="174"/>
      <c r="R226" s="174"/>
      <c r="S226" s="174"/>
      <c r="T226" s="174"/>
      <c r="U226" s="171"/>
      <c r="V226" s="169"/>
      <c r="W226" s="169"/>
      <c r="X226" s="169"/>
      <c r="Y226" s="169"/>
      <c r="Z226" s="169"/>
      <c r="AA226" s="169"/>
      <c r="AB226" s="169"/>
      <c r="AC226" s="169"/>
      <c r="AD226" s="169"/>
      <c r="AE226" s="169"/>
      <c r="AF226" s="169"/>
      <c r="AG226" s="169"/>
      <c r="AH226" s="169"/>
      <c r="AI226" s="169"/>
    </row>
    <row r="227" spans="1:35">
      <c r="A227" s="174"/>
      <c r="B227" s="174"/>
      <c r="C227" s="174"/>
      <c r="D227" s="174"/>
      <c r="E227" s="174"/>
      <c r="F227" s="174"/>
      <c r="G227" s="174"/>
      <c r="H227" s="174"/>
      <c r="I227" s="174"/>
      <c r="J227" s="174"/>
      <c r="K227" s="174"/>
      <c r="L227" s="174"/>
      <c r="M227" s="174"/>
      <c r="N227" s="174"/>
      <c r="O227" s="174"/>
      <c r="P227" s="174"/>
      <c r="Q227" s="174"/>
      <c r="R227" s="174"/>
      <c r="S227" s="174"/>
      <c r="T227" s="174"/>
      <c r="U227" s="171"/>
      <c r="V227" s="169"/>
      <c r="W227" s="169"/>
      <c r="X227" s="169"/>
      <c r="Y227" s="169"/>
      <c r="Z227" s="169"/>
      <c r="AA227" s="169"/>
      <c r="AB227" s="169"/>
      <c r="AC227" s="169"/>
      <c r="AD227" s="169"/>
      <c r="AE227" s="169"/>
      <c r="AF227" s="169"/>
      <c r="AG227" s="169"/>
      <c r="AH227" s="169"/>
      <c r="AI227" s="169"/>
    </row>
    <row r="228" spans="1:35">
      <c r="A228" s="174"/>
      <c r="B228" s="174"/>
      <c r="C228" s="174"/>
      <c r="D228" s="174"/>
      <c r="E228" s="174"/>
      <c r="F228" s="174"/>
      <c r="G228" s="174"/>
      <c r="H228" s="174"/>
      <c r="I228" s="174"/>
      <c r="J228" s="174"/>
      <c r="K228" s="174"/>
      <c r="L228" s="174"/>
      <c r="M228" s="174"/>
      <c r="N228" s="174"/>
      <c r="O228" s="174"/>
      <c r="P228" s="174"/>
      <c r="Q228" s="174"/>
      <c r="R228" s="174"/>
      <c r="S228" s="174"/>
      <c r="T228" s="174"/>
      <c r="U228" s="172"/>
      <c r="V228" s="169"/>
      <c r="W228" s="169"/>
      <c r="X228" s="169"/>
      <c r="Y228" s="169"/>
      <c r="Z228" s="169"/>
      <c r="AA228" s="169"/>
      <c r="AB228" s="169"/>
      <c r="AC228" s="169"/>
      <c r="AD228" s="169"/>
      <c r="AE228" s="169"/>
      <c r="AF228" s="169"/>
      <c r="AG228" s="169"/>
      <c r="AH228" s="169"/>
      <c r="AI228" s="169"/>
    </row>
    <row r="229" spans="1:35">
      <c r="A229" s="174"/>
      <c r="B229" s="174"/>
      <c r="C229" s="174"/>
      <c r="D229" s="174"/>
      <c r="E229" s="174"/>
      <c r="F229" s="174"/>
      <c r="G229" s="174"/>
      <c r="H229" s="174"/>
      <c r="I229" s="174"/>
      <c r="J229" s="174"/>
      <c r="K229" s="174"/>
      <c r="L229" s="174"/>
      <c r="M229" s="174"/>
      <c r="N229" s="174"/>
      <c r="O229" s="174"/>
      <c r="P229" s="174"/>
      <c r="Q229" s="174"/>
      <c r="R229" s="174"/>
      <c r="S229" s="174"/>
      <c r="T229" s="174"/>
      <c r="U229" s="172"/>
      <c r="V229" s="169"/>
      <c r="W229" s="169"/>
      <c r="X229" s="169"/>
      <c r="Y229" s="169"/>
      <c r="Z229" s="169"/>
      <c r="AA229" s="169"/>
      <c r="AB229" s="169"/>
      <c r="AC229" s="169"/>
      <c r="AD229" s="169"/>
      <c r="AE229" s="169"/>
      <c r="AF229" s="169"/>
      <c r="AG229" s="169"/>
      <c r="AH229" s="169"/>
      <c r="AI229" s="169"/>
    </row>
    <row r="230" spans="1:35">
      <c r="A230" s="174"/>
      <c r="B230" s="174"/>
      <c r="C230" s="174"/>
      <c r="D230" s="174"/>
      <c r="E230" s="174"/>
      <c r="F230" s="174"/>
      <c r="G230" s="174"/>
      <c r="H230" s="174"/>
      <c r="I230" s="174"/>
      <c r="J230" s="174"/>
      <c r="K230" s="174"/>
      <c r="L230" s="174"/>
      <c r="M230" s="174"/>
      <c r="N230" s="174"/>
      <c r="O230" s="174"/>
      <c r="P230" s="174"/>
      <c r="Q230" s="174"/>
      <c r="R230" s="174"/>
      <c r="S230" s="174"/>
      <c r="T230" s="174"/>
      <c r="U230" s="172"/>
      <c r="V230" s="169"/>
      <c r="W230" s="169"/>
      <c r="X230" s="169"/>
      <c r="Y230" s="169"/>
      <c r="Z230" s="169"/>
      <c r="AA230" s="169"/>
      <c r="AB230" s="169"/>
      <c r="AC230" s="169"/>
      <c r="AD230" s="169"/>
      <c r="AE230" s="169"/>
      <c r="AF230" s="169"/>
      <c r="AG230" s="169"/>
      <c r="AH230" s="169"/>
      <c r="AI230" s="169"/>
    </row>
    <row r="231" spans="1:35">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row>
    <row r="232" spans="1:35">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row>
    <row r="233" spans="1:35">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row>
    <row r="234" spans="1:35">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row>
    <row r="235" spans="1:35">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row>
    <row r="236" spans="1:35">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row>
    <row r="237" spans="1:35">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row>
    <row r="238" spans="1:35">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row>
    <row r="239" spans="1:35">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row>
    <row r="240" spans="1:35">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row>
    <row r="241" spans="1:35">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row>
    <row r="242" spans="1:35">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row>
    <row r="243" spans="1:35">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row>
    <row r="244" spans="1:35">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row>
    <row r="245" spans="1:35">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row>
    <row r="246" spans="1:35">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row>
    <row r="247" spans="1:35">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row>
    <row r="248" spans="1:35">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row>
    <row r="249" spans="1:35">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row>
    <row r="250" spans="1:35">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row>
  </sheetData>
  <mergeCells count="17">
    <mergeCell ref="AF55:AS56"/>
    <mergeCell ref="C81:I81"/>
    <mergeCell ref="J81:K81"/>
    <mergeCell ref="B121:K121"/>
    <mergeCell ref="L121:Q121"/>
    <mergeCell ref="C56:E56"/>
    <mergeCell ref="F56:G56"/>
    <mergeCell ref="H56:I56"/>
    <mergeCell ref="L56:R56"/>
    <mergeCell ref="E5:I5"/>
    <mergeCell ref="K5:O5"/>
    <mergeCell ref="B55:B59"/>
    <mergeCell ref="C55:K55"/>
    <mergeCell ref="L55:AE55"/>
    <mergeCell ref="S56:W56"/>
    <mergeCell ref="X56:Z56"/>
    <mergeCell ref="AA56:AE56"/>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4869B-DE08-4631-83F8-E19D0C8E59B3}">
  <dimension ref="A1:AR35"/>
  <sheetViews>
    <sheetView tabSelected="1" topLeftCell="AG4" zoomScale="111" workbookViewId="0">
      <selection activeCell="AP13" sqref="AP13:AP34"/>
    </sheetView>
  </sheetViews>
  <sheetFormatPr baseColWidth="10" defaultColWidth="8.83203125" defaultRowHeight="15"/>
  <cols>
    <col min="1" max="1" width="18.1640625" customWidth="1"/>
    <col min="2" max="4" width="12.6640625" customWidth="1"/>
    <col min="5" max="5" width="13.83203125" customWidth="1"/>
    <col min="6" max="10" width="12.6640625" customWidth="1"/>
    <col min="11" max="30" width="12" customWidth="1"/>
    <col min="31" max="44" width="10.6640625" customWidth="1"/>
  </cols>
  <sheetData>
    <row r="1" spans="1:44" ht="19">
      <c r="A1" s="5" t="s">
        <v>346</v>
      </c>
    </row>
    <row r="2" spans="1:44" ht="19">
      <c r="A2" s="5"/>
    </row>
    <row r="3" spans="1:44">
      <c r="A3" t="s">
        <v>347</v>
      </c>
    </row>
    <row r="4" spans="1:44">
      <c r="A4" t="s">
        <v>348</v>
      </c>
    </row>
    <row r="6" spans="1:44">
      <c r="A6" t="s">
        <v>292</v>
      </c>
      <c r="B6" s="252" t="s">
        <v>443</v>
      </c>
    </row>
    <row r="7" spans="1:44">
      <c r="A7" t="s">
        <v>294</v>
      </c>
      <c r="B7" s="252" t="s">
        <v>444</v>
      </c>
    </row>
    <row r="8" spans="1:44">
      <c r="A8" t="s">
        <v>295</v>
      </c>
      <c r="B8" s="252" t="s">
        <v>445</v>
      </c>
    </row>
    <row r="9" spans="1:44">
      <c r="A9" t="s">
        <v>296</v>
      </c>
      <c r="B9" s="259" t="s">
        <v>446</v>
      </c>
    </row>
    <row r="11" spans="1:44">
      <c r="A11" s="285" t="s">
        <v>0</v>
      </c>
      <c r="B11" s="288" t="s">
        <v>440</v>
      </c>
      <c r="C11" s="288"/>
      <c r="D11" s="288"/>
      <c r="E11" s="288"/>
      <c r="F11" s="288"/>
      <c r="G11" s="288"/>
      <c r="H11" s="288"/>
      <c r="I11" s="288"/>
      <c r="J11" s="288"/>
      <c r="K11" s="289" t="s">
        <v>354</v>
      </c>
      <c r="L11" s="290"/>
      <c r="M11" s="290"/>
      <c r="N11" s="290"/>
      <c r="O11" s="290"/>
      <c r="P11" s="290"/>
      <c r="Q11" s="290"/>
      <c r="R11" s="290"/>
      <c r="S11" s="290"/>
      <c r="T11" s="290"/>
      <c r="U11" s="290"/>
      <c r="V11" s="290"/>
      <c r="W11" s="290"/>
      <c r="X11" s="290"/>
      <c r="Y11" s="290"/>
      <c r="Z11" s="290"/>
      <c r="AA11" s="290"/>
      <c r="AB11" s="290"/>
      <c r="AC11" s="290"/>
      <c r="AD11" s="291"/>
      <c r="AE11" s="277" t="s">
        <v>439</v>
      </c>
      <c r="AF11" s="278"/>
      <c r="AG11" s="278"/>
      <c r="AH11" s="278"/>
      <c r="AI11" s="279"/>
      <c r="AJ11" s="279"/>
      <c r="AK11" s="279"/>
      <c r="AL11" s="279"/>
      <c r="AM11" s="279"/>
      <c r="AN11" s="279"/>
      <c r="AO11" s="279"/>
      <c r="AP11" s="279"/>
      <c r="AQ11" s="279"/>
      <c r="AR11" s="280"/>
    </row>
    <row r="12" spans="1:44" ht="29" customHeight="1">
      <c r="A12" s="286"/>
      <c r="B12" s="292" t="s">
        <v>266</v>
      </c>
      <c r="C12" s="290"/>
      <c r="D12" s="291"/>
      <c r="E12" s="292" t="s">
        <v>402</v>
      </c>
      <c r="F12" s="291"/>
      <c r="G12" s="293" t="s">
        <v>401</v>
      </c>
      <c r="H12" s="291"/>
      <c r="I12" s="247" t="s">
        <v>268</v>
      </c>
      <c r="J12" s="247" t="s">
        <v>269</v>
      </c>
      <c r="K12" s="292" t="s">
        <v>267</v>
      </c>
      <c r="L12" s="290"/>
      <c r="M12" s="290"/>
      <c r="N12" s="290"/>
      <c r="O12" s="290"/>
      <c r="P12" s="290"/>
      <c r="Q12" s="290"/>
      <c r="R12" s="292" t="s">
        <v>278</v>
      </c>
      <c r="S12" s="290"/>
      <c r="T12" s="290"/>
      <c r="U12" s="290"/>
      <c r="V12" s="291"/>
      <c r="W12" s="292" t="s">
        <v>279</v>
      </c>
      <c r="X12" s="290"/>
      <c r="Y12" s="291"/>
      <c r="Z12" s="292" t="s">
        <v>280</v>
      </c>
      <c r="AA12" s="290"/>
      <c r="AB12" s="290"/>
      <c r="AC12" s="290"/>
      <c r="AD12" s="291"/>
      <c r="AE12" s="281"/>
      <c r="AF12" s="282"/>
      <c r="AG12" s="282"/>
      <c r="AH12" s="282"/>
      <c r="AI12" s="283"/>
      <c r="AJ12" s="283"/>
      <c r="AK12" s="283"/>
      <c r="AL12" s="283"/>
      <c r="AM12" s="283"/>
      <c r="AN12" s="283"/>
      <c r="AO12" s="283"/>
      <c r="AP12" s="283"/>
      <c r="AQ12" s="283"/>
      <c r="AR12" s="284"/>
    </row>
    <row r="13" spans="1:44" ht="48">
      <c r="A13" s="286"/>
      <c r="B13" s="247" t="s">
        <v>398</v>
      </c>
      <c r="C13" s="247" t="s">
        <v>399</v>
      </c>
      <c r="D13" s="247" t="s">
        <v>400</v>
      </c>
      <c r="E13" s="248" t="s">
        <v>405</v>
      </c>
      <c r="F13" s="247" t="s">
        <v>406</v>
      </c>
      <c r="G13" s="247" t="s">
        <v>403</v>
      </c>
      <c r="H13" s="247" t="s">
        <v>404</v>
      </c>
      <c r="I13" s="247" t="s">
        <v>9</v>
      </c>
      <c r="J13" s="247" t="s">
        <v>10</v>
      </c>
      <c r="K13" s="247" t="s">
        <v>391</v>
      </c>
      <c r="L13" s="247" t="s">
        <v>392</v>
      </c>
      <c r="M13" s="247" t="s">
        <v>393</v>
      </c>
      <c r="N13" s="247" t="s">
        <v>394</v>
      </c>
      <c r="O13" s="247" t="s">
        <v>395</v>
      </c>
      <c r="P13" s="247" t="s">
        <v>396</v>
      </c>
      <c r="Q13" s="247" t="s">
        <v>397</v>
      </c>
      <c r="R13" s="247" t="s">
        <v>383</v>
      </c>
      <c r="S13" s="247" t="s">
        <v>384</v>
      </c>
      <c r="T13" s="247" t="s">
        <v>385</v>
      </c>
      <c r="U13" s="247" t="s">
        <v>386</v>
      </c>
      <c r="V13" s="247" t="s">
        <v>441</v>
      </c>
      <c r="W13" s="247" t="s">
        <v>388</v>
      </c>
      <c r="X13" s="247" t="s">
        <v>389</v>
      </c>
      <c r="Y13" s="247" t="s">
        <v>390</v>
      </c>
      <c r="Z13" s="247" t="s">
        <v>361</v>
      </c>
      <c r="AA13" s="247" t="s">
        <v>360</v>
      </c>
      <c r="AB13" s="247" t="s">
        <v>359</v>
      </c>
      <c r="AC13" s="247" t="s">
        <v>358</v>
      </c>
      <c r="AD13" s="247" t="s">
        <v>442</v>
      </c>
      <c r="AE13" s="247" t="s">
        <v>372</v>
      </c>
      <c r="AF13" s="247" t="s">
        <v>374</v>
      </c>
      <c r="AG13" s="247" t="s">
        <v>375</v>
      </c>
      <c r="AH13" s="275" t="s">
        <v>377</v>
      </c>
      <c r="AI13" s="275" t="s">
        <v>376</v>
      </c>
      <c r="AJ13" s="247" t="s">
        <v>380</v>
      </c>
      <c r="AK13" s="247" t="s">
        <v>410</v>
      </c>
      <c r="AL13" s="275" t="s">
        <v>378</v>
      </c>
      <c r="AM13" s="275" t="s">
        <v>379</v>
      </c>
      <c r="AN13" s="275" t="s">
        <v>411</v>
      </c>
      <c r="AO13" s="247" t="s">
        <v>412</v>
      </c>
      <c r="AP13" s="275" t="s">
        <v>381</v>
      </c>
      <c r="AQ13" s="247" t="s">
        <v>382</v>
      </c>
      <c r="AR13" s="247" t="s">
        <v>413</v>
      </c>
    </row>
    <row r="14" spans="1:44" ht="32">
      <c r="A14" s="286"/>
      <c r="B14" s="247" t="s">
        <v>270</v>
      </c>
      <c r="C14" s="247" t="s">
        <v>271</v>
      </c>
      <c r="D14" s="247" t="s">
        <v>272</v>
      </c>
      <c r="E14" s="247" t="s">
        <v>409</v>
      </c>
      <c r="F14" s="247" t="s">
        <v>407</v>
      </c>
      <c r="G14" s="247" t="s">
        <v>273</v>
      </c>
      <c r="H14" s="247" t="s">
        <v>274</v>
      </c>
      <c r="I14" s="247" t="s">
        <v>275</v>
      </c>
      <c r="J14" s="247" t="s">
        <v>276</v>
      </c>
      <c r="K14" s="247"/>
      <c r="L14" s="247"/>
      <c r="M14" s="247" t="s">
        <v>281</v>
      </c>
      <c r="N14" s="247" t="s">
        <v>282</v>
      </c>
      <c r="O14" s="247" t="s">
        <v>408</v>
      </c>
      <c r="P14" s="247" t="s">
        <v>283</v>
      </c>
      <c r="Q14" s="247" t="s">
        <v>284</v>
      </c>
      <c r="R14" s="247" t="s">
        <v>285</v>
      </c>
      <c r="S14" s="247" t="s">
        <v>286</v>
      </c>
      <c r="T14" s="247"/>
      <c r="U14" s="247"/>
      <c r="V14" s="247"/>
      <c r="W14" s="247" t="s">
        <v>287</v>
      </c>
      <c r="X14" s="247" t="s">
        <v>288</v>
      </c>
      <c r="Y14" s="247" t="s">
        <v>289</v>
      </c>
      <c r="Z14" s="247"/>
      <c r="AA14" s="247" t="s">
        <v>290</v>
      </c>
      <c r="AB14" s="247" t="s">
        <v>291</v>
      </c>
      <c r="AC14" s="247"/>
      <c r="AD14" s="247"/>
      <c r="AE14" s="247"/>
      <c r="AF14" s="247"/>
      <c r="AG14" s="247"/>
      <c r="AH14" s="275"/>
      <c r="AI14" s="275"/>
      <c r="AJ14" s="247"/>
      <c r="AK14" s="247"/>
      <c r="AL14" s="275"/>
      <c r="AM14" s="275"/>
      <c r="AN14" s="275"/>
      <c r="AO14" s="247"/>
      <c r="AP14" s="275"/>
      <c r="AQ14" s="247"/>
      <c r="AR14" s="247"/>
    </row>
    <row r="15" spans="1:44">
      <c r="A15" s="287"/>
      <c r="B15" s="235" t="s">
        <v>3</v>
      </c>
      <c r="C15" s="235" t="s">
        <v>3</v>
      </c>
      <c r="D15" s="235" t="s">
        <v>3</v>
      </c>
      <c r="E15" s="235" t="s">
        <v>210</v>
      </c>
      <c r="F15" s="235" t="s">
        <v>3</v>
      </c>
      <c r="G15" s="235" t="s">
        <v>3</v>
      </c>
      <c r="H15" s="235" t="s">
        <v>144</v>
      </c>
      <c r="I15" s="235" t="s">
        <v>3</v>
      </c>
      <c r="J15" s="235" t="s">
        <v>3</v>
      </c>
      <c r="K15" s="235" t="s">
        <v>6</v>
      </c>
      <c r="L15" s="235" t="s">
        <v>5</v>
      </c>
      <c r="M15" s="235" t="s">
        <v>3</v>
      </c>
      <c r="N15" s="235" t="s">
        <v>3</v>
      </c>
      <c r="O15" s="235" t="s">
        <v>7</v>
      </c>
      <c r="P15" s="235" t="s">
        <v>3</v>
      </c>
      <c r="Q15" s="235" t="s">
        <v>7</v>
      </c>
      <c r="R15" s="235" t="s">
        <v>3</v>
      </c>
      <c r="S15" s="235" t="s">
        <v>7</v>
      </c>
      <c r="T15" s="235" t="s">
        <v>5</v>
      </c>
      <c r="U15" s="235" t="s">
        <v>6</v>
      </c>
      <c r="V15" s="235" t="s">
        <v>8</v>
      </c>
      <c r="W15" s="235" t="s">
        <v>7</v>
      </c>
      <c r="X15" s="235" t="s">
        <v>7</v>
      </c>
      <c r="Y15" s="235" t="s">
        <v>3</v>
      </c>
      <c r="Z15" s="235" t="s">
        <v>5</v>
      </c>
      <c r="AA15" s="235" t="s">
        <v>3</v>
      </c>
      <c r="AB15" s="235" t="s">
        <v>7</v>
      </c>
      <c r="AC15" s="235" t="s">
        <v>12</v>
      </c>
      <c r="AD15" s="235" t="s">
        <v>8</v>
      </c>
      <c r="AE15" s="235" t="s">
        <v>8</v>
      </c>
      <c r="AF15" s="235" t="s">
        <v>8</v>
      </c>
      <c r="AG15" s="235" t="s">
        <v>5</v>
      </c>
      <c r="AH15" s="276" t="s">
        <v>4</v>
      </c>
      <c r="AI15" s="276" t="s">
        <v>5</v>
      </c>
      <c r="AJ15" s="235" t="s">
        <v>5</v>
      </c>
      <c r="AK15" s="235" t="s">
        <v>5</v>
      </c>
      <c r="AL15" s="276" t="s">
        <v>4</v>
      </c>
      <c r="AM15" s="276" t="s">
        <v>5</v>
      </c>
      <c r="AN15" s="276" t="s">
        <v>5</v>
      </c>
      <c r="AO15" s="235" t="s">
        <v>5</v>
      </c>
      <c r="AP15" s="276" t="s">
        <v>4</v>
      </c>
      <c r="AQ15" s="274" t="s">
        <v>5</v>
      </c>
      <c r="AR15" s="235" t="s">
        <v>5</v>
      </c>
    </row>
    <row r="16" spans="1:44">
      <c r="A16" s="249" t="s">
        <v>204</v>
      </c>
      <c r="B16" s="250">
        <v>36</v>
      </c>
      <c r="C16" s="250">
        <v>27</v>
      </c>
      <c r="D16" s="250">
        <v>49.9</v>
      </c>
      <c r="E16" s="250">
        <v>100</v>
      </c>
      <c r="F16" s="250">
        <v>12</v>
      </c>
      <c r="G16" s="250">
        <v>7</v>
      </c>
      <c r="H16" s="250" t="s">
        <v>277</v>
      </c>
      <c r="I16" s="250" t="s">
        <v>277</v>
      </c>
      <c r="J16" s="250">
        <v>21.5</v>
      </c>
      <c r="K16" s="267">
        <v>32.362449089926713</v>
      </c>
      <c r="L16" s="267">
        <v>5.0969436148227496</v>
      </c>
      <c r="M16" s="267">
        <v>11.9903271003996</v>
      </c>
      <c r="N16" s="267">
        <v>7</v>
      </c>
      <c r="O16" s="268">
        <v>1511.8281013269059</v>
      </c>
      <c r="P16" s="267">
        <v>35.584122349640303</v>
      </c>
      <c r="Q16" s="268">
        <v>2499.7649979600001</v>
      </c>
      <c r="R16" s="267">
        <v>30.207664437038499</v>
      </c>
      <c r="S16" s="268">
        <v>2499.7649979600001</v>
      </c>
      <c r="T16" s="267">
        <v>8.14</v>
      </c>
      <c r="U16" s="268">
        <v>106981.2</v>
      </c>
      <c r="V16" s="269">
        <v>1</v>
      </c>
      <c r="W16" s="268">
        <v>0</v>
      </c>
      <c r="X16" s="268">
        <v>2499.7649979600001</v>
      </c>
      <c r="Y16" s="267">
        <v>30.207664437038499</v>
      </c>
      <c r="Z16" s="267">
        <v>16.63</v>
      </c>
      <c r="AA16" s="267"/>
      <c r="AB16" s="268">
        <v>2499.7649979600001</v>
      </c>
      <c r="AC16" s="268"/>
      <c r="AD16" s="269"/>
      <c r="AE16" s="238">
        <f>AG16/(K16*45/3600*1000)</f>
        <v>1.3011674624696872</v>
      </c>
      <c r="AF16" s="238">
        <f t="shared" ref="AF16:AF34" si="0">AG16*3600/1000/(K16*45+(L16+T16+Z16)*9.76)</f>
        <v>1.0841577446544475</v>
      </c>
      <c r="AG16" s="239">
        <f t="shared" ref="AG16:AG34" si="1">(M16-N16)*O16/60*4.18605</f>
        <v>526.36207202055471</v>
      </c>
      <c r="AH16" s="4">
        <v>5.3764579126018042</v>
      </c>
      <c r="AI16" s="3">
        <v>937.65571890087892</v>
      </c>
      <c r="AJ16" s="270">
        <f t="shared" ref="AJ16:AJ34" si="2">K16*45/3600*1000</f>
        <v>404.53061362408391</v>
      </c>
      <c r="AK16" s="239">
        <f>AG16+AJ16-AI16</f>
        <v>-6.7630332562403055</v>
      </c>
      <c r="AL16" s="4">
        <v>-5.4834184792828005</v>
      </c>
      <c r="AM16" s="4">
        <v>-956.30967075461547</v>
      </c>
      <c r="AN16" s="4">
        <f>AM16</f>
        <v>-956.30967075461547</v>
      </c>
      <c r="AO16" s="272">
        <f>AM16-AN16</f>
        <v>0</v>
      </c>
      <c r="AP16" s="237">
        <v>0.10696056668099629</v>
      </c>
      <c r="AQ16" s="270">
        <f t="shared" ref="AQ16:AQ34" si="3">AP16*AB16/60*4.18605</f>
        <v>18.654174667303845</v>
      </c>
      <c r="AR16" s="270">
        <f>AI16+AM16+AQ16</f>
        <v>2.2281356730147195E-4</v>
      </c>
    </row>
    <row r="17" spans="1:44">
      <c r="A17" s="249" t="s">
        <v>205</v>
      </c>
      <c r="B17" s="250">
        <v>31.2</v>
      </c>
      <c r="C17" s="250">
        <v>23</v>
      </c>
      <c r="D17" s="250">
        <v>49.7</v>
      </c>
      <c r="E17" s="250">
        <v>100</v>
      </c>
      <c r="F17" s="250">
        <v>12</v>
      </c>
      <c r="G17" s="250">
        <v>7</v>
      </c>
      <c r="H17" s="250" t="s">
        <v>277</v>
      </c>
      <c r="I17" s="250" t="s">
        <v>277</v>
      </c>
      <c r="J17" s="250">
        <v>21.5</v>
      </c>
      <c r="K17" s="267">
        <v>32.362449089926713</v>
      </c>
      <c r="L17" s="267">
        <v>5.0969436148227496</v>
      </c>
      <c r="M17" s="267">
        <v>11.9903271003996</v>
      </c>
      <c r="N17" s="267">
        <v>7</v>
      </c>
      <c r="O17" s="268">
        <v>1511.8281013269059</v>
      </c>
      <c r="P17" s="267">
        <v>32.539666042877798</v>
      </c>
      <c r="Q17" s="268">
        <v>2499.7649979600001</v>
      </c>
      <c r="R17" s="267">
        <v>27.162478089515702</v>
      </c>
      <c r="S17" s="268">
        <v>2499.7649979600001</v>
      </c>
      <c r="T17" s="267">
        <v>8.14</v>
      </c>
      <c r="U17" s="268">
        <v>106981.2</v>
      </c>
      <c r="V17" s="269">
        <v>1</v>
      </c>
      <c r="W17" s="268">
        <v>0</v>
      </c>
      <c r="X17" s="268">
        <v>2499.7649979600001</v>
      </c>
      <c r="Y17" s="267">
        <v>27.162478089515702</v>
      </c>
      <c r="Z17" s="267">
        <v>16.63</v>
      </c>
      <c r="AA17" s="267"/>
      <c r="AB17" s="268">
        <v>2499.7649979600001</v>
      </c>
      <c r="AC17" s="268"/>
      <c r="AD17" s="269"/>
      <c r="AE17" s="238">
        <f t="shared" ref="AE17:AE34" si="4">AG17/(K17*45/3600*1000)</f>
        <v>1.3011674624696872</v>
      </c>
      <c r="AF17" s="238">
        <f t="shared" si="0"/>
        <v>1.0841577446544475</v>
      </c>
      <c r="AG17" s="239">
        <f t="shared" si="1"/>
        <v>526.36207202055471</v>
      </c>
      <c r="AH17" s="4">
        <v>5.3771879533620961</v>
      </c>
      <c r="AI17" s="3">
        <v>937.78303820757606</v>
      </c>
      <c r="AJ17" s="270">
        <f t="shared" si="2"/>
        <v>404.53061362408391</v>
      </c>
      <c r="AK17" s="239">
        <f t="shared" ref="AK17:AK34" si="5">AG17+AJ17-AI17</f>
        <v>-6.8903525629374371</v>
      </c>
      <c r="AL17" s="4">
        <v>-5.4862849068678017</v>
      </c>
      <c r="AM17" s="4">
        <v>-956.80957650326684</v>
      </c>
      <c r="AN17" s="4">
        <f t="shared" ref="AN17:AN33" si="6">AM17</f>
        <v>-956.80957650326684</v>
      </c>
      <c r="AO17" s="272">
        <f t="shared" ref="AO17:AO34" si="7">AM17-AN17</f>
        <v>0</v>
      </c>
      <c r="AP17" s="237">
        <v>0.10909695350570559</v>
      </c>
      <c r="AQ17" s="270">
        <f t="shared" si="3"/>
        <v>19.026765559645614</v>
      </c>
      <c r="AR17" s="270">
        <f t="shared" ref="AR17:AR34" si="8">AI17+AM17+AQ17</f>
        <v>2.2726395483019246E-4</v>
      </c>
    </row>
    <row r="18" spans="1:44">
      <c r="A18" s="249" t="s">
        <v>206</v>
      </c>
      <c r="B18" s="250">
        <v>26.3</v>
      </c>
      <c r="C18" s="250">
        <v>19</v>
      </c>
      <c r="D18" s="250">
        <v>49.9</v>
      </c>
      <c r="E18" s="250">
        <v>100</v>
      </c>
      <c r="F18" s="250">
        <v>12</v>
      </c>
      <c r="G18" s="250">
        <v>7</v>
      </c>
      <c r="H18" s="250" t="s">
        <v>277</v>
      </c>
      <c r="I18" s="250" t="s">
        <v>277</v>
      </c>
      <c r="J18" s="250">
        <v>21.5</v>
      </c>
      <c r="K18" s="267">
        <v>32.362449089926713</v>
      </c>
      <c r="L18" s="267">
        <v>5.0969436148227496</v>
      </c>
      <c r="M18" s="267">
        <v>11.9903271003996</v>
      </c>
      <c r="N18" s="267">
        <v>7</v>
      </c>
      <c r="O18" s="268">
        <v>1511.8281013269059</v>
      </c>
      <c r="P18" s="267">
        <v>29.5733339896404</v>
      </c>
      <c r="Q18" s="268">
        <v>2499.7649979600001</v>
      </c>
      <c r="R18" s="267">
        <v>24.196003344961699</v>
      </c>
      <c r="S18" s="268">
        <v>2499.7649979600001</v>
      </c>
      <c r="T18" s="267">
        <v>8.14</v>
      </c>
      <c r="U18" s="268">
        <v>106981.2</v>
      </c>
      <c r="V18" s="269">
        <v>1</v>
      </c>
      <c r="W18" s="268">
        <v>0</v>
      </c>
      <c r="X18" s="268">
        <v>2499.7649979600001</v>
      </c>
      <c r="Y18" s="267">
        <v>24.196003344961699</v>
      </c>
      <c r="Z18" s="267">
        <v>16.63</v>
      </c>
      <c r="AA18" s="267"/>
      <c r="AB18" s="268">
        <v>2499.7649979600001</v>
      </c>
      <c r="AC18" s="268"/>
      <c r="AD18" s="269"/>
      <c r="AE18" s="238">
        <f t="shared" si="4"/>
        <v>1.3011674624696872</v>
      </c>
      <c r="AF18" s="238">
        <f t="shared" si="0"/>
        <v>1.0841577446544475</v>
      </c>
      <c r="AG18" s="239">
        <f t="shared" si="1"/>
        <v>526.36207202055471</v>
      </c>
      <c r="AH18" s="4">
        <v>5.3773306446787004</v>
      </c>
      <c r="AI18" s="3">
        <v>937.8079236119122</v>
      </c>
      <c r="AJ18" s="270">
        <f t="shared" si="2"/>
        <v>404.53061362408391</v>
      </c>
      <c r="AK18" s="239">
        <f t="shared" si="5"/>
        <v>-6.9152379672735833</v>
      </c>
      <c r="AL18" s="4">
        <v>-5.4880960294360008</v>
      </c>
      <c r="AM18" s="4">
        <v>-957.12543677062285</v>
      </c>
      <c r="AN18" s="4">
        <f t="shared" si="6"/>
        <v>-957.12543677062285</v>
      </c>
      <c r="AO18" s="272">
        <f t="shared" si="7"/>
        <v>0</v>
      </c>
      <c r="AP18" s="237">
        <v>0.11076538475730047</v>
      </c>
      <c r="AQ18" s="270">
        <f t="shared" si="3"/>
        <v>19.31774389823709</v>
      </c>
      <c r="AR18" s="270">
        <f t="shared" si="8"/>
        <v>2.3073952643670737E-4</v>
      </c>
    </row>
    <row r="19" spans="1:44" ht="13" customHeight="1">
      <c r="A19" s="249" t="s">
        <v>219</v>
      </c>
      <c r="B19" s="250">
        <v>11.7</v>
      </c>
      <c r="C19" s="250">
        <v>7</v>
      </c>
      <c r="D19" s="250">
        <v>50</v>
      </c>
      <c r="E19" s="250">
        <v>100</v>
      </c>
      <c r="F19" s="250">
        <v>12</v>
      </c>
      <c r="G19" s="250">
        <v>7</v>
      </c>
      <c r="H19" s="250" t="s">
        <v>277</v>
      </c>
      <c r="I19" s="250" t="s">
        <v>277</v>
      </c>
      <c r="J19" s="250">
        <v>21.5</v>
      </c>
      <c r="K19" s="267">
        <v>32.362449089926713</v>
      </c>
      <c r="L19" s="267">
        <v>5.0969436148227496</v>
      </c>
      <c r="M19" s="267">
        <v>11.9903271003996</v>
      </c>
      <c r="N19" s="267">
        <v>7</v>
      </c>
      <c r="O19" s="268">
        <v>1511.8281013269059</v>
      </c>
      <c r="P19" s="267">
        <v>27.376200678119599</v>
      </c>
      <c r="Q19" s="268">
        <v>2499.7649979600001</v>
      </c>
      <c r="R19" s="267">
        <v>10.928542914071395</v>
      </c>
      <c r="S19" s="268">
        <v>825.83904485786479</v>
      </c>
      <c r="T19" s="267">
        <v>8.14</v>
      </c>
      <c r="U19" s="268">
        <v>106981.2</v>
      </c>
      <c r="V19" s="269">
        <v>1</v>
      </c>
      <c r="W19" s="268">
        <v>1673.9259531021353</v>
      </c>
      <c r="X19" s="268">
        <v>2499.7649979600001</v>
      </c>
      <c r="Y19" s="267">
        <v>21.999999999999901</v>
      </c>
      <c r="Z19" s="267">
        <v>16.63</v>
      </c>
      <c r="AA19" s="267"/>
      <c r="AB19" s="268">
        <v>2499.7649979600001</v>
      </c>
      <c r="AC19" s="268"/>
      <c r="AD19" s="269"/>
      <c r="AE19" s="238">
        <f t="shared" si="4"/>
        <v>1.3011674624696872</v>
      </c>
      <c r="AF19" s="238">
        <f t="shared" si="0"/>
        <v>1.0841577446544475</v>
      </c>
      <c r="AG19" s="239">
        <f t="shared" si="1"/>
        <v>526.36207202055471</v>
      </c>
      <c r="AH19" s="4">
        <v>5.376200678119698</v>
      </c>
      <c r="AI19" s="3">
        <v>937.61085713739715</v>
      </c>
      <c r="AJ19" s="270">
        <f t="shared" si="2"/>
        <v>404.53061362408391</v>
      </c>
      <c r="AK19" s="239">
        <f t="shared" si="5"/>
        <v>-6.718171492758529</v>
      </c>
      <c r="AL19" s="4">
        <v>-16.533611208148606</v>
      </c>
      <c r="AM19" s="4">
        <v>-952.60116111263403</v>
      </c>
      <c r="AN19" s="4">
        <f t="shared" si="6"/>
        <v>-952.60116111263403</v>
      </c>
      <c r="AO19" s="272">
        <f t="shared" si="7"/>
        <v>0</v>
      </c>
      <c r="AP19" s="237">
        <v>8.5953444100400844E-2</v>
      </c>
      <c r="AQ19" s="270">
        <f t="shared" si="3"/>
        <v>14.990483028079256</v>
      </c>
      <c r="AR19" s="270">
        <f t="shared" si="8"/>
        <v>1.7905284237151875E-4</v>
      </c>
    </row>
    <row r="20" spans="1:44" ht="13" customHeight="1">
      <c r="A20" s="249" t="s">
        <v>207</v>
      </c>
      <c r="B20" s="250">
        <v>26.3</v>
      </c>
      <c r="C20" s="250">
        <v>19</v>
      </c>
      <c r="D20" s="250">
        <v>49.9</v>
      </c>
      <c r="E20" s="250">
        <v>100</v>
      </c>
      <c r="F20" s="250">
        <v>12</v>
      </c>
      <c r="G20" s="250">
        <v>7</v>
      </c>
      <c r="H20" s="250" t="s">
        <v>277</v>
      </c>
      <c r="I20" s="250" t="s">
        <v>277</v>
      </c>
      <c r="J20" s="250">
        <v>31.5</v>
      </c>
      <c r="K20" s="267">
        <v>32.362449089926713</v>
      </c>
      <c r="L20" s="267">
        <v>5.0969436148227496</v>
      </c>
      <c r="M20" s="267">
        <v>11.9903271003996</v>
      </c>
      <c r="N20" s="267">
        <v>7</v>
      </c>
      <c r="O20" s="268">
        <v>1511.8281013269059</v>
      </c>
      <c r="P20" s="267">
        <v>37.376457912601801</v>
      </c>
      <c r="Q20" s="268">
        <v>2499.7649979600001</v>
      </c>
      <c r="R20" s="267">
        <v>20.150943215323551</v>
      </c>
      <c r="S20" s="268">
        <v>788.76769690931337</v>
      </c>
      <c r="T20" s="267">
        <v>8.14</v>
      </c>
      <c r="U20" s="268">
        <v>106981.2</v>
      </c>
      <c r="V20" s="269">
        <v>1</v>
      </c>
      <c r="W20" s="268">
        <v>1710.9973010506867</v>
      </c>
      <c r="X20" s="268">
        <v>2499.7649979600001</v>
      </c>
      <c r="Y20" s="267">
        <v>32</v>
      </c>
      <c r="Z20" s="267">
        <v>16.63</v>
      </c>
      <c r="AA20" s="267"/>
      <c r="AB20" s="268">
        <v>2499.7649979600001</v>
      </c>
      <c r="AC20" s="268"/>
      <c r="AD20" s="269"/>
      <c r="AE20" s="238">
        <f t="shared" si="4"/>
        <v>1.3011674624696872</v>
      </c>
      <c r="AF20" s="238">
        <f t="shared" si="0"/>
        <v>1.0841577446544475</v>
      </c>
      <c r="AG20" s="239">
        <f t="shared" si="1"/>
        <v>526.36207202055471</v>
      </c>
      <c r="AH20" s="4">
        <v>5.3764579126018006</v>
      </c>
      <c r="AI20" s="3">
        <v>937.65571890087836</v>
      </c>
      <c r="AJ20" s="270">
        <f t="shared" si="2"/>
        <v>404.53061362408391</v>
      </c>
      <c r="AK20" s="239">
        <f t="shared" si="5"/>
        <v>-6.7630332562397371</v>
      </c>
      <c r="AL20" s="4">
        <v>-17.311457704220651</v>
      </c>
      <c r="AM20" s="4">
        <v>-952.64420263292754</v>
      </c>
      <c r="AN20" s="4">
        <f t="shared" si="6"/>
        <v>-952.64420263292754</v>
      </c>
      <c r="AO20" s="272">
        <f t="shared" si="7"/>
        <v>0</v>
      </c>
      <c r="AP20" s="237">
        <v>8.5943006942400757E-2</v>
      </c>
      <c r="AQ20" s="270">
        <f t="shared" si="3"/>
        <v>14.988662763149803</v>
      </c>
      <c r="AR20" s="270">
        <f t="shared" si="8"/>
        <v>1.7903110061290306E-4</v>
      </c>
    </row>
    <row r="21" spans="1:44" ht="13" customHeight="1">
      <c r="A21" s="249" t="s">
        <v>208</v>
      </c>
      <c r="B21" s="250">
        <v>31.2</v>
      </c>
      <c r="C21" s="250">
        <v>23</v>
      </c>
      <c r="D21" s="250">
        <v>49.7</v>
      </c>
      <c r="E21" s="250">
        <v>100</v>
      </c>
      <c r="F21" s="250">
        <v>10.75</v>
      </c>
      <c r="G21" s="250">
        <v>7</v>
      </c>
      <c r="H21" s="250" t="s">
        <v>277</v>
      </c>
      <c r="I21" s="250" t="s">
        <v>277</v>
      </c>
      <c r="J21" s="250">
        <v>21.5</v>
      </c>
      <c r="K21" s="267">
        <v>23.914941984059197</v>
      </c>
      <c r="L21" s="267">
        <v>3.8252572090150903</v>
      </c>
      <c r="M21" s="267">
        <v>10.7439045864507</v>
      </c>
      <c r="N21" s="267">
        <v>7</v>
      </c>
      <c r="O21" s="268">
        <v>1511.8281013269059</v>
      </c>
      <c r="P21" s="267">
        <v>30.295660488585199</v>
      </c>
      <c r="Q21" s="268">
        <v>2499.7649979600001</v>
      </c>
      <c r="R21" s="267">
        <v>26.286694246043101</v>
      </c>
      <c r="S21" s="268">
        <v>2499.7649979600001</v>
      </c>
      <c r="T21" s="267">
        <v>8.14</v>
      </c>
      <c r="U21" s="268">
        <v>106981.2</v>
      </c>
      <c r="V21" s="269">
        <v>1</v>
      </c>
      <c r="W21" s="268">
        <v>0</v>
      </c>
      <c r="X21" s="268">
        <v>2499.7649979600001</v>
      </c>
      <c r="Y21" s="267">
        <v>26.286694246043101</v>
      </c>
      <c r="Z21" s="267">
        <v>16.63</v>
      </c>
      <c r="AA21" s="267"/>
      <c r="AB21" s="268">
        <v>2499.7649979600001</v>
      </c>
      <c r="AC21" s="268"/>
      <c r="AD21" s="269"/>
      <c r="AE21" s="238">
        <f t="shared" si="4"/>
        <v>1.3209944780104224</v>
      </c>
      <c r="AF21" s="238">
        <f t="shared" si="0"/>
        <v>1.0489615137946577</v>
      </c>
      <c r="AG21" s="239">
        <f t="shared" si="1"/>
        <v>394.89382878602271</v>
      </c>
      <c r="AH21" s="4">
        <v>4.0089662425420975</v>
      </c>
      <c r="AI21" s="3">
        <v>699.16480056310456</v>
      </c>
      <c r="AJ21" s="270">
        <f t="shared" si="2"/>
        <v>298.93677480074001</v>
      </c>
      <c r="AK21" s="239">
        <f t="shared" si="5"/>
        <v>-5.3341969763419002</v>
      </c>
      <c r="AL21" s="4">
        <v>-4.118599279747297</v>
      </c>
      <c r="AM21" s="4">
        <v>-718.28483200145752</v>
      </c>
      <c r="AN21" s="4">
        <f t="shared" si="6"/>
        <v>-718.28483200145752</v>
      </c>
      <c r="AO21" s="272">
        <f t="shared" si="7"/>
        <v>0</v>
      </c>
      <c r="AP21" s="237">
        <v>0.10963303720519946</v>
      </c>
      <c r="AQ21" s="270">
        <f t="shared" si="3"/>
        <v>19.120259819043827</v>
      </c>
      <c r="AR21" s="270">
        <f t="shared" si="8"/>
        <v>2.2838069087427471E-4</v>
      </c>
    </row>
    <row r="22" spans="1:44" ht="13" customHeight="1">
      <c r="A22" s="249" t="s">
        <v>209</v>
      </c>
      <c r="B22" s="250">
        <v>26.3</v>
      </c>
      <c r="C22" s="250">
        <v>19</v>
      </c>
      <c r="D22" s="250">
        <v>49.9</v>
      </c>
      <c r="E22" s="250">
        <v>100</v>
      </c>
      <c r="F22" s="250">
        <v>9.5</v>
      </c>
      <c r="G22" s="250">
        <v>7</v>
      </c>
      <c r="H22" s="250" t="s">
        <v>277</v>
      </c>
      <c r="I22" s="250" t="s">
        <v>277</v>
      </c>
      <c r="J22" s="250">
        <v>21.5</v>
      </c>
      <c r="K22" s="267">
        <v>15.862478406991197</v>
      </c>
      <c r="L22" s="267">
        <v>2.5527228334469401</v>
      </c>
      <c r="M22" s="267">
        <v>9.4974820725017892</v>
      </c>
      <c r="N22" s="267">
        <v>7</v>
      </c>
      <c r="O22" s="268">
        <v>1511.8281013269059</v>
      </c>
      <c r="P22" s="267">
        <v>24.667769431191601</v>
      </c>
      <c r="Q22" s="268">
        <v>2499.7649979600001</v>
      </c>
      <c r="R22" s="267">
        <v>21.94339482611602</v>
      </c>
      <c r="S22" s="268">
        <v>2449.4152800732618</v>
      </c>
      <c r="T22" s="267">
        <v>8.14</v>
      </c>
      <c r="U22" s="268">
        <v>106981.2</v>
      </c>
      <c r="V22" s="269">
        <v>1</v>
      </c>
      <c r="W22" s="268">
        <v>50.349717886738119</v>
      </c>
      <c r="X22" s="268">
        <v>2499.7649979600001</v>
      </c>
      <c r="Y22" s="267">
        <v>22</v>
      </c>
      <c r="Z22" s="267">
        <v>16.63</v>
      </c>
      <c r="AA22" s="267"/>
      <c r="AB22" s="268">
        <v>2499.7649979600001</v>
      </c>
      <c r="AC22" s="268"/>
      <c r="AD22" s="269"/>
      <c r="AE22" s="238">
        <f t="shared" si="4"/>
        <v>1.328546920816045</v>
      </c>
      <c r="AF22" s="238">
        <f t="shared" si="0"/>
        <v>0.9672108024092112</v>
      </c>
      <c r="AG22" s="239">
        <f t="shared" si="1"/>
        <v>263.42558555148946</v>
      </c>
      <c r="AH22" s="4">
        <v>2.6677694311916014</v>
      </c>
      <c r="AI22" s="3">
        <v>465.25971271952824</v>
      </c>
      <c r="AJ22" s="270">
        <f t="shared" si="2"/>
        <v>198.28098008738996</v>
      </c>
      <c r="AK22" s="239">
        <f t="shared" si="5"/>
        <v>-3.5531470806488414</v>
      </c>
      <c r="AL22" s="4">
        <v>-2.8103361511761804</v>
      </c>
      <c r="AM22" s="4">
        <v>-480.2514296857974</v>
      </c>
      <c r="AN22" s="4">
        <f t="shared" si="6"/>
        <v>-480.2514296857974</v>
      </c>
      <c r="AO22" s="272">
        <f t="shared" si="7"/>
        <v>0</v>
      </c>
      <c r="AP22" s="237">
        <v>8.5961546100598696E-2</v>
      </c>
      <c r="AQ22" s="270">
        <f t="shared" si="3"/>
        <v>14.99189603598988</v>
      </c>
      <c r="AR22" s="270">
        <f t="shared" si="8"/>
        <v>1.7906972071379812E-4</v>
      </c>
    </row>
    <row r="23" spans="1:44" ht="13" customHeight="1">
      <c r="A23" s="249" t="s">
        <v>220</v>
      </c>
      <c r="B23" s="250">
        <v>11.7</v>
      </c>
      <c r="C23" s="250">
        <v>7</v>
      </c>
      <c r="D23" s="250">
        <v>50</v>
      </c>
      <c r="E23" s="250">
        <v>100</v>
      </c>
      <c r="F23" s="250">
        <v>8.75</v>
      </c>
      <c r="G23" s="250">
        <v>7</v>
      </c>
      <c r="H23" s="250" t="s">
        <v>277</v>
      </c>
      <c r="I23" s="250" t="s">
        <v>277</v>
      </c>
      <c r="J23" s="250">
        <v>21.5</v>
      </c>
      <c r="K23" s="267">
        <v>11.308181284409038</v>
      </c>
      <c r="L23" s="267">
        <v>1.78877454907334</v>
      </c>
      <c r="M23" s="267">
        <v>8.7496285641324398</v>
      </c>
      <c r="N23" s="267">
        <v>7</v>
      </c>
      <c r="O23" s="268">
        <v>1511.8281013269059</v>
      </c>
      <c r="P23" s="267">
        <v>23.883231868689698</v>
      </c>
      <c r="Q23" s="268">
        <v>2499.7649979600001</v>
      </c>
      <c r="R23" s="267">
        <v>7.0455092288786831</v>
      </c>
      <c r="S23" s="268">
        <v>290.86494767301429</v>
      </c>
      <c r="T23" s="267">
        <v>8.14</v>
      </c>
      <c r="U23" s="268">
        <v>106981.2</v>
      </c>
      <c r="V23" s="269">
        <v>1</v>
      </c>
      <c r="W23" s="268">
        <v>2208.9000502869858</v>
      </c>
      <c r="X23" s="268">
        <v>2499.7649979600001</v>
      </c>
      <c r="Y23" s="267">
        <v>22</v>
      </c>
      <c r="Z23" s="267">
        <v>16.63</v>
      </c>
      <c r="AA23" s="267"/>
      <c r="AB23" s="268">
        <v>2499.7649979600001</v>
      </c>
      <c r="AC23" s="268"/>
      <c r="AD23" s="269"/>
      <c r="AE23" s="238">
        <f t="shared" si="4"/>
        <v>1.3055654837455215</v>
      </c>
      <c r="AF23" s="238">
        <f t="shared" si="0"/>
        <v>0.86496087376363928</v>
      </c>
      <c r="AG23" s="239">
        <f t="shared" si="1"/>
        <v>184.54463961076922</v>
      </c>
      <c r="AH23" s="4">
        <v>1.8832318686896983</v>
      </c>
      <c r="AI23" s="3">
        <v>328.43614892890662</v>
      </c>
      <c r="AJ23" s="270">
        <f t="shared" si="2"/>
        <v>141.35226605511298</v>
      </c>
      <c r="AK23" s="239">
        <f t="shared" si="5"/>
        <v>-2.5392432630244457</v>
      </c>
      <c r="AL23" s="4">
        <v>-16.923677731415719</v>
      </c>
      <c r="AM23" s="4">
        <v>-343.42674022934062</v>
      </c>
      <c r="AN23" s="4">
        <f t="shared" si="6"/>
        <v>-343.42674022934062</v>
      </c>
      <c r="AO23" s="272">
        <f t="shared" si="7"/>
        <v>0</v>
      </c>
      <c r="AP23" s="237">
        <v>8.5955091604702716E-2</v>
      </c>
      <c r="AQ23" s="270">
        <f t="shared" si="3"/>
        <v>14.990770356708543</v>
      </c>
      <c r="AR23" s="270">
        <f t="shared" si="8"/>
        <v>1.7905627453806972E-4</v>
      </c>
    </row>
    <row r="24" spans="1:44">
      <c r="A24" s="249" t="s">
        <v>221</v>
      </c>
      <c r="B24" s="250">
        <v>26.3</v>
      </c>
      <c r="C24" s="250">
        <v>19</v>
      </c>
      <c r="D24" s="250">
        <v>49.9</v>
      </c>
      <c r="E24" s="250">
        <v>100</v>
      </c>
      <c r="F24" s="250">
        <v>9.5</v>
      </c>
      <c r="G24" s="250">
        <v>7</v>
      </c>
      <c r="H24" s="250" t="s">
        <v>277</v>
      </c>
      <c r="I24" s="250" t="s">
        <v>277</v>
      </c>
      <c r="J24" s="250">
        <v>31.5</v>
      </c>
      <c r="K24" s="267">
        <v>15.862478406991197</v>
      </c>
      <c r="L24" s="267">
        <v>2.5527228334469401</v>
      </c>
      <c r="M24" s="267">
        <v>9.4974820725017892</v>
      </c>
      <c r="N24" s="267">
        <v>7</v>
      </c>
      <c r="O24" s="268">
        <v>1511.8281013269059</v>
      </c>
      <c r="P24" s="267">
        <v>34.667897075661998</v>
      </c>
      <c r="Q24" s="268">
        <v>2499.7649979600001</v>
      </c>
      <c r="R24" s="267">
        <v>19.035867392096304</v>
      </c>
      <c r="S24" s="268">
        <v>437.96698111271689</v>
      </c>
      <c r="T24" s="267">
        <v>8.14</v>
      </c>
      <c r="U24" s="268">
        <v>106981.2</v>
      </c>
      <c r="V24" s="269">
        <v>1</v>
      </c>
      <c r="W24" s="268">
        <v>2061.7980168472832</v>
      </c>
      <c r="X24" s="268">
        <v>2499.7649979600001</v>
      </c>
      <c r="Y24" s="267">
        <v>32</v>
      </c>
      <c r="Z24" s="267">
        <v>16.63</v>
      </c>
      <c r="AA24" s="267"/>
      <c r="AB24" s="268">
        <v>2499.7649979600001</v>
      </c>
      <c r="AC24" s="268"/>
      <c r="AD24" s="269"/>
      <c r="AE24" s="238">
        <f t="shared" si="4"/>
        <v>1.328546920816045</v>
      </c>
      <c r="AF24" s="238">
        <f t="shared" si="0"/>
        <v>0.9672108024092112</v>
      </c>
      <c r="AG24" s="239">
        <f t="shared" si="1"/>
        <v>263.42558555148946</v>
      </c>
      <c r="AH24" s="4">
        <v>2.6678970756619975</v>
      </c>
      <c r="AI24" s="3">
        <v>465.28197394980259</v>
      </c>
      <c r="AJ24" s="270">
        <f t="shared" si="2"/>
        <v>198.28098008738996</v>
      </c>
      <c r="AK24" s="239">
        <f t="shared" si="5"/>
        <v>-3.5754083109231942</v>
      </c>
      <c r="AL24" s="4">
        <v>-15.717972690508194</v>
      </c>
      <c r="AM24" s="4">
        <v>-480.27045768186957</v>
      </c>
      <c r="AN24" s="4">
        <f t="shared" si="6"/>
        <v>-480.27045768186957</v>
      </c>
      <c r="AO24" s="272">
        <f t="shared" si="7"/>
        <v>0</v>
      </c>
      <c r="AP24" s="237">
        <v>8.5943006942500233E-2</v>
      </c>
      <c r="AQ24" s="270">
        <f t="shared" si="3"/>
        <v>14.988662763167152</v>
      </c>
      <c r="AR24" s="270">
        <f t="shared" si="8"/>
        <v>1.7903110017059021E-4</v>
      </c>
    </row>
    <row r="25" spans="1:44">
      <c r="A25" s="251" t="s">
        <v>196</v>
      </c>
      <c r="B25" s="250">
        <v>36</v>
      </c>
      <c r="C25" s="250">
        <v>27</v>
      </c>
      <c r="D25" s="250">
        <v>49.9</v>
      </c>
      <c r="E25" s="250">
        <v>100</v>
      </c>
      <c r="F25" s="250">
        <v>12</v>
      </c>
      <c r="G25" s="250">
        <v>7</v>
      </c>
      <c r="H25" s="250">
        <v>5</v>
      </c>
      <c r="I25" s="250">
        <v>22</v>
      </c>
      <c r="J25" s="250">
        <v>21.5</v>
      </c>
      <c r="K25" s="267">
        <v>32.362449089926713</v>
      </c>
      <c r="L25" s="267">
        <v>5.0969436148227496</v>
      </c>
      <c r="M25" s="267">
        <v>11.9903271003996</v>
      </c>
      <c r="N25" s="267">
        <v>7</v>
      </c>
      <c r="O25" s="268">
        <v>1511.8281013269059</v>
      </c>
      <c r="P25" s="267">
        <v>37.247326783290397</v>
      </c>
      <c r="Q25" s="268">
        <v>2499.7649979600001</v>
      </c>
      <c r="R25" s="267">
        <v>31.903626487760299</v>
      </c>
      <c r="S25" s="268">
        <v>2499.7649979600001</v>
      </c>
      <c r="T25" s="267">
        <v>8.14</v>
      </c>
      <c r="U25" s="268">
        <v>106981.2</v>
      </c>
      <c r="V25" s="269">
        <v>1</v>
      </c>
      <c r="W25" s="268">
        <v>0</v>
      </c>
      <c r="X25" s="268">
        <v>2499.7649979600001</v>
      </c>
      <c r="Y25" s="267">
        <v>31.870868870688501</v>
      </c>
      <c r="Z25" s="267">
        <v>16.63</v>
      </c>
      <c r="AA25" s="267"/>
      <c r="AB25" s="268">
        <v>2499.7649979600001</v>
      </c>
      <c r="AC25" s="268"/>
      <c r="AD25" s="269"/>
      <c r="AE25" s="238">
        <f t="shared" si="4"/>
        <v>1.3011674624696872</v>
      </c>
      <c r="AF25" s="238">
        <f t="shared" si="0"/>
        <v>1.0841577446544475</v>
      </c>
      <c r="AG25" s="239">
        <f t="shared" si="1"/>
        <v>526.36207202055471</v>
      </c>
      <c r="AH25" s="4">
        <v>5.3764579126018965</v>
      </c>
      <c r="AI25" s="3">
        <v>937.65571890089507</v>
      </c>
      <c r="AJ25" s="270">
        <f t="shared" si="2"/>
        <v>404.53061362408391</v>
      </c>
      <c r="AK25" s="239">
        <f t="shared" si="5"/>
        <v>-6.763033256256449</v>
      </c>
      <c r="AL25" s="4">
        <v>-5.4538093990652001</v>
      </c>
      <c r="AM25" s="4">
        <v>-951.14583913001468</v>
      </c>
      <c r="AN25" s="4">
        <f t="shared" si="6"/>
        <v>-951.14583913001468</v>
      </c>
      <c r="AO25" s="272">
        <f t="shared" si="7"/>
        <v>0</v>
      </c>
      <c r="AP25" s="237">
        <v>0.11010910353510184</v>
      </c>
      <c r="AQ25" s="270">
        <f t="shared" si="3"/>
        <v>19.203286907874681</v>
      </c>
      <c r="AR25" s="270">
        <f t="shared" si="8"/>
        <v>5.7131666787550692</v>
      </c>
    </row>
    <row r="26" spans="1:44">
      <c r="A26" s="251" t="s">
        <v>199</v>
      </c>
      <c r="B26" s="250">
        <v>31.2</v>
      </c>
      <c r="C26" s="250">
        <v>23</v>
      </c>
      <c r="D26" s="250">
        <v>49.7</v>
      </c>
      <c r="E26" s="250">
        <v>100</v>
      </c>
      <c r="F26" s="250">
        <v>12</v>
      </c>
      <c r="G26" s="250">
        <v>7</v>
      </c>
      <c r="H26" s="250">
        <v>5</v>
      </c>
      <c r="I26" s="250">
        <v>22</v>
      </c>
      <c r="J26" s="250">
        <v>21.5</v>
      </c>
      <c r="K26" s="267">
        <v>32.362449089926713</v>
      </c>
      <c r="L26" s="267">
        <v>5.0969436148227496</v>
      </c>
      <c r="M26" s="267">
        <v>11.9903271003996</v>
      </c>
      <c r="N26" s="267">
        <v>7</v>
      </c>
      <c r="O26" s="268">
        <v>1511.8281013269059</v>
      </c>
      <c r="P26" s="267">
        <v>34.320126938028601</v>
      </c>
      <c r="Q26" s="268">
        <v>2499.7649979600001</v>
      </c>
      <c r="R26" s="267">
        <v>28.979390176873299</v>
      </c>
      <c r="S26" s="268">
        <v>2499.7649979600001</v>
      </c>
      <c r="T26" s="267">
        <v>8.14</v>
      </c>
      <c r="U26" s="268">
        <v>106981.2</v>
      </c>
      <c r="V26" s="269">
        <v>1</v>
      </c>
      <c r="W26" s="268">
        <v>0</v>
      </c>
      <c r="X26" s="268">
        <v>2499.7649979600001</v>
      </c>
      <c r="Y26" s="267">
        <v>28.943397205268401</v>
      </c>
      <c r="Z26" s="267">
        <v>16.63</v>
      </c>
      <c r="AA26" s="267"/>
      <c r="AB26" s="268">
        <v>2499.7649979600001</v>
      </c>
      <c r="AC26" s="268"/>
      <c r="AD26" s="269"/>
      <c r="AE26" s="238">
        <f t="shared" si="4"/>
        <v>1.3011674624696872</v>
      </c>
      <c r="AF26" s="238">
        <f t="shared" si="0"/>
        <v>1.0841577446544475</v>
      </c>
      <c r="AG26" s="239">
        <f t="shared" si="1"/>
        <v>526.36207202055471</v>
      </c>
      <c r="AH26" s="4">
        <v>5.3767297327602002</v>
      </c>
      <c r="AI26" s="3">
        <v>937.70312441026374</v>
      </c>
      <c r="AJ26" s="270">
        <f t="shared" si="2"/>
        <v>404.53061362408391</v>
      </c>
      <c r="AK26" s="239">
        <f t="shared" si="5"/>
        <v>-6.810438765625122</v>
      </c>
      <c r="AL26" s="4">
        <v>-5.452329682304299</v>
      </c>
      <c r="AM26" s="4">
        <v>-950.88777612538115</v>
      </c>
      <c r="AN26" s="4">
        <f t="shared" si="6"/>
        <v>-950.88777612538115</v>
      </c>
      <c r="AO26" s="272">
        <f t="shared" si="7"/>
        <v>0</v>
      </c>
      <c r="AP26" s="237">
        <v>0.11159292114899699</v>
      </c>
      <c r="AQ26" s="270">
        <f t="shared" si="3"/>
        <v>19.462068193379405</v>
      </c>
      <c r="AR26" s="270">
        <f t="shared" si="8"/>
        <v>6.2774164782619941</v>
      </c>
    </row>
    <row r="27" spans="1:44">
      <c r="A27" s="251" t="s">
        <v>200</v>
      </c>
      <c r="B27" s="250">
        <v>26.3</v>
      </c>
      <c r="C27" s="250">
        <v>19</v>
      </c>
      <c r="D27" s="250">
        <v>49.9</v>
      </c>
      <c r="E27" s="250">
        <v>100</v>
      </c>
      <c r="F27" s="250">
        <v>12</v>
      </c>
      <c r="G27" s="250">
        <v>7</v>
      </c>
      <c r="H27" s="250">
        <v>5</v>
      </c>
      <c r="I27" s="250">
        <v>22</v>
      </c>
      <c r="J27" s="250">
        <v>21.5</v>
      </c>
      <c r="K27" s="267">
        <v>32.362449089926713</v>
      </c>
      <c r="L27" s="267">
        <v>5.0969436148227496</v>
      </c>
      <c r="M27" s="267">
        <v>11.9903271003996</v>
      </c>
      <c r="N27" s="267">
        <v>7</v>
      </c>
      <c r="O27" s="268">
        <v>1511.8281013269059</v>
      </c>
      <c r="P27" s="267">
        <v>31.450921359643299</v>
      </c>
      <c r="Q27" s="268">
        <v>2499.7649979600001</v>
      </c>
      <c r="R27" s="267">
        <v>26.111840949017999</v>
      </c>
      <c r="S27" s="268">
        <v>2499.7649979600001</v>
      </c>
      <c r="T27" s="267">
        <v>8.14</v>
      </c>
      <c r="U27" s="268">
        <v>106981.2</v>
      </c>
      <c r="V27" s="269">
        <v>1</v>
      </c>
      <c r="W27" s="268">
        <v>0</v>
      </c>
      <c r="X27" s="268">
        <v>2499.7649979600001</v>
      </c>
      <c r="Y27" s="267">
        <v>26.073453169599599</v>
      </c>
      <c r="Z27" s="267">
        <v>16.63</v>
      </c>
      <c r="AA27" s="267"/>
      <c r="AB27" s="268">
        <v>2499.7649979600001</v>
      </c>
      <c r="AC27" s="268"/>
      <c r="AD27" s="269"/>
      <c r="AE27" s="238">
        <f t="shared" si="4"/>
        <v>1.3011674624696872</v>
      </c>
      <c r="AF27" s="238">
        <f t="shared" si="0"/>
        <v>1.0841577446544475</v>
      </c>
      <c r="AG27" s="239">
        <f t="shared" si="1"/>
        <v>526.36207202055471</v>
      </c>
      <c r="AH27" s="4">
        <v>5.3774681900437002</v>
      </c>
      <c r="AI27" s="3">
        <v>937.83191156089208</v>
      </c>
      <c r="AJ27" s="270">
        <f t="shared" si="2"/>
        <v>404.53061362408391</v>
      </c>
      <c r="AK27" s="239">
        <f t="shared" si="5"/>
        <v>-6.9392259162534629</v>
      </c>
      <c r="AL27" s="4">
        <v>-5.4516412543440005</v>
      </c>
      <c r="AM27" s="4">
        <v>-950.76771410229492</v>
      </c>
      <c r="AN27" s="4">
        <f t="shared" si="6"/>
        <v>-950.76771410229492</v>
      </c>
      <c r="AO27" s="272">
        <f t="shared" si="7"/>
        <v>0</v>
      </c>
      <c r="AP27" s="237">
        <v>0.11256084371870045</v>
      </c>
      <c r="AQ27" s="270">
        <f t="shared" si="3"/>
        <v>19.630876168504706</v>
      </c>
      <c r="AR27" s="270">
        <f t="shared" si="8"/>
        <v>6.6950736271018698</v>
      </c>
    </row>
    <row r="28" spans="1:44">
      <c r="A28" s="251" t="s">
        <v>201</v>
      </c>
      <c r="B28" s="250">
        <v>11.7</v>
      </c>
      <c r="C28" s="250">
        <v>7</v>
      </c>
      <c r="D28" s="250">
        <v>50</v>
      </c>
      <c r="E28" s="250">
        <v>100</v>
      </c>
      <c r="F28" s="250">
        <v>12</v>
      </c>
      <c r="G28" s="250">
        <v>7</v>
      </c>
      <c r="H28" s="250">
        <v>5</v>
      </c>
      <c r="I28" s="250">
        <v>22</v>
      </c>
      <c r="J28" s="250">
        <v>21.5</v>
      </c>
      <c r="K28" s="267">
        <v>32.362449089926713</v>
      </c>
      <c r="L28" s="267">
        <v>5.0969436148227496</v>
      </c>
      <c r="M28" s="267">
        <v>11.9903271003996</v>
      </c>
      <c r="N28" s="267">
        <v>7</v>
      </c>
      <c r="O28" s="268">
        <v>1511.8281013269059</v>
      </c>
      <c r="P28" s="267">
        <v>27.376200678119599</v>
      </c>
      <c r="Q28" s="268">
        <v>2499.7649979600001</v>
      </c>
      <c r="R28" s="267">
        <v>22</v>
      </c>
      <c r="S28" s="268">
        <v>2499.7649979600001</v>
      </c>
      <c r="T28" s="267">
        <v>3.25016857109377</v>
      </c>
      <c r="U28" s="268">
        <v>78777.336352819329</v>
      </c>
      <c r="V28" s="269">
        <v>0.73636616856811599</v>
      </c>
      <c r="W28" s="268">
        <v>0</v>
      </c>
      <c r="X28" s="268">
        <v>2499.7649979600001</v>
      </c>
      <c r="Y28" s="267">
        <v>22</v>
      </c>
      <c r="Z28" s="267">
        <v>16.63</v>
      </c>
      <c r="AA28" s="267"/>
      <c r="AB28" s="268">
        <v>2499.7649979600001</v>
      </c>
      <c r="AC28" s="268"/>
      <c r="AD28" s="269"/>
      <c r="AE28" s="238">
        <f t="shared" si="4"/>
        <v>1.3011674624696872</v>
      </c>
      <c r="AF28" s="238">
        <f t="shared" si="0"/>
        <v>1.1145921682026392</v>
      </c>
      <c r="AG28" s="239">
        <f t="shared" si="1"/>
        <v>526.36207202055471</v>
      </c>
      <c r="AH28" s="4">
        <v>5.3762006781195986</v>
      </c>
      <c r="AI28" s="3">
        <v>937.61085713737975</v>
      </c>
      <c r="AJ28" s="270">
        <f t="shared" si="2"/>
        <v>404.53061362408391</v>
      </c>
      <c r="AK28" s="239">
        <f t="shared" si="5"/>
        <v>-6.7181714927411349</v>
      </c>
      <c r="AL28" s="4">
        <v>-5.4621541222200989</v>
      </c>
      <c r="AM28" s="4">
        <v>-952.60116111263392</v>
      </c>
      <c r="AN28" s="4">
        <f t="shared" si="6"/>
        <v>-952.60116111263392</v>
      </c>
      <c r="AO28" s="272">
        <f t="shared" si="7"/>
        <v>0</v>
      </c>
      <c r="AP28" s="237">
        <v>8.595344410050032E-2</v>
      </c>
      <c r="AQ28" s="270">
        <f t="shared" si="3"/>
        <v>14.990483028096603</v>
      </c>
      <c r="AR28" s="270">
        <f t="shared" si="8"/>
        <v>1.7905284243902031E-4</v>
      </c>
    </row>
    <row r="29" spans="1:44">
      <c r="A29" s="251" t="s">
        <v>202</v>
      </c>
      <c r="B29" s="250">
        <v>26.3</v>
      </c>
      <c r="C29" s="250">
        <v>19</v>
      </c>
      <c r="D29" s="250">
        <v>49.9</v>
      </c>
      <c r="E29" s="250">
        <v>100</v>
      </c>
      <c r="F29" s="250">
        <v>12</v>
      </c>
      <c r="G29" s="250">
        <v>7</v>
      </c>
      <c r="H29" s="250">
        <v>5</v>
      </c>
      <c r="I29" s="250">
        <v>32</v>
      </c>
      <c r="J29" s="250">
        <v>31.5</v>
      </c>
      <c r="K29" s="267">
        <v>32.362449089926713</v>
      </c>
      <c r="L29" s="267">
        <v>5.0969436148227496</v>
      </c>
      <c r="M29" s="267">
        <v>11.9903271003996</v>
      </c>
      <c r="N29" s="267">
        <v>7</v>
      </c>
      <c r="O29" s="268">
        <v>1511.8281013269059</v>
      </c>
      <c r="P29" s="267">
        <v>37.376457912601801</v>
      </c>
      <c r="Q29" s="268">
        <v>2499.7649979600001</v>
      </c>
      <c r="R29" s="267">
        <v>32</v>
      </c>
      <c r="S29" s="268">
        <v>2499.7649979600001</v>
      </c>
      <c r="T29" s="267">
        <v>1.48960349988228</v>
      </c>
      <c r="U29" s="268">
        <v>60737.403875749493</v>
      </c>
      <c r="V29" s="269">
        <v>0.56773904083847904</v>
      </c>
      <c r="W29" s="268">
        <v>0</v>
      </c>
      <c r="X29" s="268">
        <v>2499.7649979600001</v>
      </c>
      <c r="Y29" s="267">
        <v>32</v>
      </c>
      <c r="Z29" s="267">
        <v>16.63</v>
      </c>
      <c r="AA29" s="267"/>
      <c r="AB29" s="268">
        <v>2499.7649979600001</v>
      </c>
      <c r="AC29" s="268"/>
      <c r="AD29" s="269"/>
      <c r="AE29" s="238">
        <f t="shared" si="4"/>
        <v>1.3011674624696872</v>
      </c>
      <c r="AF29" s="238">
        <f t="shared" si="0"/>
        <v>1.125972596808928</v>
      </c>
      <c r="AG29" s="239">
        <f t="shared" si="1"/>
        <v>526.36207202055471</v>
      </c>
      <c r="AH29" s="4">
        <v>5.3764579126018006</v>
      </c>
      <c r="AI29" s="3">
        <v>937.65571890087836</v>
      </c>
      <c r="AJ29" s="270">
        <f t="shared" si="2"/>
        <v>404.53061362408391</v>
      </c>
      <c r="AK29" s="239">
        <f t="shared" si="5"/>
        <v>-6.7630332562397371</v>
      </c>
      <c r="AL29" s="4">
        <v>-5.4624009195442014</v>
      </c>
      <c r="AM29" s="4">
        <v>-952.64420263292754</v>
      </c>
      <c r="AN29" s="4">
        <f t="shared" si="6"/>
        <v>-952.64420263292754</v>
      </c>
      <c r="AO29" s="272">
        <f t="shared" si="7"/>
        <v>0</v>
      </c>
      <c r="AP29" s="237">
        <v>8.5943006942400757E-2</v>
      </c>
      <c r="AQ29" s="270">
        <f t="shared" si="3"/>
        <v>14.988662763149803</v>
      </c>
      <c r="AR29" s="270">
        <f t="shared" si="8"/>
        <v>1.7903110061290306E-4</v>
      </c>
    </row>
    <row r="30" spans="1:44">
      <c r="A30" s="251" t="s">
        <v>197</v>
      </c>
      <c r="B30" s="250">
        <v>31.2</v>
      </c>
      <c r="C30" s="250">
        <v>23</v>
      </c>
      <c r="D30" s="250">
        <v>49.7</v>
      </c>
      <c r="E30" s="250">
        <v>100</v>
      </c>
      <c r="F30" s="250">
        <v>10.75</v>
      </c>
      <c r="G30" s="250">
        <v>7</v>
      </c>
      <c r="H30" s="250">
        <v>5</v>
      </c>
      <c r="I30" s="250">
        <v>22</v>
      </c>
      <c r="J30" s="250">
        <v>21.5</v>
      </c>
      <c r="K30" s="267">
        <v>23.914941984059197</v>
      </c>
      <c r="L30" s="267">
        <v>3.8252572090150903</v>
      </c>
      <c r="M30" s="267">
        <v>10.7439045864507</v>
      </c>
      <c r="N30" s="267">
        <v>7</v>
      </c>
      <c r="O30" s="268">
        <v>1511.8281013269059</v>
      </c>
      <c r="P30" s="267">
        <v>31.7399762946648</v>
      </c>
      <c r="Q30" s="268">
        <v>2499.7649979600001</v>
      </c>
      <c r="R30" s="267">
        <v>27.7675190565046</v>
      </c>
      <c r="S30" s="268">
        <v>2499.7649979600001</v>
      </c>
      <c r="T30" s="267">
        <v>8.14</v>
      </c>
      <c r="U30" s="268">
        <v>106981.2</v>
      </c>
      <c r="V30" s="269">
        <v>1</v>
      </c>
      <c r="W30" s="268">
        <v>0</v>
      </c>
      <c r="X30" s="268">
        <v>2499.7649979600001</v>
      </c>
      <c r="Y30" s="267">
        <v>27.731287179262299</v>
      </c>
      <c r="Z30" s="267">
        <v>16.63</v>
      </c>
      <c r="AA30" s="267"/>
      <c r="AB30" s="268">
        <v>2499.7649979600001</v>
      </c>
      <c r="AC30" s="268"/>
      <c r="AD30" s="269"/>
      <c r="AE30" s="238">
        <f t="shared" si="4"/>
        <v>1.3209944780104224</v>
      </c>
      <c r="AF30" s="238">
        <f t="shared" si="0"/>
        <v>1.0489615137946577</v>
      </c>
      <c r="AG30" s="239">
        <f t="shared" si="1"/>
        <v>394.89382878602271</v>
      </c>
      <c r="AH30" s="4">
        <v>4.0086891154025004</v>
      </c>
      <c r="AI30" s="3">
        <v>699.11646951475825</v>
      </c>
      <c r="AJ30" s="270">
        <f t="shared" si="2"/>
        <v>298.93677480074001</v>
      </c>
      <c r="AK30" s="239">
        <f t="shared" si="5"/>
        <v>-5.2858659279955873</v>
      </c>
      <c r="AL30" s="4">
        <v>-4.0839903664335004</v>
      </c>
      <c r="AM30" s="4">
        <v>-712.24902812813718</v>
      </c>
      <c r="AN30" s="4">
        <f t="shared" si="6"/>
        <v>-712.24902812813718</v>
      </c>
      <c r="AO30" s="272">
        <f t="shared" si="7"/>
        <v>0</v>
      </c>
      <c r="AP30" s="237">
        <v>0.11153312827330097</v>
      </c>
      <c r="AQ30" s="270">
        <f t="shared" si="3"/>
        <v>19.451640175075983</v>
      </c>
      <c r="AR30" s="270">
        <f t="shared" si="8"/>
        <v>6.3190815616970504</v>
      </c>
    </row>
    <row r="31" spans="1:44">
      <c r="A31" s="251" t="s">
        <v>198</v>
      </c>
      <c r="B31" s="250">
        <v>26.3</v>
      </c>
      <c r="C31" s="250">
        <v>19</v>
      </c>
      <c r="D31" s="250">
        <v>49.9</v>
      </c>
      <c r="E31" s="250">
        <v>100</v>
      </c>
      <c r="F31" s="250">
        <v>9.5</v>
      </c>
      <c r="G31" s="250">
        <v>7</v>
      </c>
      <c r="H31" s="250">
        <v>5</v>
      </c>
      <c r="I31" s="250">
        <v>22</v>
      </c>
      <c r="J31" s="250">
        <v>21.5</v>
      </c>
      <c r="K31" s="267">
        <v>15.862478406991197</v>
      </c>
      <c r="L31" s="267">
        <v>2.5527228334469401</v>
      </c>
      <c r="M31" s="267">
        <v>9.4974820725017892</v>
      </c>
      <c r="N31" s="267">
        <v>7</v>
      </c>
      <c r="O31" s="268">
        <v>1511.8281013269059</v>
      </c>
      <c r="P31" s="267">
        <v>25.7744440446364</v>
      </c>
      <c r="Q31" s="268">
        <v>2499.7649979600001</v>
      </c>
      <c r="R31" s="267">
        <v>23.144597140453101</v>
      </c>
      <c r="S31" s="268">
        <v>2499.7649979600001</v>
      </c>
      <c r="T31" s="267">
        <v>8.14</v>
      </c>
      <c r="U31" s="268">
        <v>106981.2</v>
      </c>
      <c r="V31" s="269">
        <v>1</v>
      </c>
      <c r="W31" s="268">
        <v>0</v>
      </c>
      <c r="X31" s="268">
        <v>2499.7649979600001</v>
      </c>
      <c r="Y31" s="267">
        <v>23.106392145149002</v>
      </c>
      <c r="Z31" s="267">
        <v>16.63</v>
      </c>
      <c r="AA31" s="267"/>
      <c r="AB31" s="268">
        <v>2499.7649979600001</v>
      </c>
      <c r="AC31" s="268"/>
      <c r="AD31" s="269"/>
      <c r="AE31" s="238">
        <f t="shared" si="4"/>
        <v>1.328546920816045</v>
      </c>
      <c r="AF31" s="238">
        <f t="shared" si="0"/>
        <v>0.9672108024092112</v>
      </c>
      <c r="AG31" s="239">
        <f t="shared" si="1"/>
        <v>263.42558555148946</v>
      </c>
      <c r="AH31" s="4">
        <v>2.6680518994873985</v>
      </c>
      <c r="AI31" s="3">
        <v>465.30897526696521</v>
      </c>
      <c r="AJ31" s="270">
        <f t="shared" si="2"/>
        <v>198.28098008738996</v>
      </c>
      <c r="AK31" s="239">
        <f t="shared" si="5"/>
        <v>-3.6024096280858089</v>
      </c>
      <c r="AL31" s="4">
        <v>-2.7418280768096999</v>
      </c>
      <c r="AM31" s="4">
        <v>-478.1755606117066</v>
      </c>
      <c r="AN31" s="4">
        <f t="shared" si="6"/>
        <v>-478.1755606117066</v>
      </c>
      <c r="AO31" s="272">
        <f t="shared" si="7"/>
        <v>0</v>
      </c>
      <c r="AP31" s="237">
        <v>0.11198117262640039</v>
      </c>
      <c r="AQ31" s="270">
        <f t="shared" si="3"/>
        <v>19.529780165174788</v>
      </c>
      <c r="AR31" s="270">
        <f t="shared" si="8"/>
        <v>6.6631948204333931</v>
      </c>
    </row>
    <row r="32" spans="1:44">
      <c r="A32" s="251" t="s">
        <v>203</v>
      </c>
      <c r="B32" s="250">
        <v>11.7</v>
      </c>
      <c r="C32" s="250">
        <v>7</v>
      </c>
      <c r="D32" s="250">
        <v>50</v>
      </c>
      <c r="E32" s="250">
        <v>100</v>
      </c>
      <c r="F32" s="250">
        <v>8.75</v>
      </c>
      <c r="G32" s="250">
        <v>7</v>
      </c>
      <c r="H32" s="250">
        <v>5</v>
      </c>
      <c r="I32" s="250">
        <v>22</v>
      </c>
      <c r="J32" s="250">
        <v>21.5</v>
      </c>
      <c r="K32" s="267">
        <v>11.308181284409038</v>
      </c>
      <c r="L32" s="267">
        <v>1.78877454907334</v>
      </c>
      <c r="M32" s="267">
        <v>8.7496285641324398</v>
      </c>
      <c r="N32" s="267">
        <v>7</v>
      </c>
      <c r="O32" s="268">
        <v>1511.8281013269059</v>
      </c>
      <c r="P32" s="267">
        <v>23.883231868689698</v>
      </c>
      <c r="Q32" s="268">
        <v>2499.7649979600001</v>
      </c>
      <c r="R32" s="267">
        <v>22</v>
      </c>
      <c r="S32" s="268">
        <v>2499.7649979600001</v>
      </c>
      <c r="T32" s="267">
        <v>0.41418173245293599</v>
      </c>
      <c r="U32" s="268">
        <v>36762.461420974476</v>
      </c>
      <c r="V32" s="269">
        <v>0.34363478275598403</v>
      </c>
      <c r="W32" s="268">
        <v>0</v>
      </c>
      <c r="X32" s="268">
        <v>2499.7649979600001</v>
      </c>
      <c r="Y32" s="267">
        <v>22</v>
      </c>
      <c r="Z32" s="267">
        <v>16.63</v>
      </c>
      <c r="AA32" s="267"/>
      <c r="AB32" s="268">
        <v>2499.7649979600001</v>
      </c>
      <c r="AC32" s="268"/>
      <c r="AD32" s="269"/>
      <c r="AE32" s="238">
        <f t="shared" si="4"/>
        <v>1.3055654837455215</v>
      </c>
      <c r="AF32" s="238">
        <f t="shared" si="0"/>
        <v>0.95911936537693365</v>
      </c>
      <c r="AG32" s="239">
        <f t="shared" si="1"/>
        <v>184.54463961076922</v>
      </c>
      <c r="AH32" s="4">
        <v>1.8832318686896983</v>
      </c>
      <c r="AI32" s="3">
        <v>328.43614892890662</v>
      </c>
      <c r="AJ32" s="270">
        <f t="shared" si="2"/>
        <v>141.35226605511298</v>
      </c>
      <c r="AK32" s="239">
        <f t="shared" si="5"/>
        <v>-2.5392432630244457</v>
      </c>
      <c r="AL32" s="4">
        <v>-1.9691869602948984</v>
      </c>
      <c r="AM32" s="4">
        <v>-343.42674022942748</v>
      </c>
      <c r="AN32" s="4">
        <f t="shared" si="6"/>
        <v>-343.42674022942748</v>
      </c>
      <c r="AO32" s="272">
        <f t="shared" si="7"/>
        <v>0</v>
      </c>
      <c r="AP32" s="237">
        <v>8.5955091605200096E-2</v>
      </c>
      <c r="AQ32" s="270">
        <f t="shared" si="3"/>
        <v>14.990770356795288</v>
      </c>
      <c r="AR32" s="270">
        <f t="shared" si="8"/>
        <v>1.7905627442615923E-4</v>
      </c>
    </row>
    <row r="33" spans="1:44">
      <c r="A33" s="251" t="s">
        <v>222</v>
      </c>
      <c r="B33" s="250">
        <v>26.3</v>
      </c>
      <c r="C33" s="250">
        <v>19</v>
      </c>
      <c r="D33" s="250">
        <v>49.9</v>
      </c>
      <c r="E33" s="250">
        <v>100</v>
      </c>
      <c r="F33" s="250">
        <v>9.5</v>
      </c>
      <c r="G33" s="250">
        <v>7</v>
      </c>
      <c r="H33" s="250">
        <v>5</v>
      </c>
      <c r="I33" s="250">
        <v>32</v>
      </c>
      <c r="J33" s="250">
        <v>31.5</v>
      </c>
      <c r="K33" s="267">
        <v>15.862478406991197</v>
      </c>
      <c r="L33" s="267">
        <v>2.5527228334469401</v>
      </c>
      <c r="M33" s="267">
        <v>9.4974820725017892</v>
      </c>
      <c r="N33" s="267">
        <v>7</v>
      </c>
      <c r="O33" s="268">
        <v>1511.8281013269059</v>
      </c>
      <c r="P33" s="267">
        <v>34.667897075661998</v>
      </c>
      <c r="Q33" s="268">
        <v>2499.7649979600001</v>
      </c>
      <c r="R33" s="267">
        <v>32</v>
      </c>
      <c r="S33" s="268">
        <v>2499.7649979600001</v>
      </c>
      <c r="T33" s="267">
        <v>0.41586803960965102</v>
      </c>
      <c r="U33" s="268">
        <v>36857.691131275307</v>
      </c>
      <c r="V33" s="269">
        <v>0.344524936449351</v>
      </c>
      <c r="W33" s="268">
        <v>0</v>
      </c>
      <c r="X33" s="268">
        <v>2499.7649979600001</v>
      </c>
      <c r="Y33" s="267">
        <v>32</v>
      </c>
      <c r="Z33" s="267">
        <v>16.63</v>
      </c>
      <c r="AA33" s="267"/>
      <c r="AB33" s="268">
        <v>2499.7649979600001</v>
      </c>
      <c r="AC33" s="268"/>
      <c r="AD33" s="269"/>
      <c r="AE33" s="238">
        <f t="shared" si="4"/>
        <v>1.328546920816045</v>
      </c>
      <c r="AF33" s="238">
        <f t="shared" si="0"/>
        <v>1.0477722131482665</v>
      </c>
      <c r="AG33" s="239">
        <f t="shared" si="1"/>
        <v>263.42558555148946</v>
      </c>
      <c r="AH33" s="4">
        <v>2.6678970756619975</v>
      </c>
      <c r="AI33" s="3">
        <v>465.28197394980259</v>
      </c>
      <c r="AJ33" s="270">
        <f t="shared" si="2"/>
        <v>198.28098008738996</v>
      </c>
      <c r="AK33" s="239">
        <f t="shared" si="5"/>
        <v>-3.5754083109231942</v>
      </c>
      <c r="AL33" s="4">
        <v>-2.7538400826044978</v>
      </c>
      <c r="AM33" s="4">
        <v>-480.27045768186935</v>
      </c>
      <c r="AN33" s="4">
        <f t="shared" si="6"/>
        <v>-480.27045768186935</v>
      </c>
      <c r="AO33" s="272">
        <f t="shared" si="7"/>
        <v>0</v>
      </c>
      <c r="AP33" s="237">
        <v>8.5943006942500233E-2</v>
      </c>
      <c r="AQ33" s="270">
        <f t="shared" si="3"/>
        <v>14.988662763167152</v>
      </c>
      <c r="AR33" s="270">
        <f t="shared" si="8"/>
        <v>1.7903110039796388E-4</v>
      </c>
    </row>
    <row r="34" spans="1:44">
      <c r="A34" s="251" t="s">
        <v>223</v>
      </c>
      <c r="B34" s="250">
        <v>26.3</v>
      </c>
      <c r="C34" s="250">
        <v>19</v>
      </c>
      <c r="D34" s="250">
        <v>49.9</v>
      </c>
      <c r="E34" s="250">
        <v>100</v>
      </c>
      <c r="F34" s="250">
        <v>9.5</v>
      </c>
      <c r="G34" s="250">
        <v>7</v>
      </c>
      <c r="H34" s="250">
        <v>6</v>
      </c>
      <c r="I34" s="250">
        <v>22</v>
      </c>
      <c r="J34" s="250">
        <v>21.5</v>
      </c>
      <c r="K34" s="267"/>
      <c r="L34" s="267"/>
      <c r="M34" s="267"/>
      <c r="N34" s="267"/>
      <c r="O34" s="268"/>
      <c r="P34" s="267"/>
      <c r="Q34" s="268"/>
      <c r="R34" s="267"/>
      <c r="S34" s="268"/>
      <c r="T34" s="267"/>
      <c r="U34" s="268"/>
      <c r="V34" s="269"/>
      <c r="W34" s="268"/>
      <c r="X34" s="268"/>
      <c r="Y34" s="267"/>
      <c r="Z34" s="267"/>
      <c r="AA34" s="267"/>
      <c r="AB34" s="268"/>
      <c r="AC34" s="268"/>
      <c r="AD34" s="269"/>
      <c r="AE34" s="238" t="e">
        <f t="shared" si="4"/>
        <v>#DIV/0!</v>
      </c>
      <c r="AF34" s="238" t="e">
        <f t="shared" si="0"/>
        <v>#DIV/0!</v>
      </c>
      <c r="AG34" s="239">
        <f t="shared" si="1"/>
        <v>0</v>
      </c>
      <c r="AH34" s="4">
        <f t="shared" ref="AH34" si="9">P34-AA34</f>
        <v>0</v>
      </c>
      <c r="AI34" s="3">
        <f t="shared" ref="AI34" si="10">(P34-AA34)*AB34/60*4.18605</f>
        <v>0</v>
      </c>
      <c r="AJ34" s="270">
        <f t="shared" si="2"/>
        <v>0</v>
      </c>
      <c r="AK34" s="239">
        <f t="shared" si="5"/>
        <v>0</v>
      </c>
      <c r="AL34" s="4">
        <f t="shared" ref="AL34" si="11">R34-P34</f>
        <v>0</v>
      </c>
      <c r="AM34" s="4">
        <f t="shared" ref="AM34" si="12">AL34*S34/60*4.18605</f>
        <v>0</v>
      </c>
      <c r="AN34" s="4">
        <f t="shared" ref="AN34" si="13">(Y34-P34)*Q34/60*4.18605</f>
        <v>0</v>
      </c>
      <c r="AO34" s="272">
        <f t="shared" si="7"/>
        <v>0</v>
      </c>
      <c r="AP34" s="237">
        <v>0</v>
      </c>
      <c r="AQ34" s="270">
        <f t="shared" si="3"/>
        <v>0</v>
      </c>
      <c r="AR34" s="270">
        <f t="shared" si="8"/>
        <v>0</v>
      </c>
    </row>
    <row r="35" spans="1:44">
      <c r="AI35" s="273" t="s">
        <v>447</v>
      </c>
    </row>
  </sheetData>
  <mergeCells count="11">
    <mergeCell ref="AE11:AR12"/>
    <mergeCell ref="A11:A15"/>
    <mergeCell ref="B11:J11"/>
    <mergeCell ref="K11:AD11"/>
    <mergeCell ref="B12:D12"/>
    <mergeCell ref="K12:Q12"/>
    <mergeCell ref="R12:V12"/>
    <mergeCell ref="W12:Y12"/>
    <mergeCell ref="Z12:AD12"/>
    <mergeCell ref="E12:F12"/>
    <mergeCell ref="G12:H12"/>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22D60-4E2B-4C69-B5C4-BF5BBF98F37B}">
  <dimension ref="A1:B1188"/>
  <sheetViews>
    <sheetView zoomScaleNormal="100" workbookViewId="0">
      <pane ySplit="1" topLeftCell="A2" activePane="bottomLeft" state="frozen"/>
      <selection pane="bottomLeft" activeCell="Q16" sqref="Q16"/>
    </sheetView>
  </sheetViews>
  <sheetFormatPr baseColWidth="10" defaultColWidth="8.83203125" defaultRowHeight="15"/>
  <sheetData>
    <row r="1" spans="1:2">
      <c r="B1" s="273" t="s">
        <v>435</v>
      </c>
    </row>
    <row r="2" spans="1:2">
      <c r="A2" t="s">
        <v>349</v>
      </c>
    </row>
    <row r="3" spans="1:2">
      <c r="A3" t="s">
        <v>350</v>
      </c>
    </row>
    <row r="40" spans="1:1">
      <c r="A40" t="s">
        <v>352</v>
      </c>
    </row>
    <row r="77" spans="1:1">
      <c r="A77" t="s">
        <v>353</v>
      </c>
    </row>
    <row r="114" spans="1:1">
      <c r="A114" t="s">
        <v>351</v>
      </c>
    </row>
    <row r="151" spans="1:1">
      <c r="A151" t="s">
        <v>354</v>
      </c>
    </row>
    <row r="152" spans="1:1">
      <c r="A152" t="s">
        <v>355</v>
      </c>
    </row>
    <row r="189" spans="1:1">
      <c r="A189" t="s">
        <v>356</v>
      </c>
    </row>
    <row r="226" spans="1:1">
      <c r="A226" t="s">
        <v>363</v>
      </c>
    </row>
    <row r="263" spans="1:1">
      <c r="A263" t="s">
        <v>362</v>
      </c>
    </row>
    <row r="300" spans="1:1">
      <c r="A300" t="s">
        <v>368</v>
      </c>
    </row>
    <row r="337" spans="1:1">
      <c r="A337" t="s">
        <v>370</v>
      </c>
    </row>
    <row r="374" spans="1:1">
      <c r="A374" t="s">
        <v>364</v>
      </c>
    </row>
    <row r="411" spans="1:1">
      <c r="A411" t="s">
        <v>369</v>
      </c>
    </row>
    <row r="448" spans="1:1">
      <c r="A448" t="s">
        <v>414</v>
      </c>
    </row>
    <row r="485" spans="1:1">
      <c r="A485" t="s">
        <v>415</v>
      </c>
    </row>
    <row r="522" spans="1:1">
      <c r="A522" t="s">
        <v>416</v>
      </c>
    </row>
    <row r="559" spans="1:1">
      <c r="A559" t="s">
        <v>417</v>
      </c>
    </row>
    <row r="596" spans="1:1">
      <c r="A596" t="s">
        <v>418</v>
      </c>
    </row>
    <row r="633" spans="1:1">
      <c r="A633" t="s">
        <v>419</v>
      </c>
    </row>
    <row r="670" spans="1:1">
      <c r="A670" t="s">
        <v>420</v>
      </c>
    </row>
    <row r="707" spans="1:1">
      <c r="A707" t="s">
        <v>421</v>
      </c>
    </row>
    <row r="744" spans="1:1">
      <c r="A744" t="s">
        <v>422</v>
      </c>
    </row>
    <row r="781" spans="1:1">
      <c r="A781" t="s">
        <v>423</v>
      </c>
    </row>
    <row r="818" spans="1:1">
      <c r="A818" t="s">
        <v>424</v>
      </c>
    </row>
    <row r="855" spans="1:1">
      <c r="A855" t="s">
        <v>425</v>
      </c>
    </row>
    <row r="892" spans="1:1">
      <c r="A892" t="s">
        <v>426</v>
      </c>
    </row>
    <row r="929" spans="1:1">
      <c r="A929" t="s">
        <v>427</v>
      </c>
    </row>
    <row r="966" spans="1:1">
      <c r="A966" t="s">
        <v>428</v>
      </c>
    </row>
    <row r="1003" spans="1:1">
      <c r="A1003" t="s">
        <v>429</v>
      </c>
    </row>
    <row r="1040" spans="1:1">
      <c r="A1040" t="s">
        <v>432</v>
      </c>
    </row>
    <row r="1077" spans="1:1">
      <c r="A1077" t="s">
        <v>433</v>
      </c>
    </row>
    <row r="1114" spans="1:1">
      <c r="A1114" t="s">
        <v>430</v>
      </c>
    </row>
    <row r="1151" spans="1:1">
      <c r="A1151" t="s">
        <v>431</v>
      </c>
    </row>
    <row r="1188" spans="1:1">
      <c r="A1188" t="s">
        <v>434</v>
      </c>
    </row>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S250"/>
  <sheetViews>
    <sheetView topLeftCell="W55" zoomScaleNormal="100" workbookViewId="0">
      <selection activeCell="AI60" sqref="AI60"/>
    </sheetView>
  </sheetViews>
  <sheetFormatPr baseColWidth="10" defaultColWidth="8.6640625" defaultRowHeight="16"/>
  <cols>
    <col min="1" max="1" width="9.83203125" style="182" customWidth="1"/>
    <col min="2" max="2" width="10.6640625" style="182" customWidth="1"/>
    <col min="3" max="3" width="12.5" style="182" customWidth="1"/>
    <col min="4" max="4" width="15" style="182" customWidth="1"/>
    <col min="5" max="8" width="8.6640625" style="182"/>
    <col min="9" max="9" width="12.1640625" style="182" customWidth="1"/>
    <col min="10" max="13" width="8.6640625" style="182"/>
    <col min="14" max="17" width="11.5" style="182" customWidth="1"/>
    <col min="18" max="18" width="12.6640625" style="182" customWidth="1"/>
    <col min="19" max="20" width="8.6640625" style="182"/>
    <col min="21" max="21" width="23" style="182" customWidth="1"/>
    <col min="22" max="28" width="11.5" style="182" bestFit="1" customWidth="1"/>
    <col min="29" max="31" width="11.5" style="182" customWidth="1"/>
    <col min="32" max="35" width="8.6640625" style="182"/>
    <col min="36" max="16384" width="8.6640625" style="175"/>
  </cols>
  <sheetData>
    <row r="1" spans="1:35" s="36" customFormat="1">
      <c r="A1" s="147"/>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row>
    <row r="2" spans="1:35" s="36" customFormat="1">
      <c r="A2" s="149" t="s">
        <v>189</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row>
    <row r="3" spans="1:35" s="36" customFormat="1">
      <c r="A3" s="150"/>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row>
    <row r="4" spans="1:35" s="36" customFormat="1">
      <c r="A4" s="151" t="s">
        <v>132</v>
      </c>
      <c r="B4" s="121"/>
      <c r="C4" s="121"/>
      <c r="D4" s="121"/>
      <c r="E4" s="118" t="s">
        <v>105</v>
      </c>
      <c r="F4" s="119"/>
      <c r="G4" s="119"/>
      <c r="H4" s="119"/>
      <c r="I4" s="120"/>
      <c r="J4" s="121"/>
      <c r="K4" s="118" t="s">
        <v>106</v>
      </c>
      <c r="L4" s="122"/>
      <c r="M4" s="122"/>
      <c r="N4" s="122"/>
      <c r="O4" s="122"/>
      <c r="P4" s="227"/>
      <c r="Q4" s="227"/>
      <c r="R4" s="227"/>
      <c r="S4" s="148"/>
      <c r="T4" s="148"/>
      <c r="U4" s="148"/>
      <c r="V4" s="148"/>
      <c r="W4" s="148"/>
      <c r="X4" s="148"/>
      <c r="Y4" s="148"/>
      <c r="Z4" s="148"/>
      <c r="AA4" s="148"/>
      <c r="AB4" s="148"/>
      <c r="AC4" s="148"/>
      <c r="AD4" s="148"/>
      <c r="AE4" s="148"/>
      <c r="AF4" s="148"/>
      <c r="AG4" s="148"/>
      <c r="AH4" s="148"/>
      <c r="AI4" s="148"/>
    </row>
    <row r="5" spans="1:35" s="36" customFormat="1">
      <c r="A5" s="151" t="s">
        <v>133</v>
      </c>
      <c r="B5" s="121"/>
      <c r="C5" s="121"/>
      <c r="D5" s="121"/>
      <c r="E5" s="304" t="str">
        <f>M49</f>
        <v>EnergyPlus</v>
      </c>
      <c r="F5" s="305"/>
      <c r="G5" s="305"/>
      <c r="H5" s="305"/>
      <c r="I5" s="306"/>
      <c r="J5" s="121"/>
      <c r="K5" s="304" t="str">
        <f>M51</f>
        <v>小野永吉</v>
      </c>
      <c r="L5" s="307"/>
      <c r="M5" s="307"/>
      <c r="N5" s="307"/>
      <c r="O5" s="307"/>
      <c r="P5" s="227"/>
      <c r="Q5" s="227"/>
      <c r="R5" s="227"/>
      <c r="S5" s="148"/>
      <c r="T5" s="148"/>
      <c r="U5" s="148"/>
      <c r="V5" s="148"/>
      <c r="W5" s="148"/>
      <c r="X5" s="148"/>
      <c r="Y5" s="148"/>
      <c r="Z5" s="148"/>
      <c r="AA5" s="148"/>
      <c r="AB5" s="148"/>
      <c r="AC5" s="148"/>
      <c r="AD5" s="148"/>
      <c r="AE5" s="148"/>
      <c r="AF5" s="148"/>
      <c r="AG5" s="148"/>
      <c r="AH5" s="148"/>
      <c r="AI5" s="148"/>
    </row>
    <row r="6" spans="1:35" s="36" customFormat="1">
      <c r="A6" s="151" t="s">
        <v>135</v>
      </c>
      <c r="B6" s="121"/>
      <c r="C6" s="121"/>
      <c r="D6" s="121"/>
      <c r="E6" s="118" t="s">
        <v>108</v>
      </c>
      <c r="F6" s="119"/>
      <c r="G6" s="119"/>
      <c r="H6" s="123"/>
      <c r="I6" s="124" t="str">
        <f>I8</f>
        <v>2022年3月17日</v>
      </c>
      <c r="J6" s="121"/>
      <c r="K6" s="118" t="s">
        <v>109</v>
      </c>
      <c r="L6" s="119"/>
      <c r="M6" s="119"/>
      <c r="N6" s="119"/>
      <c r="O6" s="125" t="str">
        <f>K5</f>
        <v>小野永吉</v>
      </c>
      <c r="P6" s="227"/>
      <c r="Q6" s="227"/>
      <c r="R6" s="227"/>
      <c r="S6" s="148"/>
      <c r="T6" s="148"/>
      <c r="U6" s="148"/>
      <c r="V6" s="148"/>
      <c r="W6" s="148"/>
      <c r="X6" s="148"/>
      <c r="Y6" s="148"/>
      <c r="Z6" s="148"/>
      <c r="AA6" s="148"/>
      <c r="AB6" s="148"/>
      <c r="AC6" s="148"/>
      <c r="AD6" s="148"/>
      <c r="AE6" s="148"/>
      <c r="AF6" s="148"/>
      <c r="AG6" s="148"/>
      <c r="AH6" s="148"/>
      <c r="AI6" s="148"/>
    </row>
    <row r="7" spans="1:35" s="36" customFormat="1">
      <c r="A7" s="151" t="s">
        <v>137</v>
      </c>
      <c r="B7" s="121"/>
      <c r="C7" s="121"/>
      <c r="D7" s="121"/>
      <c r="E7" s="118" t="s">
        <v>110</v>
      </c>
      <c r="F7" s="119"/>
      <c r="G7" s="119"/>
      <c r="H7" s="119"/>
      <c r="I7" s="125" t="str">
        <f>E5</f>
        <v>EnergyPlus</v>
      </c>
      <c r="J7" s="121"/>
      <c r="K7" s="123"/>
      <c r="L7" s="123"/>
      <c r="M7" s="123"/>
      <c r="N7" s="123"/>
      <c r="O7" s="123"/>
      <c r="P7" s="227"/>
      <c r="Q7" s="227"/>
      <c r="R7" s="227"/>
      <c r="S7" s="148"/>
      <c r="T7" s="148"/>
      <c r="U7" s="148"/>
      <c r="V7" s="148"/>
      <c r="W7" s="148"/>
      <c r="X7" s="148"/>
      <c r="Y7" s="148"/>
      <c r="Z7" s="148"/>
      <c r="AA7" s="148"/>
      <c r="AB7" s="148"/>
      <c r="AC7" s="148"/>
      <c r="AD7" s="148"/>
      <c r="AE7" s="148"/>
      <c r="AF7" s="148"/>
      <c r="AG7" s="148"/>
      <c r="AH7" s="148"/>
      <c r="AI7" s="148"/>
    </row>
    <row r="8" spans="1:35" s="36" customFormat="1">
      <c r="A8" s="151" t="s">
        <v>138</v>
      </c>
      <c r="B8" s="121"/>
      <c r="C8" s="121"/>
      <c r="D8" s="121"/>
      <c r="E8" s="118" t="s">
        <v>112</v>
      </c>
      <c r="F8" s="119"/>
      <c r="G8" s="119"/>
      <c r="H8" s="123"/>
      <c r="I8" s="124" t="str">
        <f>M52</f>
        <v>2022年3月17日</v>
      </c>
      <c r="J8" s="121"/>
      <c r="K8" s="118" t="s">
        <v>113</v>
      </c>
      <c r="L8" s="121"/>
      <c r="M8" s="121"/>
      <c r="N8" s="121"/>
      <c r="O8" s="125" t="str">
        <f>IF(OR(ISTEXT(I7),ISTEXT(O6)),IF(NOT(ISTEXT(I7)),O6,IF(NOT(ISTEXT(O6)),I7,I7&amp;"/"&amp;O6)),"")</f>
        <v>EnergyPlus/小野永吉</v>
      </c>
      <c r="P8" s="123" t="s">
        <v>139</v>
      </c>
      <c r="Q8" s="121"/>
      <c r="T8" s="148"/>
      <c r="U8" s="148"/>
      <c r="V8" s="148"/>
      <c r="W8" s="148"/>
      <c r="X8" s="148"/>
      <c r="Y8" s="148"/>
      <c r="Z8" s="148"/>
      <c r="AA8" s="148"/>
      <c r="AB8" s="148"/>
      <c r="AC8" s="148"/>
      <c r="AD8" s="148"/>
      <c r="AE8" s="148"/>
      <c r="AF8" s="148"/>
      <c r="AG8" s="148"/>
      <c r="AH8" s="148"/>
      <c r="AI8" s="148"/>
    </row>
    <row r="9" spans="1:35" s="36" customFormat="1">
      <c r="A9" s="121"/>
      <c r="B9" s="121"/>
      <c r="C9" s="121"/>
      <c r="D9" s="121"/>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row>
    <row r="10" spans="1:35" s="36" customFormat="1">
      <c r="A10" s="121"/>
      <c r="B10" s="121"/>
      <c r="C10" s="121"/>
      <c r="D10" s="121"/>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row>
    <row r="11" spans="1:35" s="36" customFormat="1">
      <c r="A11" s="152" t="s">
        <v>140</v>
      </c>
      <c r="B11" s="148"/>
      <c r="C11" s="148"/>
      <c r="D11" s="148"/>
      <c r="E11" s="148"/>
      <c r="F11" s="148"/>
      <c r="G11" s="148"/>
      <c r="H11" s="148"/>
      <c r="I11" s="148"/>
      <c r="J11" s="121"/>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row>
    <row r="12" spans="1:35" s="36" customFormat="1">
      <c r="A12" s="148"/>
      <c r="B12" s="148"/>
      <c r="C12" s="148"/>
      <c r="D12" s="148"/>
      <c r="E12" s="148"/>
      <c r="F12" s="148"/>
      <c r="G12" s="148"/>
      <c r="H12" s="148"/>
      <c r="I12" s="148"/>
      <c r="J12" s="153"/>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row>
    <row r="13" spans="1:35" s="36" customFormat="1">
      <c r="A13" s="148" t="s">
        <v>141</v>
      </c>
      <c r="B13" s="148"/>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row>
    <row r="14" spans="1:35" s="36" customFormat="1">
      <c r="A14" s="148"/>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row>
    <row r="15" spans="1:35" s="36" customFormat="1">
      <c r="A15" s="148" t="s">
        <v>111</v>
      </c>
      <c r="B15" s="148"/>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row>
    <row r="16" spans="1:35" s="36" customFormat="1">
      <c r="A16" s="148"/>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row>
    <row r="17" spans="1:35" s="36" customFormat="1">
      <c r="A17" s="148"/>
      <c r="B17" s="154" t="s">
        <v>142</v>
      </c>
      <c r="C17" s="155" t="s">
        <v>115</v>
      </c>
      <c r="D17" s="121"/>
      <c r="E17" s="148"/>
      <c r="F17" s="148"/>
      <c r="G17" s="148"/>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row>
    <row r="18" spans="1:35" s="36" customFormat="1">
      <c r="A18" s="148"/>
      <c r="B18" s="154" t="s">
        <v>192</v>
      </c>
      <c r="C18" s="143" t="s">
        <v>191</v>
      </c>
      <c r="D18" s="121"/>
      <c r="E18" s="148"/>
      <c r="F18" s="148"/>
      <c r="G18" s="148"/>
      <c r="H18" s="148"/>
      <c r="I18" s="148"/>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row>
    <row r="19" spans="1:35" s="36" customFormat="1">
      <c r="A19" s="148"/>
      <c r="B19" s="154"/>
      <c r="C19" s="143" t="s">
        <v>193</v>
      </c>
      <c r="D19" s="121"/>
      <c r="E19" s="148"/>
      <c r="F19" s="148"/>
      <c r="G19" s="148"/>
      <c r="H19" s="148"/>
      <c r="I19" s="148"/>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row>
    <row r="20" spans="1:35" s="36" customFormat="1">
      <c r="A20" s="148"/>
      <c r="B20" s="154"/>
      <c r="C20" s="143" t="s">
        <v>147</v>
      </c>
      <c r="D20" s="121"/>
      <c r="E20" s="148"/>
      <c r="F20" s="148"/>
      <c r="G20" s="148"/>
      <c r="H20" s="148"/>
      <c r="I20" s="148"/>
      <c r="J20" s="148"/>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row>
    <row r="21" spans="1:35" s="36" customFormat="1">
      <c r="A21" s="148"/>
      <c r="B21" s="154"/>
      <c r="C21" s="143" t="s">
        <v>194</v>
      </c>
      <c r="D21" s="121"/>
      <c r="E21" s="148"/>
      <c r="F21" s="148"/>
      <c r="G21" s="148"/>
      <c r="H21" s="148"/>
      <c r="I21" s="148"/>
      <c r="J21" s="148"/>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row>
    <row r="22" spans="1:35" s="36" customFormat="1">
      <c r="A22" s="148"/>
      <c r="B22" s="154"/>
      <c r="C22" s="143"/>
      <c r="D22" s="121"/>
      <c r="E22" s="148"/>
      <c r="F22" s="148"/>
      <c r="G22" s="148"/>
      <c r="H22" s="148"/>
      <c r="I22" s="148"/>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row>
    <row r="23" spans="1:35" s="36" customFormat="1">
      <c r="A23" s="148"/>
      <c r="B23" s="154"/>
      <c r="C23" s="143"/>
      <c r="D23" s="121"/>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row>
    <row r="24" spans="1:35" s="36" customFormat="1">
      <c r="A24" s="148"/>
      <c r="B24" s="154"/>
      <c r="C24" s="143"/>
      <c r="D24" s="121"/>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row>
    <row r="25" spans="1:35" s="36" customFormat="1">
      <c r="A25" s="148"/>
      <c r="B25" s="154"/>
      <c r="C25" s="143"/>
      <c r="D25" s="121"/>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row>
    <row r="26" spans="1:35" s="36" customFormat="1">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row>
    <row r="27" spans="1:35" s="36" customFormat="1">
      <c r="A27" s="121"/>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row>
    <row r="28" spans="1:35" s="36" customFormat="1">
      <c r="A28" s="148"/>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row>
    <row r="29" spans="1:35" s="36" customFormat="1">
      <c r="A29" s="143" t="s">
        <v>124</v>
      </c>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row>
    <row r="30" spans="1:35" s="36" customFormat="1">
      <c r="A30" s="121"/>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row>
    <row r="31" spans="1:35" s="36" customFormat="1">
      <c r="A31" s="143" t="s">
        <v>190</v>
      </c>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c r="AA31" s="148"/>
      <c r="AB31" s="148"/>
      <c r="AC31" s="148"/>
      <c r="AD31" s="148"/>
      <c r="AE31" s="148"/>
      <c r="AF31" s="148"/>
      <c r="AG31" s="148"/>
      <c r="AH31" s="148"/>
      <c r="AI31" s="148"/>
    </row>
    <row r="32" spans="1:35" s="36" customFormat="1">
      <c r="A32" s="148"/>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row>
    <row r="33" spans="1:35" s="36" customFormat="1">
      <c r="A33" s="148"/>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48"/>
      <c r="AB33" s="148"/>
      <c r="AC33" s="148"/>
      <c r="AD33" s="148"/>
      <c r="AE33" s="148"/>
      <c r="AF33" s="148"/>
      <c r="AG33" s="148"/>
      <c r="AH33" s="148"/>
      <c r="AI33" s="148"/>
    </row>
    <row r="34" spans="1:35" s="36" customFormat="1">
      <c r="A34" s="148"/>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s="148"/>
      <c r="AC34" s="148"/>
      <c r="AD34" s="148"/>
      <c r="AE34" s="148"/>
      <c r="AF34" s="148"/>
      <c r="AG34" s="148"/>
      <c r="AH34" s="148"/>
      <c r="AI34" s="148"/>
    </row>
    <row r="35" spans="1:35" s="36" customFormat="1">
      <c r="A35" s="148"/>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c r="AE35" s="148"/>
      <c r="AF35" s="148"/>
      <c r="AG35" s="148"/>
      <c r="AH35" s="148"/>
      <c r="AI35" s="148"/>
    </row>
    <row r="36" spans="1:35" s="36" customFormat="1">
      <c r="A36" s="148"/>
      <c r="B36" s="156"/>
      <c r="C36" s="156"/>
      <c r="D36" s="157"/>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c r="AE36" s="148"/>
      <c r="AF36" s="148"/>
      <c r="AG36" s="148"/>
      <c r="AH36" s="148"/>
      <c r="AI36" s="148"/>
    </row>
    <row r="37" spans="1:35" s="36" customFormat="1">
      <c r="A37" s="148"/>
      <c r="B37" s="148"/>
      <c r="C37" s="148"/>
      <c r="D37" s="15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c r="AE37" s="148"/>
      <c r="AF37" s="148"/>
      <c r="AG37" s="148"/>
      <c r="AH37" s="148"/>
      <c r="AI37" s="148"/>
    </row>
    <row r="38" spans="1:35" s="36" customFormat="1">
      <c r="A38" s="148"/>
      <c r="B38" s="148"/>
      <c r="C38" s="148"/>
      <c r="D38" s="158"/>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48"/>
    </row>
    <row r="39" spans="1:35" s="36" customFormat="1">
      <c r="A39" s="148"/>
      <c r="B39" s="148"/>
      <c r="C39" s="148"/>
      <c r="D39" s="15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row>
    <row r="40" spans="1:35" s="36" customFormat="1">
      <c r="A40" s="148"/>
      <c r="B40" s="148"/>
      <c r="C40" s="148"/>
      <c r="D40" s="158"/>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row>
    <row r="41" spans="1:35" s="36" customFormat="1">
      <c r="A41" s="148"/>
      <c r="B41" s="148"/>
      <c r="C41" s="148"/>
      <c r="D41" s="15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row>
    <row r="42" spans="1:35" s="36" customFormat="1">
      <c r="A42" s="148"/>
      <c r="B42" s="148"/>
      <c r="C42" s="148"/>
      <c r="D42" s="158"/>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row>
    <row r="43" spans="1:35" s="36" customFormat="1">
      <c r="A43" s="148"/>
      <c r="B43" s="159"/>
      <c r="C43" s="159"/>
      <c r="D43" s="158"/>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row>
    <row r="44" spans="1:35" s="36" customFormat="1">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row>
    <row r="45" spans="1:35" s="36" customFormat="1">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row>
    <row r="46" spans="1:35" s="36" customFormat="1">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row>
    <row r="47" spans="1:35" s="36" customFormat="1">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row>
    <row r="48" spans="1:35" s="36" customFormat="1">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row>
    <row r="49" spans="1:45" s="36" customFormat="1" ht="17" thickBot="1">
      <c r="A49" s="143"/>
      <c r="B49" s="143"/>
      <c r="C49" s="154"/>
      <c r="D49" s="160"/>
      <c r="E49" s="143"/>
      <c r="F49" s="143"/>
      <c r="G49" s="143"/>
      <c r="H49" s="143"/>
      <c r="I49" s="143"/>
      <c r="J49" s="143"/>
      <c r="K49" s="143"/>
      <c r="L49" t="s">
        <v>292</v>
      </c>
      <c r="M49" s="252" t="str">
        <f>入力シート!B6</f>
        <v>EnergyPlus</v>
      </c>
      <c r="N49" s="143"/>
      <c r="O49" s="143"/>
      <c r="P49" s="143"/>
      <c r="Q49" s="143"/>
      <c r="R49" s="143"/>
      <c r="S49" s="143"/>
      <c r="T49" s="143"/>
      <c r="U49" s="143"/>
      <c r="V49" s="143"/>
      <c r="W49" s="143"/>
      <c r="X49" s="143"/>
      <c r="Y49" s="143"/>
      <c r="Z49" s="143"/>
      <c r="AA49" s="143"/>
      <c r="AB49" s="143"/>
      <c r="AC49" s="143"/>
      <c r="AD49" s="143"/>
      <c r="AE49" s="143"/>
      <c r="AF49" s="143"/>
      <c r="AG49" s="143"/>
      <c r="AH49" s="143"/>
      <c r="AI49" s="143"/>
    </row>
    <row r="50" spans="1:45" s="36" customFormat="1">
      <c r="A50" s="143"/>
      <c r="B50" s="161" t="s">
        <v>126</v>
      </c>
      <c r="C50" s="133" t="str">
        <f>M49</f>
        <v>EnergyPlus</v>
      </c>
      <c r="D50" s="133"/>
      <c r="E50" s="133"/>
      <c r="F50" s="162"/>
      <c r="G50" s="143"/>
      <c r="H50" s="143"/>
      <c r="I50" s="143"/>
      <c r="J50" s="143"/>
      <c r="K50" s="143"/>
      <c r="L50" t="s">
        <v>294</v>
      </c>
      <c r="M50" s="252" t="str">
        <f>入力シート!B7</f>
        <v>Ver. 9.4</v>
      </c>
      <c r="N50" s="143"/>
      <c r="O50" s="143"/>
      <c r="P50" s="143"/>
      <c r="Q50" s="143"/>
      <c r="R50" s="143"/>
      <c r="S50" s="143"/>
      <c r="T50" s="143"/>
      <c r="U50" s="143"/>
      <c r="V50" s="143"/>
      <c r="W50" s="143"/>
      <c r="X50" s="143"/>
      <c r="Y50" s="143"/>
      <c r="Z50" s="143"/>
      <c r="AA50" s="143"/>
      <c r="AB50" s="143"/>
      <c r="AC50" s="143"/>
      <c r="AD50" s="143"/>
      <c r="AE50" s="143"/>
      <c r="AF50" s="143"/>
      <c r="AG50" s="143"/>
      <c r="AH50" s="143"/>
      <c r="AI50" s="143"/>
    </row>
    <row r="51" spans="1:45" s="36" customFormat="1">
      <c r="A51" s="143"/>
      <c r="B51" s="163" t="s">
        <v>127</v>
      </c>
      <c r="C51" s="137" t="str">
        <f>M50</f>
        <v>Ver. 9.4</v>
      </c>
      <c r="D51" s="137"/>
      <c r="E51" s="137"/>
      <c r="F51" s="164"/>
      <c r="G51" s="143"/>
      <c r="H51" s="143"/>
      <c r="I51" s="143"/>
      <c r="J51" s="143"/>
      <c r="K51" s="143"/>
      <c r="L51" t="s">
        <v>295</v>
      </c>
      <c r="M51" s="252" t="str">
        <f>入力シート!B8</f>
        <v>小野永吉</v>
      </c>
      <c r="N51" s="143"/>
      <c r="O51" s="143"/>
      <c r="P51" s="143"/>
      <c r="Q51" s="143"/>
      <c r="R51" s="143"/>
      <c r="S51" s="143"/>
      <c r="T51" s="143"/>
      <c r="U51" s="143"/>
      <c r="V51" s="143"/>
      <c r="W51" s="143"/>
      <c r="X51" s="143"/>
      <c r="Y51" s="143"/>
      <c r="Z51" s="143"/>
      <c r="AA51" s="143"/>
      <c r="AB51" s="143"/>
      <c r="AC51" s="143"/>
      <c r="AD51" s="143"/>
      <c r="AE51" s="143"/>
      <c r="AF51" s="143"/>
      <c r="AG51" s="143"/>
      <c r="AH51" s="143"/>
      <c r="AI51" s="143"/>
    </row>
    <row r="52" spans="1:45" s="36" customFormat="1" ht="17" thickBot="1">
      <c r="A52" s="143"/>
      <c r="B52" s="165" t="s">
        <v>128</v>
      </c>
      <c r="C52" s="229" t="str">
        <f>M52</f>
        <v>2022年3月17日</v>
      </c>
      <c r="D52" s="166"/>
      <c r="E52" s="166"/>
      <c r="F52" s="167"/>
      <c r="G52" s="143"/>
      <c r="H52" s="143"/>
      <c r="I52" s="143"/>
      <c r="J52" s="143"/>
      <c r="K52" s="143"/>
      <c r="L52" t="s">
        <v>296</v>
      </c>
      <c r="M52" s="252" t="str">
        <f>入力シート!B9</f>
        <v>2022年3月17日</v>
      </c>
      <c r="N52" s="143"/>
      <c r="O52" s="143"/>
      <c r="P52" s="143"/>
      <c r="Q52" s="143"/>
      <c r="R52" s="143"/>
      <c r="S52" s="143"/>
      <c r="T52" s="143"/>
      <c r="U52" s="143"/>
      <c r="V52" s="143"/>
      <c r="W52" s="143"/>
      <c r="X52" s="143"/>
      <c r="Y52" s="143"/>
      <c r="Z52" s="143"/>
      <c r="AA52" s="143"/>
      <c r="AB52" s="143"/>
      <c r="AC52" s="143"/>
      <c r="AD52" s="143"/>
      <c r="AE52" s="143"/>
      <c r="AF52" s="143"/>
      <c r="AG52" s="143"/>
      <c r="AH52" s="143"/>
      <c r="AI52" s="143"/>
    </row>
    <row r="53" spans="1:45" s="36" customFormat="1">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row>
    <row r="54" spans="1:45" s="36" customFormat="1">
      <c r="A54" s="143"/>
      <c r="B54" s="144" t="s">
        <v>143</v>
      </c>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row>
    <row r="55" spans="1:45" s="36" customFormat="1">
      <c r="A55" s="143"/>
      <c r="B55" s="285" t="s">
        <v>0</v>
      </c>
      <c r="C55" s="288" t="s">
        <v>438</v>
      </c>
      <c r="D55" s="288"/>
      <c r="E55" s="288"/>
      <c r="F55" s="288"/>
      <c r="G55" s="288"/>
      <c r="H55" s="288"/>
      <c r="I55" s="288"/>
      <c r="J55" s="288"/>
      <c r="K55" s="288"/>
      <c r="L55" s="289" t="s">
        <v>354</v>
      </c>
      <c r="M55" s="290"/>
      <c r="N55" s="290"/>
      <c r="O55" s="290"/>
      <c r="P55" s="290"/>
      <c r="Q55" s="290"/>
      <c r="R55" s="290"/>
      <c r="S55" s="290"/>
      <c r="T55" s="290"/>
      <c r="U55" s="290"/>
      <c r="V55" s="290"/>
      <c r="W55" s="290"/>
      <c r="X55" s="290"/>
      <c r="Y55" s="290"/>
      <c r="Z55" s="290"/>
      <c r="AA55" s="290"/>
      <c r="AB55" s="290"/>
      <c r="AC55" s="290"/>
      <c r="AD55" s="290"/>
      <c r="AE55" s="291"/>
      <c r="AF55" s="277" t="s">
        <v>439</v>
      </c>
      <c r="AG55" s="278"/>
      <c r="AH55" s="278"/>
      <c r="AI55" s="278"/>
      <c r="AJ55" s="279"/>
      <c r="AK55" s="279"/>
      <c r="AL55" s="279"/>
      <c r="AM55" s="279"/>
      <c r="AN55" s="279"/>
      <c r="AO55" s="279"/>
      <c r="AP55" s="279"/>
      <c r="AQ55" s="279"/>
      <c r="AR55" s="279"/>
      <c r="AS55" s="280"/>
    </row>
    <row r="56" spans="1:45" s="36" customFormat="1" ht="26.5" customHeight="1">
      <c r="A56" s="143"/>
      <c r="B56" s="286"/>
      <c r="C56" s="292" t="s">
        <v>266</v>
      </c>
      <c r="D56" s="290"/>
      <c r="E56" s="291"/>
      <c r="F56" s="292" t="s">
        <v>402</v>
      </c>
      <c r="G56" s="291"/>
      <c r="H56" s="293" t="s">
        <v>401</v>
      </c>
      <c r="I56" s="291"/>
      <c r="J56" s="247" t="s">
        <v>268</v>
      </c>
      <c r="K56" s="247" t="s">
        <v>269</v>
      </c>
      <c r="L56" s="292" t="s">
        <v>267</v>
      </c>
      <c r="M56" s="290"/>
      <c r="N56" s="290"/>
      <c r="O56" s="290"/>
      <c r="P56" s="290"/>
      <c r="Q56" s="290"/>
      <c r="R56" s="290"/>
      <c r="S56" s="292" t="s">
        <v>278</v>
      </c>
      <c r="T56" s="290"/>
      <c r="U56" s="290"/>
      <c r="V56" s="290"/>
      <c r="W56" s="291"/>
      <c r="X56" s="292" t="s">
        <v>279</v>
      </c>
      <c r="Y56" s="290"/>
      <c r="Z56" s="291"/>
      <c r="AA56" s="292" t="s">
        <v>280</v>
      </c>
      <c r="AB56" s="290"/>
      <c r="AC56" s="290"/>
      <c r="AD56" s="290"/>
      <c r="AE56" s="291"/>
      <c r="AF56" s="281"/>
      <c r="AG56" s="282"/>
      <c r="AH56" s="282"/>
      <c r="AI56" s="282"/>
      <c r="AJ56" s="283"/>
      <c r="AK56" s="283"/>
      <c r="AL56" s="283"/>
      <c r="AM56" s="283"/>
      <c r="AN56" s="283"/>
      <c r="AO56" s="283"/>
      <c r="AP56" s="283"/>
      <c r="AQ56" s="283"/>
      <c r="AR56" s="283"/>
      <c r="AS56" s="284"/>
    </row>
    <row r="57" spans="1:45" s="36" customFormat="1" ht="64">
      <c r="A57" s="143"/>
      <c r="B57" s="286"/>
      <c r="C57" s="247" t="s">
        <v>398</v>
      </c>
      <c r="D57" s="247" t="s">
        <v>399</v>
      </c>
      <c r="E57" s="247" t="s">
        <v>400</v>
      </c>
      <c r="F57" s="248" t="s">
        <v>405</v>
      </c>
      <c r="G57" s="247" t="s">
        <v>406</v>
      </c>
      <c r="H57" s="247" t="s">
        <v>403</v>
      </c>
      <c r="I57" s="247" t="s">
        <v>404</v>
      </c>
      <c r="J57" s="247" t="s">
        <v>9</v>
      </c>
      <c r="K57" s="247" t="s">
        <v>10</v>
      </c>
      <c r="L57" s="247" t="s">
        <v>391</v>
      </c>
      <c r="M57" s="247" t="s">
        <v>392</v>
      </c>
      <c r="N57" s="247" t="s">
        <v>393</v>
      </c>
      <c r="O57" s="247" t="s">
        <v>394</v>
      </c>
      <c r="P57" s="247" t="s">
        <v>395</v>
      </c>
      <c r="Q57" s="247" t="s">
        <v>396</v>
      </c>
      <c r="R57" s="247" t="s">
        <v>397</v>
      </c>
      <c r="S57" s="247" t="s">
        <v>383</v>
      </c>
      <c r="T57" s="247" t="s">
        <v>384</v>
      </c>
      <c r="U57" s="247" t="s">
        <v>385</v>
      </c>
      <c r="V57" s="247" t="s">
        <v>386</v>
      </c>
      <c r="W57" s="247" t="s">
        <v>441</v>
      </c>
      <c r="X57" s="247" t="s">
        <v>388</v>
      </c>
      <c r="Y57" s="247" t="s">
        <v>389</v>
      </c>
      <c r="Z57" s="247" t="s">
        <v>390</v>
      </c>
      <c r="AA57" s="247" t="s">
        <v>361</v>
      </c>
      <c r="AB57" s="247" t="s">
        <v>360</v>
      </c>
      <c r="AC57" s="247" t="s">
        <v>359</v>
      </c>
      <c r="AD57" s="247" t="s">
        <v>358</v>
      </c>
      <c r="AE57" s="247" t="s">
        <v>442</v>
      </c>
      <c r="AF57" s="247" t="s">
        <v>372</v>
      </c>
      <c r="AG57" s="247" t="s">
        <v>374</v>
      </c>
      <c r="AH57" s="247" t="s">
        <v>375</v>
      </c>
      <c r="AI57" s="247" t="s">
        <v>377</v>
      </c>
      <c r="AJ57" s="247" t="s">
        <v>376</v>
      </c>
      <c r="AK57" s="247" t="s">
        <v>380</v>
      </c>
      <c r="AL57" s="247" t="s">
        <v>410</v>
      </c>
      <c r="AM57" s="247" t="s">
        <v>378</v>
      </c>
      <c r="AN57" s="247" t="s">
        <v>379</v>
      </c>
      <c r="AO57" s="247" t="s">
        <v>411</v>
      </c>
      <c r="AP57" s="247" t="s">
        <v>412</v>
      </c>
      <c r="AQ57" s="247" t="s">
        <v>381</v>
      </c>
      <c r="AR57" s="247" t="s">
        <v>382</v>
      </c>
      <c r="AS57" s="247" t="s">
        <v>413</v>
      </c>
    </row>
    <row r="58" spans="1:45" s="36" customFormat="1" ht="32">
      <c r="A58" s="143"/>
      <c r="B58" s="286"/>
      <c r="C58" s="247" t="s">
        <v>270</v>
      </c>
      <c r="D58" s="247" t="s">
        <v>271</v>
      </c>
      <c r="E58" s="247" t="s">
        <v>272</v>
      </c>
      <c r="F58" s="247" t="s">
        <v>409</v>
      </c>
      <c r="G58" s="247" t="s">
        <v>407</v>
      </c>
      <c r="H58" s="247" t="s">
        <v>273</v>
      </c>
      <c r="I58" s="247" t="s">
        <v>274</v>
      </c>
      <c r="J58" s="247" t="s">
        <v>275</v>
      </c>
      <c r="K58" s="247" t="s">
        <v>276</v>
      </c>
      <c r="L58" s="247"/>
      <c r="M58" s="247"/>
      <c r="N58" s="247" t="s">
        <v>281</v>
      </c>
      <c r="O58" s="247" t="s">
        <v>282</v>
      </c>
      <c r="P58" s="247" t="s">
        <v>408</v>
      </c>
      <c r="Q58" s="247" t="s">
        <v>283</v>
      </c>
      <c r="R58" s="247" t="s">
        <v>284</v>
      </c>
      <c r="S58" s="247" t="s">
        <v>285</v>
      </c>
      <c r="T58" s="247" t="s">
        <v>286</v>
      </c>
      <c r="U58" s="247"/>
      <c r="V58" s="247"/>
      <c r="W58" s="247"/>
      <c r="X58" s="247" t="s">
        <v>287</v>
      </c>
      <c r="Y58" s="247" t="s">
        <v>288</v>
      </c>
      <c r="Z58" s="247" t="s">
        <v>289</v>
      </c>
      <c r="AA58" s="247"/>
      <c r="AB58" s="247" t="s">
        <v>290</v>
      </c>
      <c r="AC58" s="247" t="s">
        <v>291</v>
      </c>
      <c r="AD58" s="247"/>
      <c r="AE58" s="247"/>
      <c r="AF58" s="247"/>
      <c r="AG58" s="247"/>
      <c r="AH58" s="247"/>
      <c r="AI58" s="247"/>
      <c r="AJ58" s="247"/>
      <c r="AK58" s="247"/>
      <c r="AL58" s="247"/>
      <c r="AM58" s="247"/>
      <c r="AN58" s="247"/>
      <c r="AO58" s="247"/>
      <c r="AP58" s="247"/>
      <c r="AQ58" s="247"/>
      <c r="AR58" s="247"/>
      <c r="AS58" s="247"/>
    </row>
    <row r="59" spans="1:45" s="36" customFormat="1">
      <c r="A59" s="143"/>
      <c r="B59" s="287"/>
      <c r="C59" s="235" t="s">
        <v>3</v>
      </c>
      <c r="D59" s="235" t="s">
        <v>3</v>
      </c>
      <c r="E59" s="235" t="s">
        <v>3</v>
      </c>
      <c r="F59" s="235" t="s">
        <v>210</v>
      </c>
      <c r="G59" s="235" t="s">
        <v>3</v>
      </c>
      <c r="H59" s="235" t="s">
        <v>3</v>
      </c>
      <c r="I59" s="235" t="s">
        <v>144</v>
      </c>
      <c r="J59" s="235" t="s">
        <v>3</v>
      </c>
      <c r="K59" s="235" t="s">
        <v>3</v>
      </c>
      <c r="L59" s="235" t="s">
        <v>6</v>
      </c>
      <c r="M59" s="235" t="s">
        <v>5</v>
      </c>
      <c r="N59" s="235" t="s">
        <v>3</v>
      </c>
      <c r="O59" s="235" t="s">
        <v>3</v>
      </c>
      <c r="P59" s="235" t="s">
        <v>7</v>
      </c>
      <c r="Q59" s="235" t="s">
        <v>3</v>
      </c>
      <c r="R59" s="235" t="s">
        <v>7</v>
      </c>
      <c r="S59" s="235" t="s">
        <v>3</v>
      </c>
      <c r="T59" s="235" t="s">
        <v>7</v>
      </c>
      <c r="U59" s="235" t="s">
        <v>5</v>
      </c>
      <c r="V59" s="235" t="s">
        <v>6</v>
      </c>
      <c r="W59" s="235" t="s">
        <v>8</v>
      </c>
      <c r="X59" s="235" t="s">
        <v>7</v>
      </c>
      <c r="Y59" s="235" t="s">
        <v>7</v>
      </c>
      <c r="Z59" s="235" t="s">
        <v>3</v>
      </c>
      <c r="AA59" s="235" t="s">
        <v>5</v>
      </c>
      <c r="AB59" s="235" t="s">
        <v>3</v>
      </c>
      <c r="AC59" s="235" t="s">
        <v>7</v>
      </c>
      <c r="AD59" s="235" t="s">
        <v>12</v>
      </c>
      <c r="AE59" s="235" t="s">
        <v>8</v>
      </c>
      <c r="AF59" s="235" t="s">
        <v>8</v>
      </c>
      <c r="AG59" s="235" t="s">
        <v>8</v>
      </c>
      <c r="AH59" s="235" t="s">
        <v>5</v>
      </c>
      <c r="AI59" s="235" t="s">
        <v>4</v>
      </c>
      <c r="AJ59" s="235" t="s">
        <v>5</v>
      </c>
      <c r="AK59" s="235" t="s">
        <v>5</v>
      </c>
      <c r="AL59" s="235" t="s">
        <v>5</v>
      </c>
      <c r="AM59" s="235" t="s">
        <v>4</v>
      </c>
      <c r="AN59" s="235" t="s">
        <v>5</v>
      </c>
      <c r="AO59" s="235" t="s">
        <v>5</v>
      </c>
      <c r="AP59" s="235" t="s">
        <v>5</v>
      </c>
      <c r="AQ59" s="235" t="s">
        <v>4</v>
      </c>
      <c r="AR59" s="235" t="s">
        <v>5</v>
      </c>
      <c r="AS59" s="235" t="s">
        <v>5</v>
      </c>
    </row>
    <row r="60" spans="1:45" s="36" customFormat="1">
      <c r="A60" s="143"/>
      <c r="B60" s="249" t="s">
        <v>204</v>
      </c>
      <c r="C60" s="250">
        <v>36</v>
      </c>
      <c r="D60" s="250">
        <v>27</v>
      </c>
      <c r="E60" s="250">
        <v>49.9</v>
      </c>
      <c r="F60" s="250">
        <v>100</v>
      </c>
      <c r="G60" s="250">
        <v>12</v>
      </c>
      <c r="H60" s="250">
        <v>7</v>
      </c>
      <c r="I60" s="250" t="s">
        <v>277</v>
      </c>
      <c r="J60" s="250">
        <v>22</v>
      </c>
      <c r="K60" s="250">
        <v>21.5</v>
      </c>
      <c r="L60" s="4">
        <f>入力シート!K16</f>
        <v>32.362449089926713</v>
      </c>
      <c r="M60" s="4">
        <f>入力シート!L16</f>
        <v>5.0969436148227496</v>
      </c>
      <c r="N60" s="4">
        <f>入力シート!M16</f>
        <v>11.9903271003996</v>
      </c>
      <c r="O60" s="4">
        <f>入力シート!N16</f>
        <v>7</v>
      </c>
      <c r="P60" s="3">
        <f>入力シート!O16</f>
        <v>1511.8281013269059</v>
      </c>
      <c r="Q60" s="4">
        <f>入力シート!P16</f>
        <v>35.584122349640303</v>
      </c>
      <c r="R60" s="3">
        <f>入力シート!Q16</f>
        <v>2499.7649979600001</v>
      </c>
      <c r="S60" s="4">
        <f>入力シート!R16</f>
        <v>30.207664437038499</v>
      </c>
      <c r="T60" s="3">
        <f>入力シート!S16</f>
        <v>2499.7649979600001</v>
      </c>
      <c r="U60" s="4">
        <f>入力シート!T16</f>
        <v>8.14</v>
      </c>
      <c r="V60" s="3">
        <f>入力シート!U16</f>
        <v>106981.2</v>
      </c>
      <c r="W60" s="237">
        <f>入力シート!V16</f>
        <v>1</v>
      </c>
      <c r="X60" s="3">
        <f>入力シート!W16</f>
        <v>0</v>
      </c>
      <c r="Y60" s="3">
        <f>入力シート!X16</f>
        <v>2499.7649979600001</v>
      </c>
      <c r="Z60" s="4">
        <f>入力シート!Y16</f>
        <v>30.207664437038499</v>
      </c>
      <c r="AA60" s="4">
        <f>入力シート!Z16</f>
        <v>16.63</v>
      </c>
      <c r="AB60" s="3">
        <f>入力シート!AA16</f>
        <v>0</v>
      </c>
      <c r="AC60" s="3">
        <f>入力シート!AB16</f>
        <v>2499.7649979600001</v>
      </c>
      <c r="AD60" s="3">
        <f>入力シート!AC16</f>
        <v>0</v>
      </c>
      <c r="AE60" s="237">
        <f>入力シート!AD16</f>
        <v>0</v>
      </c>
      <c r="AF60" s="238">
        <f>入力シート!AE16</f>
        <v>1.3011674624696872</v>
      </c>
      <c r="AG60" s="238">
        <f>入力シート!AF16</f>
        <v>1.0841577446544475</v>
      </c>
      <c r="AH60" s="238">
        <f>入力シート!AG16</f>
        <v>526.36207202055471</v>
      </c>
      <c r="AI60" s="238">
        <f>入力シート!AH16</f>
        <v>5.3764579126018042</v>
      </c>
      <c r="AJ60" s="238">
        <f>入力シート!AI16</f>
        <v>937.65571890087892</v>
      </c>
      <c r="AK60" s="238">
        <f>入力シート!AJ16</f>
        <v>404.53061362408391</v>
      </c>
      <c r="AL60" s="238">
        <f>入力シート!AK16</f>
        <v>-6.7630332562403055</v>
      </c>
      <c r="AM60" s="238">
        <f>入力シート!AL16</f>
        <v>-5.4834184792828005</v>
      </c>
      <c r="AN60" s="238">
        <f>入力シート!AM16</f>
        <v>-956.30967075461547</v>
      </c>
      <c r="AO60" s="238">
        <f>入力シート!AN16</f>
        <v>-956.30967075461547</v>
      </c>
      <c r="AP60" s="238">
        <f>入力シート!AO16</f>
        <v>0</v>
      </c>
      <c r="AQ60" s="238">
        <f>入力シート!AP16</f>
        <v>0.10696056668099629</v>
      </c>
      <c r="AR60" s="238">
        <f>入力シート!AQ16</f>
        <v>18.654174667303845</v>
      </c>
      <c r="AS60" s="238">
        <f>入力シート!AR16</f>
        <v>2.2281356730147195E-4</v>
      </c>
    </row>
    <row r="61" spans="1:45" s="36" customFormat="1">
      <c r="A61" s="143"/>
      <c r="B61" s="249" t="s">
        <v>205</v>
      </c>
      <c r="C61" s="250">
        <v>31.2</v>
      </c>
      <c r="D61" s="250">
        <v>23</v>
      </c>
      <c r="E61" s="250">
        <v>49.7</v>
      </c>
      <c r="F61" s="250">
        <v>100</v>
      </c>
      <c r="G61" s="250">
        <v>12</v>
      </c>
      <c r="H61" s="250">
        <v>7</v>
      </c>
      <c r="I61" s="250" t="s">
        <v>277</v>
      </c>
      <c r="J61" s="250">
        <v>22</v>
      </c>
      <c r="K61" s="250">
        <v>21.5</v>
      </c>
      <c r="L61" s="4">
        <f>入力シート!K17</f>
        <v>32.362449089926713</v>
      </c>
      <c r="M61" s="4">
        <f>入力シート!L17</f>
        <v>5.0969436148227496</v>
      </c>
      <c r="N61" s="4">
        <f>入力シート!M17</f>
        <v>11.9903271003996</v>
      </c>
      <c r="O61" s="4">
        <f>入力シート!N17</f>
        <v>7</v>
      </c>
      <c r="P61" s="3">
        <f>入力シート!O17</f>
        <v>1511.8281013269059</v>
      </c>
      <c r="Q61" s="4">
        <f>入力シート!P17</f>
        <v>32.539666042877798</v>
      </c>
      <c r="R61" s="3">
        <f>入力シート!Q17</f>
        <v>2499.7649979600001</v>
      </c>
      <c r="S61" s="4">
        <f>入力シート!R17</f>
        <v>27.162478089515702</v>
      </c>
      <c r="T61" s="3">
        <f>入力シート!S17</f>
        <v>2499.7649979600001</v>
      </c>
      <c r="U61" s="4">
        <f>入力シート!T17</f>
        <v>8.14</v>
      </c>
      <c r="V61" s="3">
        <f>入力シート!U17</f>
        <v>106981.2</v>
      </c>
      <c r="W61" s="237">
        <f>入力シート!V17</f>
        <v>1</v>
      </c>
      <c r="X61" s="3">
        <f>入力シート!W17</f>
        <v>0</v>
      </c>
      <c r="Y61" s="3">
        <f>入力シート!X17</f>
        <v>2499.7649979600001</v>
      </c>
      <c r="Z61" s="4">
        <f>入力シート!Y17</f>
        <v>27.162478089515702</v>
      </c>
      <c r="AA61" s="4">
        <f>入力シート!Z17</f>
        <v>16.63</v>
      </c>
      <c r="AB61" s="3">
        <f>入力シート!AA17</f>
        <v>0</v>
      </c>
      <c r="AC61" s="3">
        <f>入力シート!AB17</f>
        <v>2499.7649979600001</v>
      </c>
      <c r="AD61" s="3">
        <f>入力シート!AC17</f>
        <v>0</v>
      </c>
      <c r="AE61" s="237">
        <f>入力シート!AD17</f>
        <v>0</v>
      </c>
      <c r="AF61" s="238">
        <f>入力シート!AE17</f>
        <v>1.3011674624696872</v>
      </c>
      <c r="AG61" s="238">
        <f>入力シート!AF17</f>
        <v>1.0841577446544475</v>
      </c>
      <c r="AH61" s="238">
        <f>入力シート!AG17</f>
        <v>526.36207202055471</v>
      </c>
      <c r="AI61" s="238">
        <f>入力シート!AH17</f>
        <v>5.3771879533620961</v>
      </c>
      <c r="AJ61" s="238">
        <f>入力シート!AI17</f>
        <v>937.78303820757606</v>
      </c>
      <c r="AK61" s="238">
        <f>入力シート!AJ17</f>
        <v>404.53061362408391</v>
      </c>
      <c r="AL61" s="238">
        <f>入力シート!AK17</f>
        <v>-6.8903525629374371</v>
      </c>
      <c r="AM61" s="238">
        <f>入力シート!AL17</f>
        <v>-5.4862849068678017</v>
      </c>
      <c r="AN61" s="238">
        <f>入力シート!AM17</f>
        <v>-956.80957650326684</v>
      </c>
      <c r="AO61" s="238">
        <f>入力シート!AN17</f>
        <v>-956.80957650326684</v>
      </c>
      <c r="AP61" s="238">
        <f>入力シート!AO17</f>
        <v>0</v>
      </c>
      <c r="AQ61" s="238">
        <f>入力シート!AP17</f>
        <v>0.10909695350570559</v>
      </c>
      <c r="AR61" s="238">
        <f>入力シート!AQ17</f>
        <v>19.026765559645614</v>
      </c>
      <c r="AS61" s="238">
        <f>入力シート!AR17</f>
        <v>2.2726395483019246E-4</v>
      </c>
    </row>
    <row r="62" spans="1:45" s="36" customFormat="1">
      <c r="A62" s="143"/>
      <c r="B62" s="249" t="s">
        <v>206</v>
      </c>
      <c r="C62" s="250">
        <v>26.3</v>
      </c>
      <c r="D62" s="250">
        <v>19</v>
      </c>
      <c r="E62" s="250">
        <v>49.9</v>
      </c>
      <c r="F62" s="250">
        <v>100</v>
      </c>
      <c r="G62" s="250">
        <v>12</v>
      </c>
      <c r="H62" s="250">
        <v>7</v>
      </c>
      <c r="I62" s="250" t="s">
        <v>277</v>
      </c>
      <c r="J62" s="250">
        <v>22</v>
      </c>
      <c r="K62" s="250">
        <v>21.5</v>
      </c>
      <c r="L62" s="4">
        <f>入力シート!K18</f>
        <v>32.362449089926713</v>
      </c>
      <c r="M62" s="4">
        <f>入力シート!L18</f>
        <v>5.0969436148227496</v>
      </c>
      <c r="N62" s="4">
        <f>入力シート!M18</f>
        <v>11.9903271003996</v>
      </c>
      <c r="O62" s="4">
        <f>入力シート!N18</f>
        <v>7</v>
      </c>
      <c r="P62" s="3">
        <f>入力シート!O18</f>
        <v>1511.8281013269059</v>
      </c>
      <c r="Q62" s="4">
        <f>入力シート!P18</f>
        <v>29.5733339896404</v>
      </c>
      <c r="R62" s="3">
        <f>入力シート!Q18</f>
        <v>2499.7649979600001</v>
      </c>
      <c r="S62" s="4">
        <f>入力シート!R18</f>
        <v>24.196003344961699</v>
      </c>
      <c r="T62" s="3">
        <f>入力シート!S18</f>
        <v>2499.7649979600001</v>
      </c>
      <c r="U62" s="4">
        <f>入力シート!T18</f>
        <v>8.14</v>
      </c>
      <c r="V62" s="3">
        <f>入力シート!U18</f>
        <v>106981.2</v>
      </c>
      <c r="W62" s="237">
        <f>入力シート!V18</f>
        <v>1</v>
      </c>
      <c r="X62" s="3">
        <f>入力シート!W18</f>
        <v>0</v>
      </c>
      <c r="Y62" s="3">
        <f>入力シート!X18</f>
        <v>2499.7649979600001</v>
      </c>
      <c r="Z62" s="4">
        <f>入力シート!Y18</f>
        <v>24.196003344961699</v>
      </c>
      <c r="AA62" s="4">
        <f>入力シート!Z18</f>
        <v>16.63</v>
      </c>
      <c r="AB62" s="3">
        <f>入力シート!AA18</f>
        <v>0</v>
      </c>
      <c r="AC62" s="3">
        <f>入力シート!AB18</f>
        <v>2499.7649979600001</v>
      </c>
      <c r="AD62" s="3">
        <f>入力シート!AC18</f>
        <v>0</v>
      </c>
      <c r="AE62" s="237">
        <f>入力シート!AD18</f>
        <v>0</v>
      </c>
      <c r="AF62" s="238">
        <f>入力シート!AE18</f>
        <v>1.3011674624696872</v>
      </c>
      <c r="AG62" s="238">
        <f>入力シート!AF18</f>
        <v>1.0841577446544475</v>
      </c>
      <c r="AH62" s="238">
        <f>入力シート!AG18</f>
        <v>526.36207202055471</v>
      </c>
      <c r="AI62" s="238">
        <f>入力シート!AH18</f>
        <v>5.3773306446787004</v>
      </c>
      <c r="AJ62" s="238">
        <f>入力シート!AI18</f>
        <v>937.8079236119122</v>
      </c>
      <c r="AK62" s="238">
        <f>入力シート!AJ18</f>
        <v>404.53061362408391</v>
      </c>
      <c r="AL62" s="238">
        <f>入力シート!AK18</f>
        <v>-6.9152379672735833</v>
      </c>
      <c r="AM62" s="238">
        <f>入力シート!AL18</f>
        <v>-5.4880960294360008</v>
      </c>
      <c r="AN62" s="238">
        <f>入力シート!AM18</f>
        <v>-957.12543677062285</v>
      </c>
      <c r="AO62" s="238">
        <f>入力シート!AN18</f>
        <v>-957.12543677062285</v>
      </c>
      <c r="AP62" s="238">
        <f>入力シート!AO18</f>
        <v>0</v>
      </c>
      <c r="AQ62" s="238">
        <f>入力シート!AP18</f>
        <v>0.11076538475730047</v>
      </c>
      <c r="AR62" s="238">
        <f>入力シート!AQ18</f>
        <v>19.31774389823709</v>
      </c>
      <c r="AS62" s="238">
        <f>入力シート!AR18</f>
        <v>2.3073952643670737E-4</v>
      </c>
    </row>
    <row r="63" spans="1:45" s="36" customFormat="1">
      <c r="A63" s="143"/>
      <c r="B63" s="249" t="s">
        <v>219</v>
      </c>
      <c r="C63" s="250">
        <v>11.7</v>
      </c>
      <c r="D63" s="250">
        <v>7</v>
      </c>
      <c r="E63" s="250">
        <v>50</v>
      </c>
      <c r="F63" s="250">
        <v>100</v>
      </c>
      <c r="G63" s="250">
        <v>12</v>
      </c>
      <c r="H63" s="250">
        <v>7</v>
      </c>
      <c r="I63" s="250" t="s">
        <v>277</v>
      </c>
      <c r="J63" s="250">
        <v>22</v>
      </c>
      <c r="K63" s="250">
        <v>21.5</v>
      </c>
      <c r="L63" s="4">
        <f>入力シート!K19</f>
        <v>32.362449089926713</v>
      </c>
      <c r="M63" s="4">
        <f>入力シート!L19</f>
        <v>5.0969436148227496</v>
      </c>
      <c r="N63" s="4">
        <f>入力シート!M19</f>
        <v>11.9903271003996</v>
      </c>
      <c r="O63" s="4">
        <f>入力シート!N19</f>
        <v>7</v>
      </c>
      <c r="P63" s="3">
        <f>入力シート!O19</f>
        <v>1511.8281013269059</v>
      </c>
      <c r="Q63" s="4">
        <f>入力シート!P19</f>
        <v>27.376200678119599</v>
      </c>
      <c r="R63" s="3">
        <f>入力シート!Q19</f>
        <v>2499.7649979600001</v>
      </c>
      <c r="S63" s="4">
        <f>入力シート!R19</f>
        <v>10.928542914071395</v>
      </c>
      <c r="T63" s="3">
        <f>入力シート!S19</f>
        <v>825.83904485786479</v>
      </c>
      <c r="U63" s="4">
        <f>入力シート!T19</f>
        <v>8.14</v>
      </c>
      <c r="V63" s="3">
        <f>入力シート!U19</f>
        <v>106981.2</v>
      </c>
      <c r="W63" s="237">
        <f>入力シート!V19</f>
        <v>1</v>
      </c>
      <c r="X63" s="3">
        <f>入力シート!W19</f>
        <v>1673.9259531021353</v>
      </c>
      <c r="Y63" s="3">
        <f>入力シート!X19</f>
        <v>2499.7649979600001</v>
      </c>
      <c r="Z63" s="4">
        <f>入力シート!Y19</f>
        <v>21.999999999999901</v>
      </c>
      <c r="AA63" s="4">
        <f>入力シート!Z19</f>
        <v>16.63</v>
      </c>
      <c r="AB63" s="3">
        <f>入力シート!AA19</f>
        <v>0</v>
      </c>
      <c r="AC63" s="3">
        <f>入力シート!AB19</f>
        <v>2499.7649979600001</v>
      </c>
      <c r="AD63" s="3">
        <f>入力シート!AC19</f>
        <v>0</v>
      </c>
      <c r="AE63" s="237">
        <f>入力シート!AD19</f>
        <v>0</v>
      </c>
      <c r="AF63" s="238">
        <f>入力シート!AE19</f>
        <v>1.3011674624696872</v>
      </c>
      <c r="AG63" s="238">
        <f>入力シート!AF19</f>
        <v>1.0841577446544475</v>
      </c>
      <c r="AH63" s="238">
        <f>入力シート!AG19</f>
        <v>526.36207202055471</v>
      </c>
      <c r="AI63" s="238">
        <f>入力シート!AH19</f>
        <v>5.376200678119698</v>
      </c>
      <c r="AJ63" s="238">
        <f>入力シート!AI19</f>
        <v>937.61085713739715</v>
      </c>
      <c r="AK63" s="238">
        <f>入力シート!AJ19</f>
        <v>404.53061362408391</v>
      </c>
      <c r="AL63" s="238">
        <f>入力シート!AK19</f>
        <v>-6.718171492758529</v>
      </c>
      <c r="AM63" s="238">
        <f>入力シート!AL19</f>
        <v>-16.533611208148606</v>
      </c>
      <c r="AN63" s="238">
        <f>入力シート!AM19</f>
        <v>-952.60116111263403</v>
      </c>
      <c r="AO63" s="238">
        <f>入力シート!AN19</f>
        <v>-952.60116111263403</v>
      </c>
      <c r="AP63" s="238">
        <f>入力シート!AO19</f>
        <v>0</v>
      </c>
      <c r="AQ63" s="238">
        <f>入力シート!AP19</f>
        <v>8.5953444100400844E-2</v>
      </c>
      <c r="AR63" s="238">
        <f>入力シート!AQ19</f>
        <v>14.990483028079256</v>
      </c>
      <c r="AS63" s="238">
        <f>入力シート!AR19</f>
        <v>1.7905284237151875E-4</v>
      </c>
    </row>
    <row r="64" spans="1:45" s="36" customFormat="1">
      <c r="A64" s="143"/>
      <c r="B64" s="249" t="s">
        <v>207</v>
      </c>
      <c r="C64" s="250">
        <v>26.3</v>
      </c>
      <c r="D64" s="250">
        <v>19</v>
      </c>
      <c r="E64" s="250">
        <v>49.9</v>
      </c>
      <c r="F64" s="250">
        <v>100</v>
      </c>
      <c r="G64" s="250">
        <v>12</v>
      </c>
      <c r="H64" s="250">
        <v>7</v>
      </c>
      <c r="I64" s="250" t="s">
        <v>277</v>
      </c>
      <c r="J64" s="250">
        <v>32</v>
      </c>
      <c r="K64" s="250">
        <v>31.5</v>
      </c>
      <c r="L64" s="4">
        <f>入力シート!K20</f>
        <v>32.362449089926713</v>
      </c>
      <c r="M64" s="4">
        <f>入力シート!L20</f>
        <v>5.0969436148227496</v>
      </c>
      <c r="N64" s="4">
        <f>入力シート!M20</f>
        <v>11.9903271003996</v>
      </c>
      <c r="O64" s="4">
        <f>入力シート!N20</f>
        <v>7</v>
      </c>
      <c r="P64" s="3">
        <f>入力シート!O20</f>
        <v>1511.8281013269059</v>
      </c>
      <c r="Q64" s="4">
        <f>入力シート!P20</f>
        <v>37.376457912601801</v>
      </c>
      <c r="R64" s="3">
        <f>入力シート!Q20</f>
        <v>2499.7649979600001</v>
      </c>
      <c r="S64" s="4">
        <f>入力シート!R20</f>
        <v>20.150943215323551</v>
      </c>
      <c r="T64" s="3">
        <f>入力シート!S20</f>
        <v>788.76769690931337</v>
      </c>
      <c r="U64" s="4">
        <f>入力シート!T20</f>
        <v>8.14</v>
      </c>
      <c r="V64" s="3">
        <f>入力シート!U20</f>
        <v>106981.2</v>
      </c>
      <c r="W64" s="237">
        <f>入力シート!V20</f>
        <v>1</v>
      </c>
      <c r="X64" s="3">
        <f>入力シート!W20</f>
        <v>1710.9973010506867</v>
      </c>
      <c r="Y64" s="3">
        <f>入力シート!X20</f>
        <v>2499.7649979600001</v>
      </c>
      <c r="Z64" s="4">
        <f>入力シート!Y20</f>
        <v>32</v>
      </c>
      <c r="AA64" s="4">
        <f>入力シート!Z20</f>
        <v>16.63</v>
      </c>
      <c r="AB64" s="3">
        <f>入力シート!AA20</f>
        <v>0</v>
      </c>
      <c r="AC64" s="3">
        <f>入力シート!AB20</f>
        <v>2499.7649979600001</v>
      </c>
      <c r="AD64" s="3">
        <f>入力シート!AC20</f>
        <v>0</v>
      </c>
      <c r="AE64" s="237">
        <f>入力シート!AD20</f>
        <v>0</v>
      </c>
      <c r="AF64" s="238">
        <f>入力シート!AE20</f>
        <v>1.3011674624696872</v>
      </c>
      <c r="AG64" s="238">
        <f>入力シート!AF20</f>
        <v>1.0841577446544475</v>
      </c>
      <c r="AH64" s="238">
        <f>入力シート!AG20</f>
        <v>526.36207202055471</v>
      </c>
      <c r="AI64" s="238">
        <f>入力シート!AH20</f>
        <v>5.3764579126018006</v>
      </c>
      <c r="AJ64" s="238">
        <f>入力シート!AI20</f>
        <v>937.65571890087836</v>
      </c>
      <c r="AK64" s="238">
        <f>入力シート!AJ20</f>
        <v>404.53061362408391</v>
      </c>
      <c r="AL64" s="238">
        <f>入力シート!AK20</f>
        <v>-6.7630332562397371</v>
      </c>
      <c r="AM64" s="238">
        <f>入力シート!AL20</f>
        <v>-17.311457704220651</v>
      </c>
      <c r="AN64" s="238">
        <f>入力シート!AM20</f>
        <v>-952.64420263292754</v>
      </c>
      <c r="AO64" s="238">
        <f>入力シート!AN20</f>
        <v>-952.64420263292754</v>
      </c>
      <c r="AP64" s="238">
        <f>入力シート!AO20</f>
        <v>0</v>
      </c>
      <c r="AQ64" s="238">
        <f>入力シート!AP20</f>
        <v>8.5943006942400757E-2</v>
      </c>
      <c r="AR64" s="238">
        <f>入力シート!AQ20</f>
        <v>14.988662763149803</v>
      </c>
      <c r="AS64" s="238">
        <f>入力シート!AR20</f>
        <v>1.7903110061290306E-4</v>
      </c>
    </row>
    <row r="65" spans="1:45" s="36" customFormat="1">
      <c r="A65" s="143"/>
      <c r="B65" s="249" t="s">
        <v>208</v>
      </c>
      <c r="C65" s="250">
        <v>31.2</v>
      </c>
      <c r="D65" s="250">
        <v>23</v>
      </c>
      <c r="E65" s="250">
        <v>49.7</v>
      </c>
      <c r="F65" s="250">
        <v>100</v>
      </c>
      <c r="G65" s="250">
        <v>10.75</v>
      </c>
      <c r="H65" s="250">
        <v>7</v>
      </c>
      <c r="I65" s="250" t="s">
        <v>277</v>
      </c>
      <c r="J65" s="250">
        <v>22</v>
      </c>
      <c r="K65" s="250">
        <v>21.5</v>
      </c>
      <c r="L65" s="4">
        <f>入力シート!K21</f>
        <v>23.914941984059197</v>
      </c>
      <c r="M65" s="4">
        <f>入力シート!L21</f>
        <v>3.8252572090150903</v>
      </c>
      <c r="N65" s="4">
        <f>入力シート!M21</f>
        <v>10.7439045864507</v>
      </c>
      <c r="O65" s="4">
        <f>入力シート!N21</f>
        <v>7</v>
      </c>
      <c r="P65" s="3">
        <f>入力シート!O21</f>
        <v>1511.8281013269059</v>
      </c>
      <c r="Q65" s="4">
        <f>入力シート!P21</f>
        <v>30.295660488585199</v>
      </c>
      <c r="R65" s="3">
        <f>入力シート!Q21</f>
        <v>2499.7649979600001</v>
      </c>
      <c r="S65" s="4">
        <f>入力シート!R21</f>
        <v>26.286694246043101</v>
      </c>
      <c r="T65" s="3">
        <f>入力シート!S21</f>
        <v>2499.7649979600001</v>
      </c>
      <c r="U65" s="4">
        <f>入力シート!T21</f>
        <v>8.14</v>
      </c>
      <c r="V65" s="3">
        <f>入力シート!U21</f>
        <v>106981.2</v>
      </c>
      <c r="W65" s="237">
        <f>入力シート!V21</f>
        <v>1</v>
      </c>
      <c r="X65" s="3">
        <f>入力シート!W21</f>
        <v>0</v>
      </c>
      <c r="Y65" s="3">
        <f>入力シート!X21</f>
        <v>2499.7649979600001</v>
      </c>
      <c r="Z65" s="4">
        <f>入力シート!Y21</f>
        <v>26.286694246043101</v>
      </c>
      <c r="AA65" s="4">
        <f>入力シート!Z21</f>
        <v>16.63</v>
      </c>
      <c r="AB65" s="3">
        <f>入力シート!AA21</f>
        <v>0</v>
      </c>
      <c r="AC65" s="3">
        <f>入力シート!AB21</f>
        <v>2499.7649979600001</v>
      </c>
      <c r="AD65" s="3">
        <f>入力シート!AC21</f>
        <v>0</v>
      </c>
      <c r="AE65" s="237">
        <f>入力シート!AD21</f>
        <v>0</v>
      </c>
      <c r="AF65" s="238">
        <f>入力シート!AE21</f>
        <v>1.3209944780104224</v>
      </c>
      <c r="AG65" s="238">
        <f>入力シート!AF21</f>
        <v>1.0489615137946577</v>
      </c>
      <c r="AH65" s="238">
        <f>入力シート!AG21</f>
        <v>394.89382878602271</v>
      </c>
      <c r="AI65" s="238">
        <f>入力シート!AH21</f>
        <v>4.0089662425420975</v>
      </c>
      <c r="AJ65" s="238">
        <f>入力シート!AI21</f>
        <v>699.16480056310456</v>
      </c>
      <c r="AK65" s="238">
        <f>入力シート!AJ21</f>
        <v>298.93677480074001</v>
      </c>
      <c r="AL65" s="238">
        <f>入力シート!AK21</f>
        <v>-5.3341969763419002</v>
      </c>
      <c r="AM65" s="238">
        <f>入力シート!AL21</f>
        <v>-4.118599279747297</v>
      </c>
      <c r="AN65" s="238">
        <f>入力シート!AM21</f>
        <v>-718.28483200145752</v>
      </c>
      <c r="AO65" s="238">
        <f>入力シート!AN21</f>
        <v>-718.28483200145752</v>
      </c>
      <c r="AP65" s="238">
        <f>入力シート!AO21</f>
        <v>0</v>
      </c>
      <c r="AQ65" s="238">
        <f>入力シート!AP21</f>
        <v>0.10963303720519946</v>
      </c>
      <c r="AR65" s="238">
        <f>入力シート!AQ21</f>
        <v>19.120259819043827</v>
      </c>
      <c r="AS65" s="238">
        <f>入力シート!AR21</f>
        <v>2.2838069087427471E-4</v>
      </c>
    </row>
    <row r="66" spans="1:45">
      <c r="A66" s="174"/>
      <c r="B66" s="249" t="s">
        <v>209</v>
      </c>
      <c r="C66" s="250">
        <v>26.3</v>
      </c>
      <c r="D66" s="250">
        <v>19</v>
      </c>
      <c r="E66" s="250">
        <v>49.9</v>
      </c>
      <c r="F66" s="250">
        <v>100</v>
      </c>
      <c r="G66" s="250">
        <v>9.5</v>
      </c>
      <c r="H66" s="250">
        <v>7</v>
      </c>
      <c r="I66" s="250" t="s">
        <v>277</v>
      </c>
      <c r="J66" s="250">
        <v>22</v>
      </c>
      <c r="K66" s="250">
        <v>21.5</v>
      </c>
      <c r="L66" s="4">
        <f>入力シート!K22</f>
        <v>15.862478406991197</v>
      </c>
      <c r="M66" s="4">
        <f>入力シート!L22</f>
        <v>2.5527228334469401</v>
      </c>
      <c r="N66" s="4">
        <f>入力シート!M22</f>
        <v>9.4974820725017892</v>
      </c>
      <c r="O66" s="4">
        <f>入力シート!N22</f>
        <v>7</v>
      </c>
      <c r="P66" s="3">
        <f>入力シート!O22</f>
        <v>1511.8281013269059</v>
      </c>
      <c r="Q66" s="4">
        <f>入力シート!P22</f>
        <v>24.667769431191601</v>
      </c>
      <c r="R66" s="3">
        <f>入力シート!Q22</f>
        <v>2499.7649979600001</v>
      </c>
      <c r="S66" s="4">
        <f>入力シート!R22</f>
        <v>21.94339482611602</v>
      </c>
      <c r="T66" s="3">
        <f>入力シート!S22</f>
        <v>2449.4152800732618</v>
      </c>
      <c r="U66" s="4">
        <f>入力シート!T22</f>
        <v>8.14</v>
      </c>
      <c r="V66" s="3">
        <f>入力シート!U22</f>
        <v>106981.2</v>
      </c>
      <c r="W66" s="237">
        <f>入力シート!V22</f>
        <v>1</v>
      </c>
      <c r="X66" s="3">
        <f>入力シート!W22</f>
        <v>50.349717886738119</v>
      </c>
      <c r="Y66" s="3">
        <f>入力シート!X22</f>
        <v>2499.7649979600001</v>
      </c>
      <c r="Z66" s="4">
        <f>入力シート!Y22</f>
        <v>22</v>
      </c>
      <c r="AA66" s="4">
        <f>入力シート!Z22</f>
        <v>16.63</v>
      </c>
      <c r="AB66" s="3">
        <f>入力シート!AA22</f>
        <v>0</v>
      </c>
      <c r="AC66" s="3">
        <f>入力シート!AB22</f>
        <v>2499.7649979600001</v>
      </c>
      <c r="AD66" s="3">
        <f>入力シート!AC22</f>
        <v>0</v>
      </c>
      <c r="AE66" s="237">
        <f>入力シート!AD22</f>
        <v>0</v>
      </c>
      <c r="AF66" s="238">
        <f>入力シート!AE22</f>
        <v>1.328546920816045</v>
      </c>
      <c r="AG66" s="238">
        <f>入力シート!AF22</f>
        <v>0.9672108024092112</v>
      </c>
      <c r="AH66" s="238">
        <f>入力シート!AG22</f>
        <v>263.42558555148946</v>
      </c>
      <c r="AI66" s="238">
        <f>入力シート!AH22</f>
        <v>2.6677694311916014</v>
      </c>
      <c r="AJ66" s="238">
        <f>入力シート!AI22</f>
        <v>465.25971271952824</v>
      </c>
      <c r="AK66" s="238">
        <f>入力シート!AJ22</f>
        <v>198.28098008738996</v>
      </c>
      <c r="AL66" s="238">
        <f>入力シート!AK22</f>
        <v>-3.5531470806488414</v>
      </c>
      <c r="AM66" s="238">
        <f>入力シート!AL22</f>
        <v>-2.8103361511761804</v>
      </c>
      <c r="AN66" s="238">
        <f>入力シート!AM22</f>
        <v>-480.2514296857974</v>
      </c>
      <c r="AO66" s="238">
        <f>入力シート!AN22</f>
        <v>-480.2514296857974</v>
      </c>
      <c r="AP66" s="238">
        <f>入力シート!AO22</f>
        <v>0</v>
      </c>
      <c r="AQ66" s="238">
        <f>入力シート!AP22</f>
        <v>8.5961546100598696E-2</v>
      </c>
      <c r="AR66" s="238">
        <f>入力シート!AQ22</f>
        <v>14.99189603598988</v>
      </c>
      <c r="AS66" s="238">
        <f>入力シート!AR22</f>
        <v>1.7906972071379812E-4</v>
      </c>
    </row>
    <row r="67" spans="1:45">
      <c r="A67" s="174"/>
      <c r="B67" s="249" t="s">
        <v>220</v>
      </c>
      <c r="C67" s="250">
        <v>11.7</v>
      </c>
      <c r="D67" s="250">
        <v>7</v>
      </c>
      <c r="E67" s="250">
        <v>50</v>
      </c>
      <c r="F67" s="250">
        <v>100</v>
      </c>
      <c r="G67" s="250">
        <v>8.75</v>
      </c>
      <c r="H67" s="250">
        <v>7</v>
      </c>
      <c r="I67" s="250" t="s">
        <v>277</v>
      </c>
      <c r="J67" s="250">
        <v>22</v>
      </c>
      <c r="K67" s="250">
        <v>21.5</v>
      </c>
      <c r="L67" s="4">
        <f>入力シート!K23</f>
        <v>11.308181284409038</v>
      </c>
      <c r="M67" s="4">
        <f>入力シート!L23</f>
        <v>1.78877454907334</v>
      </c>
      <c r="N67" s="4">
        <f>入力シート!M23</f>
        <v>8.7496285641324398</v>
      </c>
      <c r="O67" s="4">
        <f>入力シート!N23</f>
        <v>7</v>
      </c>
      <c r="P67" s="3">
        <f>入力シート!O23</f>
        <v>1511.8281013269059</v>
      </c>
      <c r="Q67" s="4">
        <f>入力シート!P23</f>
        <v>23.883231868689698</v>
      </c>
      <c r="R67" s="3">
        <f>入力シート!Q23</f>
        <v>2499.7649979600001</v>
      </c>
      <c r="S67" s="4">
        <f>入力シート!R23</f>
        <v>7.0455092288786831</v>
      </c>
      <c r="T67" s="3">
        <f>入力シート!S23</f>
        <v>290.86494767301429</v>
      </c>
      <c r="U67" s="4">
        <f>入力シート!T23</f>
        <v>8.14</v>
      </c>
      <c r="V67" s="3">
        <f>入力シート!U23</f>
        <v>106981.2</v>
      </c>
      <c r="W67" s="237">
        <f>入力シート!V23</f>
        <v>1</v>
      </c>
      <c r="X67" s="3">
        <f>入力シート!W23</f>
        <v>2208.9000502869858</v>
      </c>
      <c r="Y67" s="3">
        <f>入力シート!X23</f>
        <v>2499.7649979600001</v>
      </c>
      <c r="Z67" s="4">
        <f>入力シート!Y23</f>
        <v>22</v>
      </c>
      <c r="AA67" s="4">
        <f>入力シート!Z23</f>
        <v>16.63</v>
      </c>
      <c r="AB67" s="3">
        <f>入力シート!AA23</f>
        <v>0</v>
      </c>
      <c r="AC67" s="3">
        <f>入力シート!AB23</f>
        <v>2499.7649979600001</v>
      </c>
      <c r="AD67" s="3">
        <f>入力シート!AC23</f>
        <v>0</v>
      </c>
      <c r="AE67" s="237">
        <f>入力シート!AD23</f>
        <v>0</v>
      </c>
      <c r="AF67" s="238">
        <f>入力シート!AE23</f>
        <v>1.3055654837455215</v>
      </c>
      <c r="AG67" s="238">
        <f>入力シート!AF23</f>
        <v>0.86496087376363928</v>
      </c>
      <c r="AH67" s="238">
        <f>入力シート!AG23</f>
        <v>184.54463961076922</v>
      </c>
      <c r="AI67" s="238">
        <f>入力シート!AH23</f>
        <v>1.8832318686896983</v>
      </c>
      <c r="AJ67" s="238">
        <f>入力シート!AI23</f>
        <v>328.43614892890662</v>
      </c>
      <c r="AK67" s="238">
        <f>入力シート!AJ23</f>
        <v>141.35226605511298</v>
      </c>
      <c r="AL67" s="238">
        <f>入力シート!AK23</f>
        <v>-2.5392432630244457</v>
      </c>
      <c r="AM67" s="238">
        <f>入力シート!AL23</f>
        <v>-16.923677731415719</v>
      </c>
      <c r="AN67" s="238">
        <f>入力シート!AM23</f>
        <v>-343.42674022934062</v>
      </c>
      <c r="AO67" s="238">
        <f>入力シート!AN23</f>
        <v>-343.42674022934062</v>
      </c>
      <c r="AP67" s="238">
        <f>入力シート!AO23</f>
        <v>0</v>
      </c>
      <c r="AQ67" s="238">
        <f>入力シート!AP23</f>
        <v>8.5955091604702716E-2</v>
      </c>
      <c r="AR67" s="238">
        <f>入力シート!AQ23</f>
        <v>14.990770356708543</v>
      </c>
      <c r="AS67" s="238">
        <f>入力シート!AR23</f>
        <v>1.7905627453806972E-4</v>
      </c>
    </row>
    <row r="68" spans="1:45">
      <c r="A68" s="174"/>
      <c r="B68" s="249" t="s">
        <v>221</v>
      </c>
      <c r="C68" s="250">
        <v>26.3</v>
      </c>
      <c r="D68" s="250">
        <v>19</v>
      </c>
      <c r="E68" s="250">
        <v>49.9</v>
      </c>
      <c r="F68" s="250">
        <v>100</v>
      </c>
      <c r="G68" s="250">
        <v>9.5</v>
      </c>
      <c r="H68" s="250">
        <v>7</v>
      </c>
      <c r="I68" s="250" t="s">
        <v>277</v>
      </c>
      <c r="J68" s="250">
        <v>32</v>
      </c>
      <c r="K68" s="250">
        <v>31.5</v>
      </c>
      <c r="L68" s="4">
        <f>入力シート!K24</f>
        <v>15.862478406991197</v>
      </c>
      <c r="M68" s="4">
        <f>入力シート!L24</f>
        <v>2.5527228334469401</v>
      </c>
      <c r="N68" s="4">
        <f>入力シート!M24</f>
        <v>9.4974820725017892</v>
      </c>
      <c r="O68" s="4">
        <f>入力シート!N24</f>
        <v>7</v>
      </c>
      <c r="P68" s="3">
        <f>入力シート!O24</f>
        <v>1511.8281013269059</v>
      </c>
      <c r="Q68" s="4">
        <f>入力シート!P24</f>
        <v>34.667897075661998</v>
      </c>
      <c r="R68" s="3">
        <f>入力シート!Q24</f>
        <v>2499.7649979600001</v>
      </c>
      <c r="S68" s="4">
        <f>入力シート!R24</f>
        <v>19.035867392096304</v>
      </c>
      <c r="T68" s="3">
        <f>入力シート!S24</f>
        <v>437.96698111271689</v>
      </c>
      <c r="U68" s="4">
        <f>入力シート!T24</f>
        <v>8.14</v>
      </c>
      <c r="V68" s="3">
        <f>入力シート!U24</f>
        <v>106981.2</v>
      </c>
      <c r="W68" s="237">
        <f>入力シート!V24</f>
        <v>1</v>
      </c>
      <c r="X68" s="3">
        <f>入力シート!W24</f>
        <v>2061.7980168472832</v>
      </c>
      <c r="Y68" s="3">
        <f>入力シート!X24</f>
        <v>2499.7649979600001</v>
      </c>
      <c r="Z68" s="4">
        <f>入力シート!Y24</f>
        <v>32</v>
      </c>
      <c r="AA68" s="4">
        <f>入力シート!Z24</f>
        <v>16.63</v>
      </c>
      <c r="AB68" s="3">
        <f>入力シート!AA24</f>
        <v>0</v>
      </c>
      <c r="AC68" s="3">
        <f>入力シート!AB24</f>
        <v>2499.7649979600001</v>
      </c>
      <c r="AD68" s="3">
        <f>入力シート!AC24</f>
        <v>0</v>
      </c>
      <c r="AE68" s="237">
        <f>入力シート!AD24</f>
        <v>0</v>
      </c>
      <c r="AF68" s="238">
        <f>入力シート!AE24</f>
        <v>1.328546920816045</v>
      </c>
      <c r="AG68" s="238">
        <f>入力シート!AF24</f>
        <v>0.9672108024092112</v>
      </c>
      <c r="AH68" s="238">
        <f>入力シート!AG24</f>
        <v>263.42558555148946</v>
      </c>
      <c r="AI68" s="238">
        <f>入力シート!AH24</f>
        <v>2.6678970756619975</v>
      </c>
      <c r="AJ68" s="238">
        <f>入力シート!AI24</f>
        <v>465.28197394980259</v>
      </c>
      <c r="AK68" s="238">
        <f>入力シート!AJ24</f>
        <v>198.28098008738996</v>
      </c>
      <c r="AL68" s="238">
        <f>入力シート!AK24</f>
        <v>-3.5754083109231942</v>
      </c>
      <c r="AM68" s="238">
        <f>入力シート!AL24</f>
        <v>-15.717972690508194</v>
      </c>
      <c r="AN68" s="238">
        <f>入力シート!AM24</f>
        <v>-480.27045768186957</v>
      </c>
      <c r="AO68" s="238">
        <f>入力シート!AN24</f>
        <v>-480.27045768186957</v>
      </c>
      <c r="AP68" s="238">
        <f>入力シート!AO24</f>
        <v>0</v>
      </c>
      <c r="AQ68" s="238">
        <f>入力シート!AP24</f>
        <v>8.5943006942500233E-2</v>
      </c>
      <c r="AR68" s="238">
        <f>入力シート!AQ24</f>
        <v>14.988662763167152</v>
      </c>
      <c r="AS68" s="238">
        <f>入力シート!AR24</f>
        <v>1.7903110017059021E-4</v>
      </c>
    </row>
    <row r="69" spans="1:45">
      <c r="A69" s="174"/>
      <c r="B69" s="251" t="s">
        <v>196</v>
      </c>
      <c r="C69" s="250">
        <v>36</v>
      </c>
      <c r="D69" s="250">
        <v>27</v>
      </c>
      <c r="E69" s="250">
        <v>49.9</v>
      </c>
      <c r="F69" s="250">
        <v>100</v>
      </c>
      <c r="G69" s="250">
        <v>12</v>
      </c>
      <c r="H69" s="250">
        <v>7</v>
      </c>
      <c r="I69" s="250">
        <v>5</v>
      </c>
      <c r="J69" s="250">
        <v>22</v>
      </c>
      <c r="K69" s="250">
        <v>21.5</v>
      </c>
      <c r="L69" s="4">
        <f>入力シート!K25</f>
        <v>32.362449089926713</v>
      </c>
      <c r="M69" s="4">
        <f>入力シート!L25</f>
        <v>5.0969436148227496</v>
      </c>
      <c r="N69" s="4">
        <f>入力シート!M25</f>
        <v>11.9903271003996</v>
      </c>
      <c r="O69" s="4">
        <f>入力シート!N25</f>
        <v>7</v>
      </c>
      <c r="P69" s="3">
        <f>入力シート!O25</f>
        <v>1511.8281013269059</v>
      </c>
      <c r="Q69" s="4">
        <f>入力シート!P25</f>
        <v>37.247326783290397</v>
      </c>
      <c r="R69" s="3">
        <f>入力シート!Q25</f>
        <v>2499.7649979600001</v>
      </c>
      <c r="S69" s="4">
        <f>入力シート!R25</f>
        <v>31.903626487760299</v>
      </c>
      <c r="T69" s="3">
        <f>入力シート!S25</f>
        <v>2499.7649979600001</v>
      </c>
      <c r="U69" s="4">
        <f>入力シート!T25</f>
        <v>8.14</v>
      </c>
      <c r="V69" s="3">
        <f>入力シート!U25</f>
        <v>106981.2</v>
      </c>
      <c r="W69" s="237">
        <f>入力シート!V25</f>
        <v>1</v>
      </c>
      <c r="X69" s="3">
        <f>入力シート!W25</f>
        <v>0</v>
      </c>
      <c r="Y69" s="3">
        <f>入力シート!X25</f>
        <v>2499.7649979600001</v>
      </c>
      <c r="Z69" s="4">
        <f>入力シート!Y25</f>
        <v>31.870868870688501</v>
      </c>
      <c r="AA69" s="4">
        <f>入力シート!Z25</f>
        <v>16.63</v>
      </c>
      <c r="AB69" s="3">
        <f>入力シート!AA25</f>
        <v>0</v>
      </c>
      <c r="AC69" s="3">
        <f>入力シート!AB25</f>
        <v>2499.7649979600001</v>
      </c>
      <c r="AD69" s="3">
        <f>入力シート!AC25</f>
        <v>0</v>
      </c>
      <c r="AE69" s="237">
        <f>入力シート!AD25</f>
        <v>0</v>
      </c>
      <c r="AF69" s="238">
        <f>入力シート!AE25</f>
        <v>1.3011674624696872</v>
      </c>
      <c r="AG69" s="238">
        <f>入力シート!AF25</f>
        <v>1.0841577446544475</v>
      </c>
      <c r="AH69" s="238">
        <f>入力シート!AG25</f>
        <v>526.36207202055471</v>
      </c>
      <c r="AI69" s="238">
        <f>入力シート!AH25</f>
        <v>5.3764579126018965</v>
      </c>
      <c r="AJ69" s="238">
        <f>入力シート!AI25</f>
        <v>937.65571890089507</v>
      </c>
      <c r="AK69" s="238">
        <f>入力シート!AJ25</f>
        <v>404.53061362408391</v>
      </c>
      <c r="AL69" s="238">
        <f>入力シート!AK25</f>
        <v>-6.763033256256449</v>
      </c>
      <c r="AM69" s="238">
        <f>入力シート!AL25</f>
        <v>-5.4538093990652001</v>
      </c>
      <c r="AN69" s="238">
        <f>入力シート!AM25</f>
        <v>-951.14583913001468</v>
      </c>
      <c r="AO69" s="238">
        <f>入力シート!AN25</f>
        <v>-951.14583913001468</v>
      </c>
      <c r="AP69" s="238">
        <f>入力シート!AO25</f>
        <v>0</v>
      </c>
      <c r="AQ69" s="238">
        <f>入力シート!AP25</f>
        <v>0.11010910353510184</v>
      </c>
      <c r="AR69" s="238">
        <f>入力シート!AQ25</f>
        <v>19.203286907874681</v>
      </c>
      <c r="AS69" s="238">
        <f>入力シート!AR25</f>
        <v>5.7131666787550692</v>
      </c>
    </row>
    <row r="70" spans="1:45">
      <c r="A70" s="174"/>
      <c r="B70" s="251" t="s">
        <v>199</v>
      </c>
      <c r="C70" s="250">
        <v>31.2</v>
      </c>
      <c r="D70" s="250">
        <v>23</v>
      </c>
      <c r="E70" s="250">
        <v>49.7</v>
      </c>
      <c r="F70" s="250">
        <v>100</v>
      </c>
      <c r="G70" s="250">
        <v>12</v>
      </c>
      <c r="H70" s="250">
        <v>7</v>
      </c>
      <c r="I70" s="250">
        <v>5</v>
      </c>
      <c r="J70" s="250">
        <v>22</v>
      </c>
      <c r="K70" s="250">
        <v>21.5</v>
      </c>
      <c r="L70" s="4">
        <f>入力シート!K26</f>
        <v>32.362449089926713</v>
      </c>
      <c r="M70" s="4">
        <f>入力シート!L26</f>
        <v>5.0969436148227496</v>
      </c>
      <c r="N70" s="4">
        <f>入力シート!M26</f>
        <v>11.9903271003996</v>
      </c>
      <c r="O70" s="4">
        <f>入力シート!N26</f>
        <v>7</v>
      </c>
      <c r="P70" s="3">
        <f>入力シート!O26</f>
        <v>1511.8281013269059</v>
      </c>
      <c r="Q70" s="4">
        <f>入力シート!P26</f>
        <v>34.320126938028601</v>
      </c>
      <c r="R70" s="3">
        <f>入力シート!Q26</f>
        <v>2499.7649979600001</v>
      </c>
      <c r="S70" s="4">
        <f>入力シート!R26</f>
        <v>28.979390176873299</v>
      </c>
      <c r="T70" s="3">
        <f>入力シート!S26</f>
        <v>2499.7649979600001</v>
      </c>
      <c r="U70" s="4">
        <f>入力シート!T26</f>
        <v>8.14</v>
      </c>
      <c r="V70" s="3">
        <f>入力シート!U26</f>
        <v>106981.2</v>
      </c>
      <c r="W70" s="237">
        <f>入力シート!V26</f>
        <v>1</v>
      </c>
      <c r="X70" s="3">
        <f>入力シート!W26</f>
        <v>0</v>
      </c>
      <c r="Y70" s="3">
        <f>入力シート!X26</f>
        <v>2499.7649979600001</v>
      </c>
      <c r="Z70" s="4">
        <f>入力シート!Y26</f>
        <v>28.943397205268401</v>
      </c>
      <c r="AA70" s="4">
        <f>入力シート!Z26</f>
        <v>16.63</v>
      </c>
      <c r="AB70" s="3">
        <f>入力シート!AA26</f>
        <v>0</v>
      </c>
      <c r="AC70" s="3">
        <f>入力シート!AB26</f>
        <v>2499.7649979600001</v>
      </c>
      <c r="AD70" s="3">
        <f>入力シート!AC26</f>
        <v>0</v>
      </c>
      <c r="AE70" s="237">
        <f>入力シート!AD26</f>
        <v>0</v>
      </c>
      <c r="AF70" s="238">
        <f>入力シート!AE26</f>
        <v>1.3011674624696872</v>
      </c>
      <c r="AG70" s="238">
        <f>入力シート!AF26</f>
        <v>1.0841577446544475</v>
      </c>
      <c r="AH70" s="238">
        <f>入力シート!AG26</f>
        <v>526.36207202055471</v>
      </c>
      <c r="AI70" s="238">
        <f>入力シート!AH26</f>
        <v>5.3767297327602002</v>
      </c>
      <c r="AJ70" s="238">
        <f>入力シート!AI26</f>
        <v>937.70312441026374</v>
      </c>
      <c r="AK70" s="238">
        <f>入力シート!AJ26</f>
        <v>404.53061362408391</v>
      </c>
      <c r="AL70" s="238">
        <f>入力シート!AK26</f>
        <v>-6.810438765625122</v>
      </c>
      <c r="AM70" s="238">
        <f>入力シート!AL26</f>
        <v>-5.452329682304299</v>
      </c>
      <c r="AN70" s="238">
        <f>入力シート!AM26</f>
        <v>-950.88777612538115</v>
      </c>
      <c r="AO70" s="238">
        <f>入力シート!AN26</f>
        <v>-950.88777612538115</v>
      </c>
      <c r="AP70" s="238">
        <f>入力シート!AO26</f>
        <v>0</v>
      </c>
      <c r="AQ70" s="238">
        <f>入力シート!AP26</f>
        <v>0.11159292114899699</v>
      </c>
      <c r="AR70" s="238">
        <f>入力シート!AQ26</f>
        <v>19.462068193379405</v>
      </c>
      <c r="AS70" s="238">
        <f>入力シート!AR26</f>
        <v>6.2774164782619941</v>
      </c>
    </row>
    <row r="71" spans="1:45">
      <c r="A71" s="174"/>
      <c r="B71" s="251" t="s">
        <v>200</v>
      </c>
      <c r="C71" s="250">
        <v>26.3</v>
      </c>
      <c r="D71" s="250">
        <v>19</v>
      </c>
      <c r="E71" s="250">
        <v>49.9</v>
      </c>
      <c r="F71" s="250">
        <v>100</v>
      </c>
      <c r="G71" s="250">
        <v>12</v>
      </c>
      <c r="H71" s="250">
        <v>7</v>
      </c>
      <c r="I71" s="250">
        <v>5</v>
      </c>
      <c r="J71" s="250">
        <v>22</v>
      </c>
      <c r="K71" s="250">
        <v>21.5</v>
      </c>
      <c r="L71" s="4">
        <f>入力シート!K27</f>
        <v>32.362449089926713</v>
      </c>
      <c r="M71" s="4">
        <f>入力シート!L27</f>
        <v>5.0969436148227496</v>
      </c>
      <c r="N71" s="4">
        <f>入力シート!M27</f>
        <v>11.9903271003996</v>
      </c>
      <c r="O71" s="4">
        <f>入力シート!N27</f>
        <v>7</v>
      </c>
      <c r="P71" s="3">
        <f>入力シート!O27</f>
        <v>1511.8281013269059</v>
      </c>
      <c r="Q71" s="4">
        <f>入力シート!P27</f>
        <v>31.450921359643299</v>
      </c>
      <c r="R71" s="3">
        <f>入力シート!Q27</f>
        <v>2499.7649979600001</v>
      </c>
      <c r="S71" s="4">
        <f>入力シート!R27</f>
        <v>26.111840949017999</v>
      </c>
      <c r="T71" s="3">
        <f>入力シート!S27</f>
        <v>2499.7649979600001</v>
      </c>
      <c r="U71" s="4">
        <f>入力シート!T27</f>
        <v>8.14</v>
      </c>
      <c r="V71" s="3">
        <f>入力シート!U27</f>
        <v>106981.2</v>
      </c>
      <c r="W71" s="237">
        <f>入力シート!V27</f>
        <v>1</v>
      </c>
      <c r="X71" s="3">
        <f>入力シート!W27</f>
        <v>0</v>
      </c>
      <c r="Y71" s="3">
        <f>入力シート!X27</f>
        <v>2499.7649979600001</v>
      </c>
      <c r="Z71" s="4">
        <f>入力シート!Y27</f>
        <v>26.073453169599599</v>
      </c>
      <c r="AA71" s="4">
        <f>入力シート!Z27</f>
        <v>16.63</v>
      </c>
      <c r="AB71" s="3">
        <f>入力シート!AA27</f>
        <v>0</v>
      </c>
      <c r="AC71" s="3">
        <f>入力シート!AB27</f>
        <v>2499.7649979600001</v>
      </c>
      <c r="AD71" s="3">
        <f>入力シート!AC27</f>
        <v>0</v>
      </c>
      <c r="AE71" s="237">
        <f>入力シート!AD27</f>
        <v>0</v>
      </c>
      <c r="AF71" s="238">
        <f>入力シート!AE27</f>
        <v>1.3011674624696872</v>
      </c>
      <c r="AG71" s="238">
        <f>入力シート!AF27</f>
        <v>1.0841577446544475</v>
      </c>
      <c r="AH71" s="238">
        <f>入力シート!AG27</f>
        <v>526.36207202055471</v>
      </c>
      <c r="AI71" s="238">
        <f>入力シート!AH27</f>
        <v>5.3774681900437002</v>
      </c>
      <c r="AJ71" s="238">
        <f>入力シート!AI27</f>
        <v>937.83191156089208</v>
      </c>
      <c r="AK71" s="238">
        <f>入力シート!AJ27</f>
        <v>404.53061362408391</v>
      </c>
      <c r="AL71" s="238">
        <f>入力シート!AK27</f>
        <v>-6.9392259162534629</v>
      </c>
      <c r="AM71" s="238">
        <f>入力シート!AL27</f>
        <v>-5.4516412543440005</v>
      </c>
      <c r="AN71" s="238">
        <f>入力シート!AM27</f>
        <v>-950.76771410229492</v>
      </c>
      <c r="AO71" s="238">
        <f>入力シート!AN27</f>
        <v>-950.76771410229492</v>
      </c>
      <c r="AP71" s="238">
        <f>入力シート!AO27</f>
        <v>0</v>
      </c>
      <c r="AQ71" s="238">
        <f>入力シート!AP27</f>
        <v>0.11256084371870045</v>
      </c>
      <c r="AR71" s="238">
        <f>入力シート!AQ27</f>
        <v>19.630876168504706</v>
      </c>
      <c r="AS71" s="238">
        <f>入力シート!AR27</f>
        <v>6.6950736271018698</v>
      </c>
    </row>
    <row r="72" spans="1:45">
      <c r="A72" s="174"/>
      <c r="B72" s="251" t="s">
        <v>201</v>
      </c>
      <c r="C72" s="250">
        <v>11.7</v>
      </c>
      <c r="D72" s="250">
        <v>7</v>
      </c>
      <c r="E72" s="250">
        <v>50</v>
      </c>
      <c r="F72" s="250">
        <v>100</v>
      </c>
      <c r="G72" s="250">
        <v>12</v>
      </c>
      <c r="H72" s="250">
        <v>7</v>
      </c>
      <c r="I72" s="250">
        <v>5</v>
      </c>
      <c r="J72" s="250">
        <v>22</v>
      </c>
      <c r="K72" s="250">
        <v>21.5</v>
      </c>
      <c r="L72" s="4">
        <f>入力シート!K28</f>
        <v>32.362449089926713</v>
      </c>
      <c r="M72" s="4">
        <f>入力シート!L28</f>
        <v>5.0969436148227496</v>
      </c>
      <c r="N72" s="4">
        <f>入力シート!M28</f>
        <v>11.9903271003996</v>
      </c>
      <c r="O72" s="4">
        <f>入力シート!N28</f>
        <v>7</v>
      </c>
      <c r="P72" s="3">
        <f>入力シート!O28</f>
        <v>1511.8281013269059</v>
      </c>
      <c r="Q72" s="4">
        <f>入力シート!P28</f>
        <v>27.376200678119599</v>
      </c>
      <c r="R72" s="3">
        <f>入力シート!Q28</f>
        <v>2499.7649979600001</v>
      </c>
      <c r="S72" s="4">
        <f>入力シート!R28</f>
        <v>22</v>
      </c>
      <c r="T72" s="3">
        <f>入力シート!S28</f>
        <v>2499.7649979600001</v>
      </c>
      <c r="U72" s="4">
        <f>入力シート!T28</f>
        <v>3.25016857109377</v>
      </c>
      <c r="V72" s="3">
        <f>入力シート!U28</f>
        <v>78777.336352819329</v>
      </c>
      <c r="W72" s="237">
        <f>入力シート!V28</f>
        <v>0.73636616856811599</v>
      </c>
      <c r="X72" s="3">
        <f>入力シート!W28</f>
        <v>0</v>
      </c>
      <c r="Y72" s="3">
        <f>入力シート!X28</f>
        <v>2499.7649979600001</v>
      </c>
      <c r="Z72" s="4">
        <f>入力シート!Y28</f>
        <v>22</v>
      </c>
      <c r="AA72" s="4">
        <f>入力シート!Z28</f>
        <v>16.63</v>
      </c>
      <c r="AB72" s="3">
        <f>入力シート!AA28</f>
        <v>0</v>
      </c>
      <c r="AC72" s="3">
        <f>入力シート!AB28</f>
        <v>2499.7649979600001</v>
      </c>
      <c r="AD72" s="3">
        <f>入力シート!AC28</f>
        <v>0</v>
      </c>
      <c r="AE72" s="237">
        <f>入力シート!AD28</f>
        <v>0</v>
      </c>
      <c r="AF72" s="238">
        <f>入力シート!AE28</f>
        <v>1.3011674624696872</v>
      </c>
      <c r="AG72" s="238">
        <f>入力シート!AF28</f>
        <v>1.1145921682026392</v>
      </c>
      <c r="AH72" s="238">
        <f>入力シート!AG28</f>
        <v>526.36207202055471</v>
      </c>
      <c r="AI72" s="238">
        <f>入力シート!AH28</f>
        <v>5.3762006781195986</v>
      </c>
      <c r="AJ72" s="238">
        <f>入力シート!AI28</f>
        <v>937.61085713737975</v>
      </c>
      <c r="AK72" s="238">
        <f>入力シート!AJ28</f>
        <v>404.53061362408391</v>
      </c>
      <c r="AL72" s="238">
        <f>入力シート!AK28</f>
        <v>-6.7181714927411349</v>
      </c>
      <c r="AM72" s="238">
        <f>入力シート!AL28</f>
        <v>-5.4621541222200989</v>
      </c>
      <c r="AN72" s="238">
        <f>入力シート!AM28</f>
        <v>-952.60116111263392</v>
      </c>
      <c r="AO72" s="238">
        <f>入力シート!AN28</f>
        <v>-952.60116111263392</v>
      </c>
      <c r="AP72" s="238">
        <f>入力シート!AO28</f>
        <v>0</v>
      </c>
      <c r="AQ72" s="238">
        <f>入力シート!AP28</f>
        <v>8.595344410050032E-2</v>
      </c>
      <c r="AR72" s="238">
        <f>入力シート!AQ28</f>
        <v>14.990483028096603</v>
      </c>
      <c r="AS72" s="238">
        <f>入力シート!AR28</f>
        <v>1.7905284243902031E-4</v>
      </c>
    </row>
    <row r="73" spans="1:45">
      <c r="A73" s="174"/>
      <c r="B73" s="251" t="s">
        <v>202</v>
      </c>
      <c r="C73" s="250">
        <v>26.3</v>
      </c>
      <c r="D73" s="250">
        <v>19</v>
      </c>
      <c r="E73" s="250">
        <v>49.9</v>
      </c>
      <c r="F73" s="250">
        <v>100</v>
      </c>
      <c r="G73" s="250">
        <v>12</v>
      </c>
      <c r="H73" s="250">
        <v>7</v>
      </c>
      <c r="I73" s="250">
        <v>5</v>
      </c>
      <c r="J73" s="250">
        <v>32</v>
      </c>
      <c r="K73" s="250">
        <v>31.5</v>
      </c>
      <c r="L73" s="4">
        <f>入力シート!K29</f>
        <v>32.362449089926713</v>
      </c>
      <c r="M73" s="4">
        <f>入力シート!L29</f>
        <v>5.0969436148227496</v>
      </c>
      <c r="N73" s="4">
        <f>入力シート!M29</f>
        <v>11.9903271003996</v>
      </c>
      <c r="O73" s="4">
        <f>入力シート!N29</f>
        <v>7</v>
      </c>
      <c r="P73" s="3">
        <f>入力シート!O29</f>
        <v>1511.8281013269059</v>
      </c>
      <c r="Q73" s="4">
        <f>入力シート!P29</f>
        <v>37.376457912601801</v>
      </c>
      <c r="R73" s="3">
        <f>入力シート!Q29</f>
        <v>2499.7649979600001</v>
      </c>
      <c r="S73" s="4">
        <f>入力シート!R29</f>
        <v>32</v>
      </c>
      <c r="T73" s="3">
        <f>入力シート!S29</f>
        <v>2499.7649979600001</v>
      </c>
      <c r="U73" s="4">
        <f>入力シート!T29</f>
        <v>1.48960349988228</v>
      </c>
      <c r="V73" s="3">
        <f>入力シート!U29</f>
        <v>60737.403875749493</v>
      </c>
      <c r="W73" s="237">
        <f>入力シート!V29</f>
        <v>0.56773904083847904</v>
      </c>
      <c r="X73" s="3">
        <f>入力シート!W29</f>
        <v>0</v>
      </c>
      <c r="Y73" s="3">
        <f>入力シート!X29</f>
        <v>2499.7649979600001</v>
      </c>
      <c r="Z73" s="4">
        <f>入力シート!Y29</f>
        <v>32</v>
      </c>
      <c r="AA73" s="4">
        <f>入力シート!Z29</f>
        <v>16.63</v>
      </c>
      <c r="AB73" s="3">
        <f>入力シート!AA29</f>
        <v>0</v>
      </c>
      <c r="AC73" s="3">
        <f>入力シート!AB29</f>
        <v>2499.7649979600001</v>
      </c>
      <c r="AD73" s="3">
        <f>入力シート!AC29</f>
        <v>0</v>
      </c>
      <c r="AE73" s="237">
        <f>入力シート!AD29</f>
        <v>0</v>
      </c>
      <c r="AF73" s="238">
        <f>入力シート!AE29</f>
        <v>1.3011674624696872</v>
      </c>
      <c r="AG73" s="238">
        <f>入力シート!AF29</f>
        <v>1.125972596808928</v>
      </c>
      <c r="AH73" s="238">
        <f>入力シート!AG29</f>
        <v>526.36207202055471</v>
      </c>
      <c r="AI73" s="238">
        <f>入力シート!AH29</f>
        <v>5.3764579126018006</v>
      </c>
      <c r="AJ73" s="238">
        <f>入力シート!AI29</f>
        <v>937.65571890087836</v>
      </c>
      <c r="AK73" s="238">
        <f>入力シート!AJ29</f>
        <v>404.53061362408391</v>
      </c>
      <c r="AL73" s="238">
        <f>入力シート!AK29</f>
        <v>-6.7630332562397371</v>
      </c>
      <c r="AM73" s="238">
        <f>入力シート!AL29</f>
        <v>-5.4624009195442014</v>
      </c>
      <c r="AN73" s="238">
        <f>入力シート!AM29</f>
        <v>-952.64420263292754</v>
      </c>
      <c r="AO73" s="238">
        <f>入力シート!AN29</f>
        <v>-952.64420263292754</v>
      </c>
      <c r="AP73" s="238">
        <f>入力シート!AO29</f>
        <v>0</v>
      </c>
      <c r="AQ73" s="238">
        <f>入力シート!AP29</f>
        <v>8.5943006942400757E-2</v>
      </c>
      <c r="AR73" s="238">
        <f>入力シート!AQ29</f>
        <v>14.988662763149803</v>
      </c>
      <c r="AS73" s="238">
        <f>入力シート!AR29</f>
        <v>1.7903110061290306E-4</v>
      </c>
    </row>
    <row r="74" spans="1:45">
      <c r="A74" s="174"/>
      <c r="B74" s="251" t="s">
        <v>197</v>
      </c>
      <c r="C74" s="250">
        <v>31.2</v>
      </c>
      <c r="D74" s="250">
        <v>23</v>
      </c>
      <c r="E74" s="250">
        <v>49.7</v>
      </c>
      <c r="F74" s="250">
        <v>100</v>
      </c>
      <c r="G74" s="250">
        <v>10.75</v>
      </c>
      <c r="H74" s="250">
        <v>7</v>
      </c>
      <c r="I74" s="250">
        <v>5</v>
      </c>
      <c r="J74" s="250">
        <v>22</v>
      </c>
      <c r="K74" s="250">
        <v>21.5</v>
      </c>
      <c r="L74" s="4">
        <f>入力シート!K30</f>
        <v>23.914941984059197</v>
      </c>
      <c r="M74" s="4">
        <f>入力シート!L30</f>
        <v>3.8252572090150903</v>
      </c>
      <c r="N74" s="4">
        <f>入力シート!M30</f>
        <v>10.7439045864507</v>
      </c>
      <c r="O74" s="4">
        <f>入力シート!N30</f>
        <v>7</v>
      </c>
      <c r="P74" s="3">
        <f>入力シート!O30</f>
        <v>1511.8281013269059</v>
      </c>
      <c r="Q74" s="4">
        <f>入力シート!P30</f>
        <v>31.7399762946648</v>
      </c>
      <c r="R74" s="3">
        <f>入力シート!Q30</f>
        <v>2499.7649979600001</v>
      </c>
      <c r="S74" s="4">
        <f>入力シート!R30</f>
        <v>27.7675190565046</v>
      </c>
      <c r="T74" s="3">
        <f>入力シート!S30</f>
        <v>2499.7649979600001</v>
      </c>
      <c r="U74" s="4">
        <f>入力シート!T30</f>
        <v>8.14</v>
      </c>
      <c r="V74" s="3">
        <f>入力シート!U30</f>
        <v>106981.2</v>
      </c>
      <c r="W74" s="237">
        <f>入力シート!V30</f>
        <v>1</v>
      </c>
      <c r="X74" s="3">
        <f>入力シート!W30</f>
        <v>0</v>
      </c>
      <c r="Y74" s="3">
        <f>入力シート!X30</f>
        <v>2499.7649979600001</v>
      </c>
      <c r="Z74" s="4">
        <f>入力シート!Y30</f>
        <v>27.731287179262299</v>
      </c>
      <c r="AA74" s="4">
        <f>入力シート!Z30</f>
        <v>16.63</v>
      </c>
      <c r="AB74" s="3">
        <f>入力シート!AA30</f>
        <v>0</v>
      </c>
      <c r="AC74" s="3">
        <f>入力シート!AB30</f>
        <v>2499.7649979600001</v>
      </c>
      <c r="AD74" s="3">
        <f>入力シート!AC30</f>
        <v>0</v>
      </c>
      <c r="AE74" s="237">
        <f>入力シート!AD30</f>
        <v>0</v>
      </c>
      <c r="AF74" s="238">
        <f>入力シート!AE30</f>
        <v>1.3209944780104224</v>
      </c>
      <c r="AG74" s="238">
        <f>入力シート!AF30</f>
        <v>1.0489615137946577</v>
      </c>
      <c r="AH74" s="238">
        <f>入力シート!AG30</f>
        <v>394.89382878602271</v>
      </c>
      <c r="AI74" s="238">
        <f>入力シート!AH30</f>
        <v>4.0086891154025004</v>
      </c>
      <c r="AJ74" s="238">
        <f>入力シート!AI30</f>
        <v>699.11646951475825</v>
      </c>
      <c r="AK74" s="238">
        <f>入力シート!AJ30</f>
        <v>298.93677480074001</v>
      </c>
      <c r="AL74" s="238">
        <f>入力シート!AK30</f>
        <v>-5.2858659279955873</v>
      </c>
      <c r="AM74" s="238">
        <f>入力シート!AL30</f>
        <v>-4.0839903664335004</v>
      </c>
      <c r="AN74" s="238">
        <f>入力シート!AM30</f>
        <v>-712.24902812813718</v>
      </c>
      <c r="AO74" s="238">
        <f>入力シート!AN30</f>
        <v>-712.24902812813718</v>
      </c>
      <c r="AP74" s="238">
        <f>入力シート!AO30</f>
        <v>0</v>
      </c>
      <c r="AQ74" s="238">
        <f>入力シート!AP30</f>
        <v>0.11153312827330097</v>
      </c>
      <c r="AR74" s="238">
        <f>入力シート!AQ30</f>
        <v>19.451640175075983</v>
      </c>
      <c r="AS74" s="238">
        <f>入力シート!AR30</f>
        <v>6.3190815616970504</v>
      </c>
    </row>
    <row r="75" spans="1:45">
      <c r="A75" s="174"/>
      <c r="B75" s="251" t="s">
        <v>198</v>
      </c>
      <c r="C75" s="250">
        <v>26.3</v>
      </c>
      <c r="D75" s="250">
        <v>19</v>
      </c>
      <c r="E75" s="250">
        <v>49.9</v>
      </c>
      <c r="F75" s="250">
        <v>100</v>
      </c>
      <c r="G75" s="250">
        <v>9.5</v>
      </c>
      <c r="H75" s="250">
        <v>7</v>
      </c>
      <c r="I75" s="250">
        <v>5</v>
      </c>
      <c r="J75" s="250">
        <v>22</v>
      </c>
      <c r="K75" s="250">
        <v>21.5</v>
      </c>
      <c r="L75" s="4">
        <f>入力シート!K31</f>
        <v>15.862478406991197</v>
      </c>
      <c r="M75" s="4">
        <f>入力シート!L31</f>
        <v>2.5527228334469401</v>
      </c>
      <c r="N75" s="4">
        <f>入力シート!M31</f>
        <v>9.4974820725017892</v>
      </c>
      <c r="O75" s="4">
        <f>入力シート!N31</f>
        <v>7</v>
      </c>
      <c r="P75" s="3">
        <f>入力シート!O31</f>
        <v>1511.8281013269059</v>
      </c>
      <c r="Q75" s="4">
        <f>入力シート!P31</f>
        <v>25.7744440446364</v>
      </c>
      <c r="R75" s="3">
        <f>入力シート!Q31</f>
        <v>2499.7649979600001</v>
      </c>
      <c r="S75" s="4">
        <f>入力シート!R31</f>
        <v>23.144597140453101</v>
      </c>
      <c r="T75" s="3">
        <f>入力シート!S31</f>
        <v>2499.7649979600001</v>
      </c>
      <c r="U75" s="4">
        <f>入力シート!T31</f>
        <v>8.14</v>
      </c>
      <c r="V75" s="3">
        <f>入力シート!U31</f>
        <v>106981.2</v>
      </c>
      <c r="W75" s="237">
        <f>入力シート!V31</f>
        <v>1</v>
      </c>
      <c r="X75" s="3">
        <f>入力シート!W31</f>
        <v>0</v>
      </c>
      <c r="Y75" s="3">
        <f>入力シート!X31</f>
        <v>2499.7649979600001</v>
      </c>
      <c r="Z75" s="4">
        <f>入力シート!Y31</f>
        <v>23.106392145149002</v>
      </c>
      <c r="AA75" s="4">
        <f>入力シート!Z31</f>
        <v>16.63</v>
      </c>
      <c r="AB75" s="3">
        <f>入力シート!AA31</f>
        <v>0</v>
      </c>
      <c r="AC75" s="3">
        <f>入力シート!AB31</f>
        <v>2499.7649979600001</v>
      </c>
      <c r="AD75" s="3">
        <f>入力シート!AC31</f>
        <v>0</v>
      </c>
      <c r="AE75" s="237">
        <f>入力シート!AD31</f>
        <v>0</v>
      </c>
      <c r="AF75" s="238">
        <f>入力シート!AE31</f>
        <v>1.328546920816045</v>
      </c>
      <c r="AG75" s="238">
        <f>入力シート!AF31</f>
        <v>0.9672108024092112</v>
      </c>
      <c r="AH75" s="238">
        <f>入力シート!AG31</f>
        <v>263.42558555148946</v>
      </c>
      <c r="AI75" s="238">
        <f>入力シート!AH31</f>
        <v>2.6680518994873985</v>
      </c>
      <c r="AJ75" s="238">
        <f>入力シート!AI31</f>
        <v>465.30897526696521</v>
      </c>
      <c r="AK75" s="238">
        <f>入力シート!AJ31</f>
        <v>198.28098008738996</v>
      </c>
      <c r="AL75" s="238">
        <f>入力シート!AK31</f>
        <v>-3.6024096280858089</v>
      </c>
      <c r="AM75" s="238">
        <f>入力シート!AL31</f>
        <v>-2.7418280768096999</v>
      </c>
      <c r="AN75" s="238">
        <f>入力シート!AM31</f>
        <v>-478.1755606117066</v>
      </c>
      <c r="AO75" s="238">
        <f>入力シート!AN31</f>
        <v>-478.1755606117066</v>
      </c>
      <c r="AP75" s="238">
        <f>入力シート!AO31</f>
        <v>0</v>
      </c>
      <c r="AQ75" s="238">
        <f>入力シート!AP31</f>
        <v>0.11198117262640039</v>
      </c>
      <c r="AR75" s="238">
        <f>入力シート!AQ31</f>
        <v>19.529780165174788</v>
      </c>
      <c r="AS75" s="238">
        <f>入力シート!AR31</f>
        <v>6.6631948204333931</v>
      </c>
    </row>
    <row r="76" spans="1:45">
      <c r="A76" s="174"/>
      <c r="B76" s="251" t="s">
        <v>203</v>
      </c>
      <c r="C76" s="250">
        <v>11.7</v>
      </c>
      <c r="D76" s="250">
        <v>7</v>
      </c>
      <c r="E76" s="250">
        <v>50</v>
      </c>
      <c r="F76" s="250">
        <v>100</v>
      </c>
      <c r="G76" s="250">
        <v>8.75</v>
      </c>
      <c r="H76" s="250">
        <v>7</v>
      </c>
      <c r="I76" s="250">
        <v>5</v>
      </c>
      <c r="J76" s="250">
        <v>22</v>
      </c>
      <c r="K76" s="250">
        <v>21.5</v>
      </c>
      <c r="L76" s="4">
        <f>入力シート!K32</f>
        <v>11.308181284409038</v>
      </c>
      <c r="M76" s="4">
        <f>入力シート!L32</f>
        <v>1.78877454907334</v>
      </c>
      <c r="N76" s="4">
        <f>入力シート!M32</f>
        <v>8.7496285641324398</v>
      </c>
      <c r="O76" s="4">
        <f>入力シート!N32</f>
        <v>7</v>
      </c>
      <c r="P76" s="3">
        <f>入力シート!O32</f>
        <v>1511.8281013269059</v>
      </c>
      <c r="Q76" s="4">
        <f>入力シート!P32</f>
        <v>23.883231868689698</v>
      </c>
      <c r="R76" s="3">
        <f>入力シート!Q32</f>
        <v>2499.7649979600001</v>
      </c>
      <c r="S76" s="4">
        <f>入力シート!R32</f>
        <v>22</v>
      </c>
      <c r="T76" s="3">
        <f>入力シート!S32</f>
        <v>2499.7649979600001</v>
      </c>
      <c r="U76" s="4">
        <f>入力シート!T32</f>
        <v>0.41418173245293599</v>
      </c>
      <c r="V76" s="3">
        <f>入力シート!U32</f>
        <v>36762.461420974476</v>
      </c>
      <c r="W76" s="237">
        <f>入力シート!V32</f>
        <v>0.34363478275598403</v>
      </c>
      <c r="X76" s="3">
        <f>入力シート!W32</f>
        <v>0</v>
      </c>
      <c r="Y76" s="3">
        <f>入力シート!X32</f>
        <v>2499.7649979600001</v>
      </c>
      <c r="Z76" s="4">
        <f>入力シート!Y32</f>
        <v>22</v>
      </c>
      <c r="AA76" s="4">
        <f>入力シート!Z32</f>
        <v>16.63</v>
      </c>
      <c r="AB76" s="3">
        <f>入力シート!AA32</f>
        <v>0</v>
      </c>
      <c r="AC76" s="3">
        <f>入力シート!AB32</f>
        <v>2499.7649979600001</v>
      </c>
      <c r="AD76" s="3">
        <f>入力シート!AC32</f>
        <v>0</v>
      </c>
      <c r="AE76" s="237">
        <f>入力シート!AD32</f>
        <v>0</v>
      </c>
      <c r="AF76" s="238">
        <f>入力シート!AE32</f>
        <v>1.3055654837455215</v>
      </c>
      <c r="AG76" s="238">
        <f>入力シート!AF32</f>
        <v>0.95911936537693365</v>
      </c>
      <c r="AH76" s="238">
        <f>入力シート!AG32</f>
        <v>184.54463961076922</v>
      </c>
      <c r="AI76" s="238">
        <f>入力シート!AH32</f>
        <v>1.8832318686896983</v>
      </c>
      <c r="AJ76" s="238">
        <f>入力シート!AI32</f>
        <v>328.43614892890662</v>
      </c>
      <c r="AK76" s="238">
        <f>入力シート!AJ32</f>
        <v>141.35226605511298</v>
      </c>
      <c r="AL76" s="238">
        <f>入力シート!AK32</f>
        <v>-2.5392432630244457</v>
      </c>
      <c r="AM76" s="238">
        <f>入力シート!AL32</f>
        <v>-1.9691869602948984</v>
      </c>
      <c r="AN76" s="238">
        <f>入力シート!AM32</f>
        <v>-343.42674022942748</v>
      </c>
      <c r="AO76" s="238">
        <f>入力シート!AN32</f>
        <v>-343.42674022942748</v>
      </c>
      <c r="AP76" s="238">
        <f>入力シート!AO32</f>
        <v>0</v>
      </c>
      <c r="AQ76" s="238">
        <f>入力シート!AP32</f>
        <v>8.5955091605200096E-2</v>
      </c>
      <c r="AR76" s="238">
        <f>入力シート!AQ32</f>
        <v>14.990770356795288</v>
      </c>
      <c r="AS76" s="238">
        <f>入力シート!AR32</f>
        <v>1.7905627442615923E-4</v>
      </c>
    </row>
    <row r="77" spans="1:45">
      <c r="A77" s="174"/>
      <c r="B77" s="251" t="s">
        <v>222</v>
      </c>
      <c r="C77" s="250">
        <v>26.3</v>
      </c>
      <c r="D77" s="250">
        <v>19</v>
      </c>
      <c r="E77" s="250">
        <v>49.9</v>
      </c>
      <c r="F77" s="250">
        <v>100</v>
      </c>
      <c r="G77" s="250">
        <v>9.5</v>
      </c>
      <c r="H77" s="250">
        <v>7</v>
      </c>
      <c r="I77" s="250">
        <v>5</v>
      </c>
      <c r="J77" s="250">
        <v>32</v>
      </c>
      <c r="K77" s="250">
        <v>31.5</v>
      </c>
      <c r="L77" s="4">
        <f>入力シート!K33</f>
        <v>15.862478406991197</v>
      </c>
      <c r="M77" s="4">
        <f>入力シート!L33</f>
        <v>2.5527228334469401</v>
      </c>
      <c r="N77" s="4">
        <f>入力シート!M33</f>
        <v>9.4974820725017892</v>
      </c>
      <c r="O77" s="4">
        <f>入力シート!N33</f>
        <v>7</v>
      </c>
      <c r="P77" s="3">
        <f>入力シート!O33</f>
        <v>1511.8281013269059</v>
      </c>
      <c r="Q77" s="4">
        <f>入力シート!P33</f>
        <v>34.667897075661998</v>
      </c>
      <c r="R77" s="3">
        <f>入力シート!Q33</f>
        <v>2499.7649979600001</v>
      </c>
      <c r="S77" s="4">
        <f>入力シート!R33</f>
        <v>32</v>
      </c>
      <c r="T77" s="3">
        <f>入力シート!S33</f>
        <v>2499.7649979600001</v>
      </c>
      <c r="U77" s="4">
        <f>入力シート!T33</f>
        <v>0.41586803960965102</v>
      </c>
      <c r="V77" s="3">
        <f>入力シート!U33</f>
        <v>36857.691131275307</v>
      </c>
      <c r="W77" s="237">
        <f>入力シート!V33</f>
        <v>0.344524936449351</v>
      </c>
      <c r="X77" s="3">
        <f>入力シート!W33</f>
        <v>0</v>
      </c>
      <c r="Y77" s="3">
        <f>入力シート!X33</f>
        <v>2499.7649979600001</v>
      </c>
      <c r="Z77" s="4">
        <f>入力シート!Y33</f>
        <v>32</v>
      </c>
      <c r="AA77" s="4">
        <f>入力シート!Z33</f>
        <v>16.63</v>
      </c>
      <c r="AB77" s="3">
        <f>入力シート!AA33</f>
        <v>0</v>
      </c>
      <c r="AC77" s="3">
        <f>入力シート!AB33</f>
        <v>2499.7649979600001</v>
      </c>
      <c r="AD77" s="3">
        <f>入力シート!AC33</f>
        <v>0</v>
      </c>
      <c r="AE77" s="237">
        <f>入力シート!AD33</f>
        <v>0</v>
      </c>
      <c r="AF77" s="238">
        <f>入力シート!AE33</f>
        <v>1.328546920816045</v>
      </c>
      <c r="AG77" s="238">
        <f>入力シート!AF33</f>
        <v>1.0477722131482665</v>
      </c>
      <c r="AH77" s="238">
        <f>入力シート!AG33</f>
        <v>263.42558555148946</v>
      </c>
      <c r="AI77" s="238">
        <f>入力シート!AH33</f>
        <v>2.6678970756619975</v>
      </c>
      <c r="AJ77" s="238">
        <f>入力シート!AI33</f>
        <v>465.28197394980259</v>
      </c>
      <c r="AK77" s="238">
        <f>入力シート!AJ33</f>
        <v>198.28098008738996</v>
      </c>
      <c r="AL77" s="238">
        <f>入力シート!AK33</f>
        <v>-3.5754083109231942</v>
      </c>
      <c r="AM77" s="238">
        <f>入力シート!AL33</f>
        <v>-2.7538400826044978</v>
      </c>
      <c r="AN77" s="238">
        <f>入力シート!AM33</f>
        <v>-480.27045768186935</v>
      </c>
      <c r="AO77" s="238">
        <f>入力シート!AN33</f>
        <v>-480.27045768186935</v>
      </c>
      <c r="AP77" s="238">
        <f>入力シート!AO33</f>
        <v>0</v>
      </c>
      <c r="AQ77" s="238">
        <f>入力シート!AP33</f>
        <v>8.5943006942500233E-2</v>
      </c>
      <c r="AR77" s="238">
        <f>入力シート!AQ33</f>
        <v>14.988662763167152</v>
      </c>
      <c r="AS77" s="238">
        <f>入力シート!AR33</f>
        <v>1.7903110039796388E-4</v>
      </c>
    </row>
    <row r="78" spans="1:45">
      <c r="A78" s="174"/>
      <c r="B78" s="251" t="s">
        <v>223</v>
      </c>
      <c r="C78" s="250">
        <v>26.3</v>
      </c>
      <c r="D78" s="250">
        <v>19</v>
      </c>
      <c r="E78" s="250">
        <v>49.9</v>
      </c>
      <c r="F78" s="250">
        <v>100</v>
      </c>
      <c r="G78" s="250">
        <v>9.5</v>
      </c>
      <c r="H78" s="250">
        <v>7</v>
      </c>
      <c r="I78" s="250">
        <v>6</v>
      </c>
      <c r="J78" s="250">
        <v>22</v>
      </c>
      <c r="K78" s="250">
        <v>21.5</v>
      </c>
      <c r="L78" s="4">
        <f>入力シート!K34</f>
        <v>0</v>
      </c>
      <c r="M78" s="4">
        <f>入力シート!L34</f>
        <v>0</v>
      </c>
      <c r="N78" s="4">
        <f>入力シート!M34</f>
        <v>0</v>
      </c>
      <c r="O78" s="4">
        <f>入力シート!N34</f>
        <v>0</v>
      </c>
      <c r="P78" s="3">
        <f>入力シート!O34</f>
        <v>0</v>
      </c>
      <c r="Q78" s="4">
        <f>入力シート!P34</f>
        <v>0</v>
      </c>
      <c r="R78" s="3">
        <f>入力シート!Q34</f>
        <v>0</v>
      </c>
      <c r="S78" s="4">
        <f>入力シート!R34</f>
        <v>0</v>
      </c>
      <c r="T78" s="3">
        <f>入力シート!S34</f>
        <v>0</v>
      </c>
      <c r="U78" s="4">
        <f>入力シート!T34</f>
        <v>0</v>
      </c>
      <c r="V78" s="3">
        <f>入力シート!U34</f>
        <v>0</v>
      </c>
      <c r="W78" s="237">
        <f>入力シート!V34</f>
        <v>0</v>
      </c>
      <c r="X78" s="3">
        <f>入力シート!W34</f>
        <v>0</v>
      </c>
      <c r="Y78" s="3">
        <f>入力シート!X34</f>
        <v>0</v>
      </c>
      <c r="Z78" s="4">
        <f>入力シート!Y34</f>
        <v>0</v>
      </c>
      <c r="AA78" s="4">
        <f>入力シート!Z34</f>
        <v>0</v>
      </c>
      <c r="AB78" s="3">
        <f>入力シート!AA34</f>
        <v>0</v>
      </c>
      <c r="AC78" s="3">
        <f>入力シート!AB34</f>
        <v>0</v>
      </c>
      <c r="AD78" s="3">
        <f>入力シート!AC34</f>
        <v>0</v>
      </c>
      <c r="AE78" s="237">
        <f>入力シート!AD34</f>
        <v>0</v>
      </c>
      <c r="AF78" s="238" t="e">
        <f t="shared" ref="AF78" si="0">AH78/(L78*45/3600*1000)</f>
        <v>#DIV/0!</v>
      </c>
      <c r="AG78" s="238" t="e">
        <f t="shared" ref="AG78" si="1">AH78*3600/1000/(L78*45+(M78+U78+AA78)*9.76)</f>
        <v>#DIV/0!</v>
      </c>
      <c r="AH78" s="239">
        <f t="shared" ref="AH78" si="2">(N78-O78)*P78/60*4.18605</f>
        <v>0</v>
      </c>
      <c r="AI78" s="270">
        <f t="shared" ref="AI78" si="3">Q78-AB78</f>
        <v>0</v>
      </c>
      <c r="AJ78" s="239">
        <f t="shared" ref="AJ78" si="4">(Q78-AB78)*AC78/60*4.18605</f>
        <v>0</v>
      </c>
      <c r="AK78" s="270">
        <f t="shared" ref="AK78" si="5">L78*45/3600*1000</f>
        <v>0</v>
      </c>
      <c r="AL78" s="239">
        <f t="shared" ref="AL78" si="6">AH78+AK78-AJ78</f>
        <v>0</v>
      </c>
      <c r="AM78" s="270">
        <f t="shared" ref="AM78" si="7">S78-Q78</f>
        <v>0</v>
      </c>
      <c r="AN78" s="270">
        <f t="shared" ref="AN78" si="8">AM78*T78/60*4.18605</f>
        <v>0</v>
      </c>
      <c r="AO78" s="270">
        <f t="shared" ref="AO78" si="9">(Z78-Q78)*R78/60*4.18605</f>
        <v>0</v>
      </c>
      <c r="AP78" s="272">
        <f t="shared" ref="AP78" si="10">AN78-AO78</f>
        <v>0</v>
      </c>
      <c r="AQ78" s="272">
        <f t="shared" ref="AQ78" si="11">AB78-Z78</f>
        <v>0</v>
      </c>
      <c r="AR78" s="270">
        <f t="shared" ref="AR78" si="12">AQ78*AC78/60*4.18605</f>
        <v>0</v>
      </c>
      <c r="AS78" s="270">
        <f t="shared" ref="AS78" si="13">AJ78+AN78+AR78</f>
        <v>0</v>
      </c>
    </row>
    <row r="79" spans="1:45">
      <c r="A79" s="174"/>
      <c r="B79" s="177"/>
      <c r="C79" s="173"/>
      <c r="D79" s="174"/>
      <c r="E79" s="174"/>
      <c r="F79" s="174"/>
      <c r="G79" s="174"/>
      <c r="H79" s="174"/>
      <c r="I79" s="174"/>
      <c r="J79" s="174"/>
      <c r="K79" s="174"/>
      <c r="L79" s="174"/>
      <c r="M79" s="174"/>
      <c r="N79" s="174"/>
      <c r="O79" s="174"/>
      <c r="P79" s="174"/>
      <c r="Q79" s="174"/>
      <c r="R79" s="174"/>
      <c r="S79" s="174"/>
      <c r="T79" s="174"/>
      <c r="U79" s="171"/>
      <c r="V79" s="169"/>
      <c r="W79" s="169"/>
      <c r="X79" s="169"/>
      <c r="Y79" s="169"/>
      <c r="Z79" s="169"/>
      <c r="AA79" s="169"/>
      <c r="AB79" s="169"/>
      <c r="AC79" s="169"/>
      <c r="AD79" s="169"/>
      <c r="AE79" s="169"/>
      <c r="AF79" s="174"/>
      <c r="AG79" s="174"/>
      <c r="AH79" s="174"/>
      <c r="AI79" s="174"/>
    </row>
    <row r="80" spans="1:45">
      <c r="A80" s="174"/>
      <c r="B80" s="177" t="s">
        <v>146</v>
      </c>
      <c r="C80" s="173"/>
      <c r="D80" s="174"/>
      <c r="E80" s="174"/>
      <c r="F80" s="174"/>
      <c r="G80" s="174"/>
      <c r="H80" s="174"/>
      <c r="I80" s="174"/>
      <c r="J80" s="174"/>
      <c r="K80" s="174"/>
      <c r="L80" s="174"/>
      <c r="M80" s="174"/>
      <c r="N80" s="174"/>
      <c r="O80" s="174"/>
      <c r="P80" s="174"/>
      <c r="Q80" s="174"/>
      <c r="R80" s="174"/>
      <c r="S80" s="174"/>
      <c r="T80" s="174"/>
      <c r="U80" s="172"/>
      <c r="V80" s="169"/>
      <c r="W80" s="169"/>
      <c r="X80" s="169"/>
      <c r="Y80" s="169"/>
      <c r="Z80" s="169"/>
      <c r="AA80" s="169"/>
      <c r="AB80" s="169"/>
      <c r="AC80" s="169"/>
      <c r="AD80" s="169"/>
      <c r="AE80" s="169"/>
      <c r="AF80" s="174"/>
      <c r="AG80" s="174"/>
      <c r="AH80" s="174"/>
      <c r="AI80" s="174"/>
    </row>
    <row r="81" spans="1:35">
      <c r="A81" s="174"/>
      <c r="B81" s="177"/>
      <c r="C81" s="299" t="s">
        <v>1</v>
      </c>
      <c r="D81" s="300"/>
      <c r="E81" s="300"/>
      <c r="F81" s="300"/>
      <c r="G81" s="300"/>
      <c r="H81" s="300"/>
      <c r="I81" s="301"/>
      <c r="J81" s="302" t="s">
        <v>2</v>
      </c>
      <c r="K81" s="303"/>
      <c r="L81" s="174"/>
      <c r="M81" s="174"/>
      <c r="N81" s="174"/>
      <c r="O81" s="174"/>
      <c r="P81" s="174"/>
      <c r="Q81" s="174"/>
      <c r="R81" s="174"/>
      <c r="S81" s="174"/>
      <c r="T81" s="174"/>
      <c r="U81" s="172"/>
      <c r="V81" s="169"/>
      <c r="W81" s="169"/>
      <c r="X81" s="169"/>
      <c r="Y81" s="169"/>
      <c r="Z81" s="169"/>
      <c r="AA81" s="169"/>
      <c r="AB81" s="169"/>
      <c r="AC81" s="169"/>
      <c r="AD81" s="169"/>
      <c r="AE81" s="169"/>
      <c r="AF81" s="174"/>
      <c r="AG81" s="174"/>
      <c r="AH81" s="174"/>
      <c r="AI81" s="174"/>
    </row>
    <row r="82" spans="1:35" ht="48">
      <c r="A82" s="174"/>
      <c r="B82" s="183" t="s">
        <v>160</v>
      </c>
      <c r="C82" s="183" t="s">
        <v>148</v>
      </c>
      <c r="D82" s="183" t="s">
        <v>149</v>
      </c>
      <c r="E82" s="183" t="s">
        <v>150</v>
      </c>
      <c r="F82" s="183" t="s">
        <v>151</v>
      </c>
      <c r="G82" s="186" t="s">
        <v>152</v>
      </c>
      <c r="H82" s="186" t="s">
        <v>153</v>
      </c>
      <c r="I82" s="183" t="s">
        <v>160</v>
      </c>
      <c r="J82" s="185" t="s">
        <v>162</v>
      </c>
      <c r="K82" s="185" t="s">
        <v>163</v>
      </c>
      <c r="L82" s="174"/>
      <c r="M82" s="174"/>
      <c r="N82" s="174"/>
      <c r="O82" s="174"/>
      <c r="P82" s="174"/>
      <c r="Q82" s="174"/>
      <c r="R82" s="174"/>
      <c r="S82" s="174"/>
      <c r="T82" s="174"/>
      <c r="U82" s="171"/>
      <c r="V82" s="169"/>
      <c r="W82" s="169"/>
      <c r="X82" s="169"/>
      <c r="Y82" s="169"/>
      <c r="Z82" s="169"/>
      <c r="AA82" s="169"/>
      <c r="AB82" s="169"/>
      <c r="AC82" s="169"/>
      <c r="AD82" s="169"/>
      <c r="AE82" s="169"/>
      <c r="AF82" s="174"/>
      <c r="AG82" s="174"/>
      <c r="AH82" s="174"/>
      <c r="AI82" s="174"/>
    </row>
    <row r="83" spans="1:35">
      <c r="A83" s="174"/>
      <c r="B83" s="2" t="s">
        <v>161</v>
      </c>
      <c r="C83" s="2">
        <v>27</v>
      </c>
      <c r="D83" s="2">
        <v>37</v>
      </c>
      <c r="E83" s="2">
        <v>100</v>
      </c>
      <c r="F83" s="2">
        <v>100</v>
      </c>
      <c r="G83" s="187">
        <v>32</v>
      </c>
      <c r="H83" s="187">
        <v>8.14</v>
      </c>
      <c r="I83" s="2" t="s">
        <v>161</v>
      </c>
      <c r="J83" s="184">
        <v>31.97</v>
      </c>
      <c r="K83" s="184">
        <v>8.1521699999999999</v>
      </c>
      <c r="L83" s="174"/>
      <c r="M83" s="174"/>
      <c r="N83" s="174"/>
      <c r="O83" s="174"/>
      <c r="P83" s="174"/>
      <c r="Q83" s="174"/>
      <c r="R83" s="174"/>
      <c r="S83" s="174"/>
      <c r="T83" s="174"/>
      <c r="U83" s="171"/>
      <c r="V83" s="169"/>
      <c r="W83" s="169"/>
      <c r="X83" s="169"/>
      <c r="Y83" s="169"/>
      <c r="Z83" s="169"/>
      <c r="AA83" s="169"/>
      <c r="AB83" s="169"/>
      <c r="AC83" s="169"/>
      <c r="AD83" s="169"/>
      <c r="AE83" s="169"/>
      <c r="AF83" s="174"/>
      <c r="AG83" s="174"/>
      <c r="AH83" s="174"/>
      <c r="AI83" s="174"/>
    </row>
    <row r="84" spans="1:35">
      <c r="A84" s="174"/>
      <c r="B84" s="2" t="s">
        <v>156</v>
      </c>
      <c r="C84" s="2">
        <v>23</v>
      </c>
      <c r="D84" s="2">
        <v>33</v>
      </c>
      <c r="E84" s="2">
        <v>100</v>
      </c>
      <c r="F84" s="2">
        <v>75</v>
      </c>
      <c r="G84" s="187">
        <v>28.1</v>
      </c>
      <c r="H84" s="187">
        <v>8.14</v>
      </c>
      <c r="I84" s="2" t="s">
        <v>156</v>
      </c>
      <c r="J84" s="184">
        <v>27.73</v>
      </c>
      <c r="K84" s="184">
        <v>8.1521699999999999</v>
      </c>
      <c r="L84" s="174"/>
      <c r="M84" s="174"/>
      <c r="N84" s="174"/>
      <c r="O84" s="174"/>
      <c r="P84" s="174"/>
      <c r="Q84" s="174"/>
      <c r="R84" s="174"/>
      <c r="S84" s="174"/>
      <c r="T84" s="174"/>
      <c r="U84" s="172"/>
      <c r="V84" s="169"/>
      <c r="W84" s="169"/>
      <c r="X84" s="169"/>
      <c r="Y84" s="169"/>
      <c r="Z84" s="169"/>
      <c r="AA84" s="169"/>
      <c r="AB84" s="169"/>
      <c r="AC84" s="169"/>
      <c r="AD84" s="169"/>
      <c r="AE84" s="169"/>
      <c r="AF84" s="174"/>
      <c r="AG84" s="174"/>
      <c r="AH84" s="174"/>
      <c r="AI84" s="174"/>
    </row>
    <row r="85" spans="1:35">
      <c r="A85" s="174"/>
      <c r="B85" s="2" t="s">
        <v>157</v>
      </c>
      <c r="C85" s="2">
        <v>19</v>
      </c>
      <c r="D85" s="2">
        <v>29</v>
      </c>
      <c r="E85" s="2">
        <v>100</v>
      </c>
      <c r="F85" s="2">
        <v>50</v>
      </c>
      <c r="G85" s="187">
        <v>23.8</v>
      </c>
      <c r="H85" s="187">
        <v>8.14</v>
      </c>
      <c r="I85" s="2" t="s">
        <v>157</v>
      </c>
      <c r="J85" s="184">
        <v>23.1</v>
      </c>
      <c r="K85" s="184">
        <v>8.1521699999999999</v>
      </c>
      <c r="L85" s="174"/>
      <c r="M85" s="174"/>
      <c r="N85" s="174"/>
      <c r="O85" s="174"/>
      <c r="P85" s="174"/>
      <c r="Q85" s="174"/>
      <c r="R85" s="174"/>
      <c r="S85" s="174"/>
      <c r="T85" s="174"/>
      <c r="U85" s="172"/>
      <c r="V85" s="169"/>
      <c r="W85" s="169"/>
      <c r="X85" s="169"/>
      <c r="Y85" s="169"/>
      <c r="Z85" s="169"/>
      <c r="AA85" s="169"/>
      <c r="AB85" s="169"/>
      <c r="AC85" s="169"/>
      <c r="AD85" s="169"/>
      <c r="AE85" s="169"/>
      <c r="AF85" s="174"/>
      <c r="AG85" s="174"/>
      <c r="AH85" s="174"/>
      <c r="AI85" s="174"/>
    </row>
    <row r="86" spans="1:35">
      <c r="A86" s="174"/>
      <c r="B86" s="2" t="s">
        <v>154</v>
      </c>
      <c r="C86" s="2">
        <v>15</v>
      </c>
      <c r="D86" s="2">
        <v>25</v>
      </c>
      <c r="E86" s="2">
        <v>100</v>
      </c>
      <c r="F86" s="2">
        <v>25</v>
      </c>
      <c r="G86" s="187">
        <v>19.2</v>
      </c>
      <c r="H86" s="187">
        <v>8.14</v>
      </c>
      <c r="I86" s="2" t="s">
        <v>154</v>
      </c>
      <c r="J86" s="184">
        <v>17.559999999999999</v>
      </c>
      <c r="K86" s="184">
        <v>8.1521699999999999</v>
      </c>
      <c r="L86" s="174"/>
      <c r="M86" s="174"/>
      <c r="N86" s="174"/>
      <c r="O86" s="174"/>
      <c r="P86" s="174"/>
      <c r="Q86" s="174"/>
      <c r="R86" s="174"/>
      <c r="S86" s="174"/>
      <c r="T86" s="174"/>
      <c r="U86" s="172"/>
      <c r="V86" s="169"/>
      <c r="W86" s="169"/>
      <c r="X86" s="169"/>
      <c r="Y86" s="169"/>
      <c r="Z86" s="169"/>
      <c r="AA86" s="169"/>
      <c r="AB86" s="169"/>
      <c r="AC86" s="169"/>
      <c r="AD86" s="169"/>
      <c r="AE86" s="169"/>
      <c r="AF86" s="174"/>
      <c r="AG86" s="174"/>
      <c r="AH86" s="174"/>
      <c r="AI86" s="174"/>
    </row>
    <row r="87" spans="1:35">
      <c r="A87" s="174"/>
      <c r="B87" s="2" t="s">
        <v>158</v>
      </c>
      <c r="C87" s="2">
        <v>19</v>
      </c>
      <c r="D87" s="2">
        <v>29</v>
      </c>
      <c r="E87" s="2">
        <v>75</v>
      </c>
      <c r="F87" s="2">
        <v>50</v>
      </c>
      <c r="G87" s="187">
        <v>24.4</v>
      </c>
      <c r="H87" s="187">
        <v>3.41</v>
      </c>
      <c r="I87" s="2" t="s">
        <v>158</v>
      </c>
      <c r="J87" s="184">
        <v>23.97</v>
      </c>
      <c r="K87" s="184">
        <v>3.4392</v>
      </c>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row>
    <row r="88" spans="1:35">
      <c r="A88" s="174"/>
      <c r="B88" s="2" t="s">
        <v>159</v>
      </c>
      <c r="C88" s="2">
        <v>15</v>
      </c>
      <c r="D88" s="2">
        <v>25</v>
      </c>
      <c r="E88" s="2">
        <v>50</v>
      </c>
      <c r="F88" s="2">
        <v>25</v>
      </c>
      <c r="G88" s="187">
        <v>20.5</v>
      </c>
      <c r="H88" s="187">
        <v>1.01</v>
      </c>
      <c r="I88" s="2" t="s">
        <v>159</v>
      </c>
      <c r="J88" s="184">
        <v>19.68</v>
      </c>
      <c r="K88" s="184">
        <v>1.01902</v>
      </c>
      <c r="L88" s="174"/>
      <c r="M88" s="174"/>
      <c r="N88" s="174"/>
      <c r="O88" s="174"/>
      <c r="P88" s="174"/>
      <c r="Q88" s="174"/>
      <c r="R88" s="174"/>
      <c r="S88" s="174"/>
      <c r="T88" s="174"/>
      <c r="U88" s="176"/>
      <c r="V88" s="174"/>
      <c r="W88" s="174"/>
      <c r="X88" s="174"/>
      <c r="Y88" s="174"/>
      <c r="Z88" s="174"/>
      <c r="AA88" s="174"/>
      <c r="AB88" s="174"/>
      <c r="AC88" s="174"/>
      <c r="AD88" s="174"/>
      <c r="AE88" s="174"/>
      <c r="AF88" s="174"/>
      <c r="AG88" s="174"/>
      <c r="AH88" s="174"/>
      <c r="AI88" s="174"/>
    </row>
    <row r="89" spans="1:35">
      <c r="A89" s="174"/>
      <c r="B89" s="174"/>
      <c r="C89" s="174"/>
      <c r="D89" s="174"/>
      <c r="E89" s="174"/>
      <c r="F89" s="174"/>
      <c r="G89" s="174"/>
      <c r="H89" s="174"/>
      <c r="I89" s="174"/>
      <c r="J89" s="174"/>
      <c r="K89" s="174"/>
      <c r="L89" s="174"/>
      <c r="M89" s="174"/>
      <c r="N89" s="174"/>
      <c r="O89" s="174"/>
      <c r="P89" s="174"/>
      <c r="Q89" s="174"/>
      <c r="R89" s="174"/>
      <c r="S89" s="174"/>
      <c r="T89" s="174"/>
      <c r="U89" s="168"/>
      <c r="V89" s="174"/>
      <c r="W89" s="174"/>
      <c r="X89" s="174"/>
      <c r="Y89" s="174"/>
      <c r="Z89" s="174"/>
      <c r="AA89" s="174"/>
      <c r="AB89" s="174"/>
      <c r="AC89" s="174"/>
      <c r="AD89" s="174"/>
      <c r="AE89" s="174"/>
      <c r="AF89" s="174"/>
      <c r="AG89" s="174"/>
      <c r="AH89" s="174"/>
      <c r="AI89" s="174"/>
    </row>
    <row r="90" spans="1:35">
      <c r="A90" s="174"/>
      <c r="B90" s="191"/>
      <c r="C90" s="174"/>
      <c r="D90" s="174"/>
      <c r="E90" s="174"/>
      <c r="F90" s="174"/>
      <c r="G90" s="174"/>
      <c r="H90" s="174"/>
      <c r="I90" s="174"/>
      <c r="J90" s="174"/>
      <c r="K90" s="174"/>
      <c r="L90" s="174"/>
      <c r="M90" s="174"/>
      <c r="N90" s="174"/>
      <c r="O90" s="174"/>
      <c r="P90" s="174"/>
      <c r="Q90" s="174"/>
      <c r="R90" s="174"/>
      <c r="S90" s="174"/>
      <c r="T90" s="174"/>
      <c r="U90" s="176"/>
      <c r="V90" s="174"/>
      <c r="W90" s="174"/>
      <c r="X90" s="174"/>
      <c r="Y90" s="174"/>
      <c r="Z90" s="174"/>
      <c r="AA90" s="174"/>
      <c r="AB90" s="174"/>
      <c r="AC90" s="174"/>
      <c r="AD90" s="174"/>
      <c r="AE90" s="174"/>
      <c r="AF90" s="174"/>
      <c r="AG90" s="174"/>
      <c r="AH90" s="174"/>
      <c r="AI90" s="174"/>
    </row>
    <row r="91" spans="1:35">
      <c r="A91" s="174"/>
      <c r="B91" s="174"/>
      <c r="C91" s="174"/>
      <c r="D91" s="174"/>
      <c r="E91" s="174"/>
      <c r="F91" s="174"/>
      <c r="G91" s="174"/>
      <c r="H91" s="174"/>
      <c r="I91" s="174"/>
      <c r="J91" s="174"/>
      <c r="K91" s="174"/>
      <c r="L91" s="174"/>
      <c r="M91" s="174"/>
      <c r="N91" s="174"/>
      <c r="O91" s="174"/>
      <c r="P91" s="174"/>
      <c r="Q91" s="174"/>
      <c r="R91" s="174"/>
      <c r="S91" s="174"/>
      <c r="T91" s="174"/>
      <c r="U91" s="176"/>
      <c r="V91" s="174"/>
      <c r="W91" s="174"/>
      <c r="X91" s="174"/>
      <c r="Y91" s="174"/>
      <c r="Z91" s="174"/>
      <c r="AA91" s="174"/>
      <c r="AB91" s="174"/>
      <c r="AC91" s="174"/>
      <c r="AD91" s="174"/>
      <c r="AE91" s="174"/>
      <c r="AF91" s="174"/>
      <c r="AG91" s="174"/>
      <c r="AH91" s="174"/>
      <c r="AI91" s="174"/>
    </row>
    <row r="92" spans="1:35">
      <c r="A92" s="174"/>
      <c r="B92" s="174"/>
      <c r="C92" s="174"/>
      <c r="D92" s="174"/>
      <c r="E92" s="174"/>
      <c r="F92" s="174"/>
      <c r="G92" s="174"/>
      <c r="H92" s="174"/>
      <c r="I92" s="174"/>
      <c r="J92" s="174"/>
      <c r="K92" s="174"/>
      <c r="L92" s="174"/>
      <c r="M92" s="174"/>
      <c r="N92" s="174"/>
      <c r="O92" s="174"/>
      <c r="P92" s="174"/>
      <c r="Q92" s="174"/>
      <c r="R92" s="174"/>
      <c r="S92" s="174"/>
      <c r="T92" s="174"/>
      <c r="U92" s="176"/>
      <c r="V92" s="174"/>
      <c r="W92" s="174"/>
      <c r="X92" s="174"/>
      <c r="Y92" s="174"/>
      <c r="Z92" s="174"/>
      <c r="AA92" s="174"/>
      <c r="AB92" s="174"/>
      <c r="AC92" s="174"/>
      <c r="AD92" s="174"/>
      <c r="AE92" s="174"/>
      <c r="AF92" s="174"/>
      <c r="AG92" s="174"/>
      <c r="AH92" s="174"/>
      <c r="AI92" s="174"/>
    </row>
    <row r="93" spans="1:35">
      <c r="A93" s="174"/>
      <c r="B93" s="174"/>
      <c r="C93" s="174"/>
      <c r="D93" s="174"/>
      <c r="E93" s="174"/>
      <c r="F93" s="174"/>
      <c r="G93" s="174"/>
      <c r="H93" s="174"/>
      <c r="I93" s="174"/>
      <c r="J93" s="174"/>
      <c r="K93" s="174"/>
      <c r="L93" s="174"/>
      <c r="M93" s="174"/>
      <c r="N93" s="174"/>
      <c r="O93" s="174"/>
      <c r="P93" s="174"/>
      <c r="Q93" s="174"/>
      <c r="R93" s="174"/>
      <c r="S93" s="174"/>
      <c r="T93" s="174"/>
      <c r="U93" s="176"/>
      <c r="V93" s="174"/>
      <c r="W93" s="174"/>
      <c r="X93" s="174"/>
      <c r="Y93" s="174"/>
      <c r="Z93" s="174"/>
      <c r="AA93" s="174"/>
      <c r="AB93" s="174"/>
      <c r="AC93" s="174"/>
      <c r="AD93" s="174"/>
      <c r="AE93" s="174"/>
      <c r="AF93" s="174"/>
      <c r="AG93" s="174"/>
      <c r="AH93" s="174"/>
      <c r="AI93" s="174"/>
    </row>
    <row r="94" spans="1:35">
      <c r="A94" s="174"/>
      <c r="B94" s="174"/>
      <c r="C94" s="174"/>
      <c r="D94" s="174"/>
      <c r="E94" s="174"/>
      <c r="F94" s="174"/>
      <c r="G94" s="145"/>
      <c r="H94" s="145"/>
      <c r="I94" s="145"/>
      <c r="J94" s="145"/>
      <c r="K94" s="145"/>
      <c r="L94" s="145"/>
      <c r="M94" s="145"/>
      <c r="N94" s="145"/>
      <c r="O94" s="145"/>
      <c r="P94" s="145"/>
      <c r="Q94" s="145"/>
      <c r="R94" s="145"/>
      <c r="S94" s="174"/>
      <c r="T94" s="174"/>
      <c r="U94" s="174"/>
      <c r="V94" s="174"/>
      <c r="W94" s="174"/>
      <c r="X94" s="174"/>
      <c r="Y94" s="174"/>
      <c r="Z94" s="174"/>
      <c r="AA94" s="174"/>
      <c r="AB94" s="174"/>
      <c r="AC94" s="174"/>
      <c r="AD94" s="174"/>
      <c r="AE94" s="174"/>
      <c r="AF94" s="174"/>
      <c r="AG94" s="174"/>
      <c r="AH94" s="174"/>
      <c r="AI94" s="174"/>
    </row>
    <row r="95" spans="1:35">
      <c r="A95" s="174"/>
      <c r="B95" s="174"/>
      <c r="C95" s="145"/>
      <c r="D95" s="145"/>
      <c r="E95" s="145"/>
      <c r="F95" s="145"/>
      <c r="G95" s="145"/>
      <c r="H95" s="145"/>
      <c r="I95" s="145"/>
      <c r="J95" s="145"/>
      <c r="K95" s="145"/>
      <c r="L95" s="145"/>
      <c r="M95" s="145"/>
      <c r="N95" s="145"/>
      <c r="O95" s="145"/>
      <c r="P95" s="145"/>
      <c r="Q95" s="145"/>
      <c r="R95" s="145"/>
      <c r="S95" s="174"/>
      <c r="T95" s="174"/>
      <c r="U95" s="174"/>
      <c r="V95" s="174"/>
      <c r="W95" s="174"/>
      <c r="X95" s="174"/>
      <c r="Y95" s="174"/>
      <c r="Z95" s="174"/>
      <c r="AA95" s="174"/>
      <c r="AB95" s="174"/>
      <c r="AC95" s="174"/>
      <c r="AD95" s="174"/>
      <c r="AE95" s="174"/>
      <c r="AF95" s="174"/>
      <c r="AG95" s="174"/>
      <c r="AH95" s="174"/>
      <c r="AI95" s="174"/>
    </row>
    <row r="96" spans="1:35">
      <c r="A96" s="174"/>
      <c r="B96" s="174"/>
      <c r="C96" s="145"/>
      <c r="D96" s="145"/>
      <c r="E96" s="145"/>
      <c r="F96" s="146"/>
      <c r="G96" s="146"/>
      <c r="H96" s="146"/>
      <c r="I96" s="146"/>
      <c r="J96" s="170"/>
      <c r="K96" s="146"/>
      <c r="L96" s="146"/>
      <c r="M96" s="146"/>
      <c r="N96" s="146"/>
      <c r="O96" s="146"/>
      <c r="P96" s="146"/>
      <c r="Q96" s="146"/>
      <c r="R96" s="146"/>
      <c r="S96" s="174"/>
      <c r="T96" s="174"/>
      <c r="U96" s="169"/>
      <c r="V96" s="169"/>
      <c r="W96" s="169"/>
      <c r="X96" s="169"/>
      <c r="Y96" s="169"/>
      <c r="Z96" s="169"/>
      <c r="AA96" s="169"/>
      <c r="AB96" s="169"/>
      <c r="AC96" s="169"/>
      <c r="AD96" s="169"/>
      <c r="AE96" s="169"/>
      <c r="AF96" s="169"/>
      <c r="AG96" s="174"/>
      <c r="AH96" s="174"/>
      <c r="AI96" s="174"/>
    </row>
    <row r="97" spans="1:35">
      <c r="A97" s="174"/>
      <c r="B97" s="174"/>
      <c r="C97" s="145"/>
      <c r="D97" s="145"/>
      <c r="E97" s="145"/>
      <c r="F97" s="146"/>
      <c r="G97" s="146"/>
      <c r="H97" s="146"/>
      <c r="I97" s="146"/>
      <c r="J97" s="170"/>
      <c r="K97" s="146"/>
      <c r="L97" s="146"/>
      <c r="M97" s="146"/>
      <c r="N97" s="146"/>
      <c r="O97" s="146"/>
      <c r="P97" s="146"/>
      <c r="Q97" s="146"/>
      <c r="R97" s="146"/>
      <c r="S97" s="174"/>
      <c r="T97" s="174"/>
      <c r="U97" s="169"/>
      <c r="V97" s="169"/>
      <c r="W97" s="169"/>
      <c r="X97" s="169"/>
      <c r="Y97" s="169"/>
      <c r="Z97" s="169"/>
      <c r="AA97" s="169"/>
      <c r="AB97" s="169"/>
      <c r="AC97" s="169"/>
      <c r="AD97" s="169"/>
      <c r="AE97" s="169"/>
      <c r="AF97" s="169"/>
      <c r="AG97" s="174"/>
      <c r="AH97" s="174"/>
      <c r="AI97" s="174"/>
    </row>
    <row r="98" spans="1:35">
      <c r="A98" s="174"/>
      <c r="B98" s="174"/>
      <c r="C98" s="145"/>
      <c r="D98" s="145"/>
      <c r="E98" s="145"/>
      <c r="F98" s="146"/>
      <c r="G98" s="145"/>
      <c r="H98" s="145"/>
      <c r="I98" s="145"/>
      <c r="J98" s="145"/>
      <c r="K98" s="145"/>
      <c r="L98" s="145"/>
      <c r="M98" s="145"/>
      <c r="N98" s="145"/>
      <c r="O98" s="145"/>
      <c r="P98" s="145"/>
      <c r="Q98" s="145"/>
      <c r="R98" s="145"/>
      <c r="S98" s="174"/>
      <c r="T98" s="174"/>
      <c r="U98" s="169"/>
      <c r="V98" s="169"/>
      <c r="W98" s="169"/>
      <c r="X98" s="169"/>
      <c r="Y98" s="169"/>
      <c r="Z98" s="169"/>
      <c r="AA98" s="169"/>
      <c r="AB98" s="169"/>
      <c r="AC98" s="169"/>
      <c r="AD98" s="169"/>
      <c r="AE98" s="169"/>
      <c r="AF98" s="169"/>
      <c r="AG98" s="174"/>
      <c r="AH98" s="174"/>
      <c r="AI98" s="174"/>
    </row>
    <row r="99" spans="1:35">
      <c r="A99" s="174"/>
      <c r="B99" s="174"/>
      <c r="C99" s="145"/>
      <c r="D99" s="145"/>
      <c r="E99" s="145"/>
      <c r="F99" s="145"/>
      <c r="G99" s="145"/>
      <c r="H99" s="145"/>
      <c r="I99" s="145"/>
      <c r="J99" s="170"/>
      <c r="K99" s="145"/>
      <c r="L99" s="145"/>
      <c r="M99" s="145"/>
      <c r="N99" s="145"/>
      <c r="O99" s="145"/>
      <c r="P99" s="145"/>
      <c r="Q99" s="145"/>
      <c r="R99" s="145"/>
      <c r="S99" s="174"/>
      <c r="T99" s="174"/>
      <c r="U99" s="169"/>
      <c r="V99" s="169"/>
      <c r="W99" s="169"/>
      <c r="X99" s="169"/>
      <c r="Y99" s="169"/>
      <c r="Z99" s="169"/>
      <c r="AA99" s="169"/>
      <c r="AB99" s="169"/>
      <c r="AC99" s="169"/>
      <c r="AD99" s="169"/>
      <c r="AE99" s="169"/>
      <c r="AF99" s="169"/>
      <c r="AG99" s="174"/>
      <c r="AH99" s="174"/>
      <c r="AI99" s="174"/>
    </row>
    <row r="100" spans="1:35">
      <c r="A100" s="174"/>
      <c r="B100" s="174" t="s">
        <v>147</v>
      </c>
      <c r="C100" s="174"/>
      <c r="D100" s="174"/>
      <c r="E100" s="174"/>
      <c r="F100" s="174"/>
      <c r="G100" s="174"/>
      <c r="H100" s="174"/>
      <c r="I100" s="174"/>
      <c r="J100" s="145"/>
      <c r="K100" s="174"/>
      <c r="L100" s="174"/>
      <c r="M100" s="174"/>
      <c r="N100" s="174"/>
      <c r="O100" s="174"/>
      <c r="P100" s="174"/>
      <c r="Q100" s="174"/>
      <c r="R100" s="174"/>
      <c r="S100" s="174"/>
      <c r="T100" s="174"/>
      <c r="U100" s="171"/>
      <c r="V100" s="169"/>
      <c r="W100" s="169"/>
      <c r="X100" s="169"/>
      <c r="Y100" s="169"/>
      <c r="Z100" s="169"/>
      <c r="AA100" s="169"/>
      <c r="AB100" s="169"/>
      <c r="AC100" s="169"/>
      <c r="AD100" s="169"/>
      <c r="AE100" s="169"/>
      <c r="AF100" s="169"/>
      <c r="AG100" s="174"/>
      <c r="AH100" s="174"/>
      <c r="AI100" s="174"/>
    </row>
    <row r="101" spans="1:35">
      <c r="A101" s="174"/>
      <c r="B101" s="174"/>
      <c r="C101" s="174"/>
      <c r="D101" s="174"/>
      <c r="E101" s="174"/>
      <c r="F101" s="174"/>
      <c r="G101" s="174"/>
      <c r="H101" s="174"/>
      <c r="I101" s="174"/>
      <c r="J101" s="174"/>
      <c r="K101" s="174"/>
      <c r="L101" s="174"/>
      <c r="M101" s="174"/>
      <c r="N101" s="174"/>
      <c r="O101" s="174"/>
      <c r="P101" s="174"/>
      <c r="Q101" s="174"/>
      <c r="R101" s="174"/>
      <c r="S101" s="174"/>
      <c r="T101" s="174"/>
      <c r="U101" s="171"/>
      <c r="V101" s="169"/>
      <c r="W101" s="169"/>
      <c r="X101" s="169"/>
      <c r="Y101" s="169"/>
      <c r="Z101" s="169"/>
      <c r="AA101" s="169"/>
      <c r="AB101" s="169"/>
      <c r="AC101" s="169"/>
      <c r="AD101" s="169"/>
      <c r="AE101" s="169"/>
      <c r="AF101" s="169"/>
      <c r="AG101" s="174"/>
      <c r="AH101" s="174"/>
      <c r="AI101" s="174"/>
    </row>
    <row r="102" spans="1:35">
      <c r="A102" s="174"/>
      <c r="B102" s="174"/>
      <c r="C102" s="174"/>
      <c r="D102" s="174"/>
      <c r="E102" s="174"/>
      <c r="F102" s="174"/>
      <c r="G102" s="174"/>
      <c r="H102" s="174"/>
      <c r="I102" s="174"/>
      <c r="J102" s="174"/>
      <c r="K102" s="174"/>
      <c r="L102" s="174"/>
      <c r="M102" s="174"/>
      <c r="N102" s="174"/>
      <c r="O102" s="174"/>
      <c r="P102" s="174"/>
      <c r="Q102" s="174"/>
      <c r="R102" s="174"/>
      <c r="S102" s="174"/>
      <c r="T102" s="174"/>
      <c r="U102" s="172"/>
      <c r="V102" s="169"/>
      <c r="W102" s="169"/>
      <c r="X102" s="169"/>
      <c r="Y102" s="169"/>
      <c r="Z102" s="169"/>
      <c r="AA102" s="169"/>
      <c r="AB102" s="169"/>
      <c r="AC102" s="169"/>
      <c r="AD102" s="169"/>
      <c r="AE102" s="169"/>
      <c r="AF102" s="169"/>
      <c r="AG102" s="174"/>
      <c r="AH102" s="174"/>
      <c r="AI102" s="174"/>
    </row>
    <row r="103" spans="1:35">
      <c r="A103" s="174"/>
      <c r="B103" s="174"/>
      <c r="C103" s="174"/>
      <c r="D103" s="174"/>
      <c r="E103" s="174"/>
      <c r="F103" s="174"/>
      <c r="G103" s="174"/>
      <c r="H103" s="174"/>
      <c r="I103" s="174"/>
      <c r="J103" s="174"/>
      <c r="K103" s="174"/>
      <c r="L103" s="174"/>
      <c r="M103" s="174"/>
      <c r="N103" s="174"/>
      <c r="O103" s="174"/>
      <c r="P103" s="174"/>
      <c r="Q103" s="174"/>
      <c r="R103" s="174"/>
      <c r="S103" s="174"/>
      <c r="T103" s="174"/>
      <c r="U103" s="172"/>
      <c r="V103" s="169"/>
      <c r="W103" s="169"/>
      <c r="X103" s="169"/>
      <c r="Y103" s="169"/>
      <c r="Z103" s="169"/>
      <c r="AA103" s="169"/>
      <c r="AB103" s="169"/>
      <c r="AC103" s="169"/>
      <c r="AD103" s="169"/>
      <c r="AE103" s="169"/>
      <c r="AF103" s="169"/>
      <c r="AG103" s="174"/>
      <c r="AH103" s="174"/>
      <c r="AI103" s="174"/>
    </row>
    <row r="104" spans="1:35">
      <c r="A104" s="174"/>
      <c r="B104" s="174"/>
      <c r="C104" s="174"/>
      <c r="D104" s="174"/>
      <c r="E104" s="174"/>
      <c r="F104" s="174"/>
      <c r="G104" s="174"/>
      <c r="H104" s="174"/>
      <c r="I104" s="174"/>
      <c r="J104" s="174"/>
      <c r="K104" s="174"/>
      <c r="L104" s="174"/>
      <c r="M104" s="174"/>
      <c r="N104" s="174"/>
      <c r="O104" s="174"/>
      <c r="P104" s="174"/>
      <c r="Q104" s="174"/>
      <c r="R104" s="174"/>
      <c r="S104" s="174"/>
      <c r="T104" s="174"/>
      <c r="U104" s="172"/>
      <c r="V104" s="169"/>
      <c r="W104" s="169"/>
      <c r="X104" s="169"/>
      <c r="Y104" s="169"/>
      <c r="Z104" s="169"/>
      <c r="AA104" s="169"/>
      <c r="AB104" s="169"/>
      <c r="AC104" s="169"/>
      <c r="AD104" s="169"/>
      <c r="AE104" s="169"/>
      <c r="AF104" s="169"/>
      <c r="AG104" s="174"/>
      <c r="AH104" s="174"/>
      <c r="AI104" s="174"/>
    </row>
    <row r="105" spans="1:35">
      <c r="A105" s="174"/>
      <c r="B105" s="178"/>
      <c r="C105" s="174"/>
      <c r="D105" s="174"/>
      <c r="E105" s="174"/>
      <c r="F105" s="174"/>
      <c r="G105" s="174"/>
      <c r="H105" s="174"/>
      <c r="I105" s="174"/>
      <c r="J105" s="174"/>
      <c r="K105" s="174"/>
      <c r="L105" s="174"/>
      <c r="M105" s="174"/>
      <c r="N105" s="174"/>
      <c r="O105" s="174"/>
      <c r="P105" s="174"/>
      <c r="Q105" s="174"/>
      <c r="R105" s="174"/>
      <c r="S105" s="174"/>
      <c r="T105" s="174"/>
      <c r="U105" s="171"/>
      <c r="V105" s="169"/>
      <c r="W105" s="169"/>
      <c r="X105" s="169"/>
      <c r="Y105" s="169"/>
      <c r="Z105" s="169"/>
      <c r="AA105" s="169"/>
      <c r="AB105" s="169"/>
      <c r="AC105" s="169"/>
      <c r="AD105" s="169"/>
      <c r="AE105" s="169"/>
      <c r="AF105" s="169"/>
      <c r="AG105" s="174"/>
      <c r="AH105" s="174"/>
      <c r="AI105" s="174"/>
    </row>
    <row r="106" spans="1:35">
      <c r="A106" s="174"/>
      <c r="B106" s="174"/>
      <c r="C106" s="174"/>
      <c r="D106" s="174"/>
      <c r="E106" s="174"/>
      <c r="F106" s="174"/>
      <c r="G106" s="174"/>
      <c r="H106" s="174"/>
      <c r="I106" s="174"/>
      <c r="J106" s="174"/>
      <c r="K106" s="174"/>
      <c r="L106" s="174"/>
      <c r="M106" s="174"/>
      <c r="N106" s="174"/>
      <c r="O106" s="174"/>
      <c r="P106" s="174"/>
      <c r="Q106" s="174"/>
      <c r="R106" s="174"/>
      <c r="S106" s="174"/>
      <c r="T106" s="174"/>
      <c r="U106" s="171"/>
      <c r="V106" s="169"/>
      <c r="W106" s="169"/>
      <c r="X106" s="169"/>
      <c r="Y106" s="169"/>
      <c r="Z106" s="169"/>
      <c r="AA106" s="169"/>
      <c r="AB106" s="169"/>
      <c r="AC106" s="169"/>
      <c r="AD106" s="169"/>
      <c r="AE106" s="169"/>
      <c r="AF106" s="169"/>
      <c r="AG106" s="174"/>
      <c r="AH106" s="174"/>
      <c r="AI106" s="174"/>
    </row>
    <row r="107" spans="1:35">
      <c r="A107" s="174"/>
      <c r="B107" s="174"/>
      <c r="C107" s="174"/>
      <c r="D107" s="174"/>
      <c r="E107" s="174"/>
      <c r="F107" s="174"/>
      <c r="G107" s="174"/>
      <c r="H107" s="174"/>
      <c r="I107" s="174"/>
      <c r="J107" s="174"/>
      <c r="K107" s="174"/>
      <c r="L107" s="174"/>
      <c r="M107" s="174"/>
      <c r="N107" s="174"/>
      <c r="O107" s="174"/>
      <c r="P107" s="174"/>
      <c r="Q107" s="174"/>
      <c r="R107" s="174"/>
      <c r="S107" s="174"/>
      <c r="T107" s="174"/>
      <c r="U107" s="172"/>
      <c r="V107" s="169"/>
      <c r="W107" s="169"/>
      <c r="X107" s="169"/>
      <c r="Y107" s="169"/>
      <c r="Z107" s="169"/>
      <c r="AA107" s="169"/>
      <c r="AB107" s="169"/>
      <c r="AC107" s="169"/>
      <c r="AD107" s="169"/>
      <c r="AE107" s="169"/>
      <c r="AF107" s="169"/>
      <c r="AG107" s="174"/>
      <c r="AH107" s="174"/>
      <c r="AI107" s="174"/>
    </row>
    <row r="108" spans="1:35">
      <c r="A108" s="174"/>
      <c r="B108" s="174"/>
      <c r="C108" s="174"/>
      <c r="D108" s="174"/>
      <c r="E108" s="174"/>
      <c r="F108" s="174"/>
      <c r="G108" s="174"/>
      <c r="H108" s="174"/>
      <c r="I108" s="174"/>
      <c r="J108" s="174"/>
      <c r="K108" s="174"/>
      <c r="L108" s="174"/>
      <c r="M108" s="174"/>
      <c r="N108" s="174"/>
      <c r="O108" s="174"/>
      <c r="P108" s="174"/>
      <c r="Q108" s="174"/>
      <c r="R108" s="174"/>
      <c r="S108" s="174"/>
      <c r="T108" s="174"/>
      <c r="U108" s="172"/>
      <c r="V108" s="169"/>
      <c r="W108" s="169"/>
      <c r="X108" s="169"/>
      <c r="Y108" s="169"/>
      <c r="Z108" s="169"/>
      <c r="AA108" s="169"/>
      <c r="AB108" s="169"/>
      <c r="AC108" s="169"/>
      <c r="AD108" s="169"/>
      <c r="AE108" s="169"/>
      <c r="AF108" s="169"/>
      <c r="AG108" s="174"/>
      <c r="AH108" s="174"/>
      <c r="AI108" s="174"/>
    </row>
    <row r="109" spans="1:35">
      <c r="A109" s="174"/>
      <c r="B109" s="176"/>
      <c r="C109" s="174"/>
      <c r="D109" s="174"/>
      <c r="E109" s="174"/>
      <c r="F109" s="174"/>
      <c r="G109" s="174"/>
      <c r="H109" s="174"/>
      <c r="I109" s="174"/>
      <c r="J109" s="174"/>
      <c r="K109" s="174"/>
      <c r="L109" s="174"/>
      <c r="M109" s="174"/>
      <c r="N109" s="174"/>
      <c r="O109" s="174"/>
      <c r="P109" s="174"/>
      <c r="Q109" s="174"/>
      <c r="R109" s="174"/>
      <c r="S109" s="174"/>
      <c r="T109" s="174"/>
      <c r="U109" s="172"/>
      <c r="V109" s="169"/>
      <c r="W109" s="169"/>
      <c r="X109" s="169"/>
      <c r="Y109" s="169"/>
      <c r="Z109" s="169"/>
      <c r="AA109" s="169"/>
      <c r="AB109" s="169"/>
      <c r="AC109" s="169"/>
      <c r="AD109" s="169"/>
      <c r="AE109" s="169"/>
      <c r="AF109" s="169"/>
      <c r="AG109" s="174"/>
      <c r="AH109" s="174"/>
      <c r="AI109" s="174"/>
    </row>
    <row r="110" spans="1:35">
      <c r="A110" s="174"/>
      <c r="B110" s="177"/>
      <c r="C110" s="174"/>
      <c r="D110" s="174"/>
      <c r="E110" s="174"/>
      <c r="F110" s="174"/>
      <c r="G110" s="174"/>
      <c r="H110" s="174"/>
      <c r="I110" s="174"/>
      <c r="J110" s="174"/>
      <c r="K110" s="174"/>
      <c r="L110" s="174"/>
      <c r="M110" s="174"/>
      <c r="N110" s="174"/>
      <c r="O110" s="174"/>
      <c r="P110" s="174"/>
      <c r="Q110" s="174"/>
      <c r="R110" s="174"/>
      <c r="S110" s="174"/>
      <c r="T110" s="174"/>
      <c r="U110" s="171"/>
      <c r="V110" s="169"/>
      <c r="W110" s="169"/>
      <c r="X110" s="169"/>
      <c r="Y110" s="169"/>
      <c r="Z110" s="169"/>
      <c r="AA110" s="169"/>
      <c r="AB110" s="169"/>
      <c r="AC110" s="169"/>
      <c r="AD110" s="169"/>
      <c r="AE110" s="169"/>
      <c r="AF110" s="169"/>
      <c r="AG110" s="174"/>
      <c r="AH110" s="174"/>
      <c r="AI110" s="174"/>
    </row>
    <row r="111" spans="1:35">
      <c r="A111" s="174"/>
      <c r="B111" s="174"/>
      <c r="C111" s="174"/>
      <c r="D111" s="174"/>
      <c r="E111" s="174"/>
      <c r="F111" s="174"/>
      <c r="G111" s="174"/>
      <c r="H111" s="174"/>
      <c r="I111" s="174"/>
      <c r="J111" s="174"/>
      <c r="K111" s="174"/>
      <c r="L111" s="174"/>
      <c r="M111" s="174"/>
      <c r="N111" s="174"/>
      <c r="O111" s="174"/>
      <c r="P111" s="174"/>
      <c r="Q111" s="174"/>
      <c r="R111" s="174"/>
      <c r="S111" s="174"/>
      <c r="T111" s="174"/>
      <c r="U111" s="171"/>
      <c r="V111" s="169"/>
      <c r="W111" s="169"/>
      <c r="X111" s="169"/>
      <c r="Y111" s="169"/>
      <c r="Z111" s="169"/>
      <c r="AA111" s="169"/>
      <c r="AB111" s="169"/>
      <c r="AC111" s="169"/>
      <c r="AD111" s="169"/>
      <c r="AE111" s="169"/>
      <c r="AF111" s="169"/>
      <c r="AG111" s="174"/>
      <c r="AH111" s="174"/>
      <c r="AI111" s="174"/>
    </row>
    <row r="112" spans="1:35">
      <c r="A112" s="174"/>
      <c r="B112" s="174"/>
      <c r="C112" s="174"/>
      <c r="D112" s="174"/>
      <c r="E112" s="174"/>
      <c r="F112" s="174"/>
      <c r="G112" s="174"/>
      <c r="H112" s="174"/>
      <c r="I112" s="174"/>
      <c r="J112" s="174"/>
      <c r="K112" s="174"/>
      <c r="L112" s="174"/>
      <c r="M112" s="174"/>
      <c r="N112" s="174"/>
      <c r="O112" s="174"/>
      <c r="P112" s="174"/>
      <c r="Q112" s="174"/>
      <c r="R112" s="174"/>
      <c r="S112" s="174"/>
      <c r="T112" s="174"/>
      <c r="U112" s="172"/>
      <c r="V112" s="169"/>
      <c r="W112" s="169"/>
      <c r="X112" s="169"/>
      <c r="Y112" s="169"/>
      <c r="Z112" s="169"/>
      <c r="AA112" s="169"/>
      <c r="AB112" s="169"/>
      <c r="AC112" s="169"/>
      <c r="AD112" s="169"/>
      <c r="AE112" s="169"/>
      <c r="AF112" s="169"/>
      <c r="AG112" s="174"/>
      <c r="AH112" s="174"/>
      <c r="AI112" s="174"/>
    </row>
    <row r="113" spans="1:35">
      <c r="A113" s="174"/>
      <c r="B113" s="174"/>
      <c r="C113" s="174"/>
      <c r="D113" s="174"/>
      <c r="E113" s="174"/>
      <c r="F113" s="174"/>
      <c r="G113" s="174"/>
      <c r="H113" s="174"/>
      <c r="I113" s="174"/>
      <c r="J113" s="174"/>
      <c r="K113" s="174"/>
      <c r="L113" s="174"/>
      <c r="M113" s="174"/>
      <c r="N113" s="174"/>
      <c r="O113" s="174"/>
      <c r="P113" s="174"/>
      <c r="Q113" s="174"/>
      <c r="R113" s="174"/>
      <c r="S113" s="174"/>
      <c r="T113" s="174"/>
      <c r="U113" s="172"/>
      <c r="V113" s="169"/>
      <c r="W113" s="169"/>
      <c r="X113" s="169"/>
      <c r="Y113" s="169"/>
      <c r="Z113" s="169"/>
      <c r="AA113" s="169"/>
      <c r="AB113" s="169"/>
      <c r="AC113" s="169"/>
      <c r="AD113" s="169"/>
      <c r="AE113" s="169"/>
      <c r="AF113" s="169"/>
      <c r="AG113" s="174"/>
      <c r="AH113" s="174"/>
      <c r="AI113" s="174"/>
    </row>
    <row r="114" spans="1:35">
      <c r="A114" s="174"/>
      <c r="B114" s="174"/>
      <c r="C114" s="174"/>
      <c r="D114" s="174"/>
      <c r="E114" s="174"/>
      <c r="F114" s="174"/>
      <c r="G114" s="174"/>
      <c r="H114" s="174"/>
      <c r="I114" s="174"/>
      <c r="J114" s="174"/>
      <c r="K114" s="174"/>
      <c r="L114" s="174"/>
      <c r="M114" s="174"/>
      <c r="N114" s="174"/>
      <c r="O114" s="174"/>
      <c r="P114" s="174"/>
      <c r="Q114" s="174"/>
      <c r="R114" s="174"/>
      <c r="S114" s="174"/>
      <c r="T114" s="174"/>
      <c r="U114" s="172"/>
      <c r="V114" s="169"/>
      <c r="W114" s="169"/>
      <c r="X114" s="169"/>
      <c r="Y114" s="169"/>
      <c r="Z114" s="169"/>
      <c r="AA114" s="169"/>
      <c r="AB114" s="169"/>
      <c r="AC114" s="169"/>
      <c r="AD114" s="169"/>
      <c r="AE114" s="169"/>
      <c r="AF114" s="169"/>
      <c r="AG114" s="174"/>
      <c r="AH114" s="174"/>
      <c r="AI114" s="174"/>
    </row>
    <row r="115" spans="1:35">
      <c r="A115" s="174"/>
      <c r="B115" s="174"/>
      <c r="C115" s="174"/>
      <c r="D115" s="174"/>
      <c r="E115" s="174"/>
      <c r="F115" s="174"/>
      <c r="G115" s="174"/>
      <c r="H115" s="174"/>
      <c r="I115" s="174"/>
      <c r="J115" s="174"/>
      <c r="K115" s="174"/>
      <c r="L115" s="174"/>
      <c r="M115" s="174"/>
      <c r="N115" s="174"/>
      <c r="O115" s="174"/>
      <c r="P115" s="174"/>
      <c r="Q115" s="174"/>
      <c r="R115" s="174"/>
      <c r="S115" s="174"/>
      <c r="T115" s="174"/>
      <c r="U115" s="171"/>
      <c r="V115" s="169"/>
      <c r="W115" s="169"/>
      <c r="X115" s="169"/>
      <c r="Y115" s="169"/>
      <c r="Z115" s="169"/>
      <c r="AA115" s="169"/>
      <c r="AB115" s="169"/>
      <c r="AC115" s="169"/>
      <c r="AD115" s="169"/>
      <c r="AE115" s="169"/>
      <c r="AF115" s="169"/>
      <c r="AG115" s="174"/>
      <c r="AH115" s="174"/>
      <c r="AI115" s="174"/>
    </row>
    <row r="116" spans="1:35">
      <c r="A116" s="174"/>
      <c r="B116" s="174"/>
      <c r="C116" s="174"/>
      <c r="D116" s="174"/>
      <c r="E116" s="174"/>
      <c r="F116" s="174"/>
      <c r="G116" s="174"/>
      <c r="H116" s="174"/>
      <c r="I116" s="174"/>
      <c r="J116" s="174"/>
      <c r="K116" s="174"/>
      <c r="L116" s="174"/>
      <c r="M116" s="174"/>
      <c r="N116" s="174"/>
      <c r="O116" s="174"/>
      <c r="P116" s="174"/>
      <c r="Q116" s="174"/>
      <c r="R116" s="174"/>
      <c r="S116" s="174"/>
      <c r="T116" s="174"/>
      <c r="U116" s="171"/>
      <c r="V116" s="169"/>
      <c r="W116" s="169"/>
      <c r="X116" s="169"/>
      <c r="Y116" s="169"/>
      <c r="Z116" s="169"/>
      <c r="AA116" s="169"/>
      <c r="AB116" s="169"/>
      <c r="AC116" s="169"/>
      <c r="AD116" s="169"/>
      <c r="AE116" s="169"/>
      <c r="AF116" s="169"/>
      <c r="AG116" s="174"/>
      <c r="AH116" s="174"/>
      <c r="AI116" s="174"/>
    </row>
    <row r="117" spans="1:35">
      <c r="A117" s="174"/>
      <c r="B117" s="174"/>
      <c r="C117" s="174"/>
      <c r="D117" s="174"/>
      <c r="E117" s="174"/>
      <c r="F117" s="174"/>
      <c r="G117" s="174"/>
      <c r="H117" s="174"/>
      <c r="I117" s="174"/>
      <c r="J117" s="174"/>
      <c r="K117" s="174"/>
      <c r="L117" s="174"/>
      <c r="M117" s="174"/>
      <c r="N117" s="174"/>
      <c r="O117" s="174"/>
      <c r="P117" s="174"/>
      <c r="Q117" s="174"/>
      <c r="R117" s="174"/>
      <c r="S117" s="174"/>
      <c r="T117" s="174"/>
      <c r="U117" s="172"/>
      <c r="V117" s="169"/>
      <c r="W117" s="169"/>
      <c r="X117" s="169"/>
      <c r="Y117" s="169"/>
      <c r="Z117" s="169"/>
      <c r="AA117" s="169"/>
      <c r="AB117" s="169"/>
      <c r="AC117" s="169"/>
      <c r="AD117" s="169"/>
      <c r="AE117" s="169"/>
      <c r="AF117" s="169"/>
      <c r="AG117" s="174"/>
      <c r="AH117" s="174"/>
      <c r="AI117" s="174"/>
    </row>
    <row r="118" spans="1:35">
      <c r="A118" s="174"/>
      <c r="B118" s="174"/>
      <c r="C118" s="174"/>
      <c r="D118" s="174"/>
      <c r="E118" s="174"/>
      <c r="F118" s="174"/>
      <c r="G118" s="174"/>
      <c r="H118" s="174"/>
      <c r="I118" s="174"/>
      <c r="J118" s="174"/>
      <c r="K118" s="174"/>
      <c r="L118" s="174"/>
      <c r="M118" s="174"/>
      <c r="N118" s="174"/>
      <c r="O118" s="174"/>
      <c r="P118" s="174"/>
      <c r="Q118" s="174"/>
      <c r="R118" s="174"/>
      <c r="S118" s="174"/>
      <c r="T118" s="174"/>
      <c r="U118" s="172"/>
      <c r="V118" s="169"/>
      <c r="W118" s="169"/>
      <c r="X118" s="169"/>
      <c r="Y118" s="169"/>
      <c r="Z118" s="169"/>
      <c r="AA118" s="169"/>
      <c r="AB118" s="169"/>
      <c r="AC118" s="169"/>
      <c r="AD118" s="169"/>
      <c r="AE118" s="169"/>
      <c r="AF118" s="169"/>
      <c r="AG118" s="174"/>
      <c r="AH118" s="174"/>
      <c r="AI118" s="174"/>
    </row>
    <row r="119" spans="1:35">
      <c r="A119" s="174"/>
      <c r="B119" s="174"/>
      <c r="C119" s="174"/>
      <c r="D119" s="174"/>
      <c r="E119" s="174"/>
      <c r="F119" s="174"/>
      <c r="G119" s="174"/>
      <c r="H119" s="174"/>
      <c r="I119" s="174"/>
      <c r="J119" s="174"/>
      <c r="K119" s="174"/>
      <c r="L119" s="174"/>
      <c r="M119" s="174"/>
      <c r="N119" s="174"/>
      <c r="O119" s="174"/>
      <c r="P119" s="174"/>
      <c r="Q119" s="174"/>
      <c r="R119" s="174"/>
      <c r="S119" s="174"/>
      <c r="T119" s="174"/>
      <c r="U119" s="172"/>
      <c r="V119" s="169"/>
      <c r="W119" s="169"/>
      <c r="X119" s="169"/>
      <c r="Y119" s="169"/>
      <c r="Z119" s="169"/>
      <c r="AA119" s="169"/>
      <c r="AB119" s="169"/>
      <c r="AC119" s="169"/>
      <c r="AD119" s="169"/>
      <c r="AE119" s="169"/>
      <c r="AF119" s="169"/>
      <c r="AG119" s="174"/>
      <c r="AH119" s="174"/>
      <c r="AI119" s="174"/>
    </row>
    <row r="120" spans="1:35">
      <c r="A120" s="174"/>
      <c r="B120" s="174" t="s">
        <v>185</v>
      </c>
      <c r="C120" s="174"/>
      <c r="D120" s="174"/>
      <c r="E120" s="174"/>
      <c r="F120" s="174"/>
      <c r="G120" s="174"/>
      <c r="H120" s="174"/>
      <c r="I120" s="174"/>
      <c r="J120" s="174"/>
      <c r="K120" s="174"/>
      <c r="L120" s="174"/>
      <c r="M120" s="174"/>
      <c r="N120" s="174"/>
      <c r="O120" s="174"/>
      <c r="P120" s="174"/>
      <c r="Q120" s="174"/>
      <c r="R120" s="174"/>
      <c r="S120" s="174"/>
      <c r="T120" s="174"/>
      <c r="U120" s="171"/>
      <c r="V120" s="169"/>
      <c r="W120" s="169"/>
      <c r="X120" s="169"/>
      <c r="Y120" s="169"/>
      <c r="Z120" s="169"/>
      <c r="AA120" s="169"/>
      <c r="AB120" s="169"/>
      <c r="AC120" s="169"/>
      <c r="AD120" s="169"/>
      <c r="AE120" s="169"/>
      <c r="AF120" s="169"/>
      <c r="AG120" s="174"/>
      <c r="AH120" s="174"/>
      <c r="AI120" s="174"/>
    </row>
    <row r="121" spans="1:35">
      <c r="A121" s="174"/>
      <c r="B121" s="294" t="s">
        <v>171</v>
      </c>
      <c r="C121" s="294"/>
      <c r="D121" s="294"/>
      <c r="E121" s="294"/>
      <c r="F121" s="294"/>
      <c r="G121" s="294"/>
      <c r="H121" s="294"/>
      <c r="I121" s="295"/>
      <c r="J121" s="295"/>
      <c r="K121" s="295"/>
      <c r="L121" s="296" t="s">
        <v>2</v>
      </c>
      <c r="M121" s="297"/>
      <c r="N121" s="297"/>
      <c r="O121" s="297"/>
      <c r="P121" s="297"/>
      <c r="Q121" s="298"/>
      <c r="R121" s="174"/>
      <c r="S121" s="174"/>
      <c r="T121" s="174"/>
      <c r="U121" s="171"/>
      <c r="V121" s="169"/>
      <c r="W121" s="169"/>
      <c r="X121" s="169"/>
      <c r="Y121" s="169"/>
      <c r="Z121" s="169"/>
      <c r="AA121" s="169"/>
      <c r="AB121" s="169"/>
      <c r="AC121" s="169"/>
      <c r="AD121" s="169"/>
      <c r="AE121" s="169"/>
      <c r="AF121" s="169"/>
      <c r="AG121" s="174"/>
      <c r="AH121" s="174"/>
      <c r="AI121" s="174"/>
    </row>
    <row r="122" spans="1:35" ht="48">
      <c r="A122" s="174"/>
      <c r="B122" s="192" t="s">
        <v>155</v>
      </c>
      <c r="C122" s="193" t="s">
        <v>172</v>
      </c>
      <c r="D122" s="194" t="s">
        <v>175</v>
      </c>
      <c r="E122" s="201" t="s">
        <v>178</v>
      </c>
      <c r="F122" s="204" t="s">
        <v>179</v>
      </c>
      <c r="G122" s="193" t="s">
        <v>173</v>
      </c>
      <c r="H122" s="204" t="s">
        <v>176</v>
      </c>
      <c r="I122" s="204" t="s">
        <v>149</v>
      </c>
      <c r="J122" s="195" t="s">
        <v>164</v>
      </c>
      <c r="K122" s="204" t="s">
        <v>177</v>
      </c>
      <c r="L122" s="194" t="s">
        <v>180</v>
      </c>
      <c r="M122" s="194" t="s">
        <v>181</v>
      </c>
      <c r="N122" s="197" t="s">
        <v>182</v>
      </c>
      <c r="O122" s="194" t="s">
        <v>174</v>
      </c>
      <c r="P122" s="194" t="s">
        <v>184</v>
      </c>
      <c r="Q122" s="194" t="s">
        <v>183</v>
      </c>
      <c r="R122" s="174"/>
      <c r="S122" s="174"/>
      <c r="T122" s="174"/>
      <c r="U122" s="172"/>
      <c r="V122" s="169"/>
      <c r="W122" s="169"/>
      <c r="X122" s="169"/>
      <c r="Y122" s="169"/>
      <c r="Z122" s="169"/>
      <c r="AA122" s="169"/>
      <c r="AB122" s="169"/>
      <c r="AC122" s="169"/>
      <c r="AD122" s="169"/>
      <c r="AE122" s="169"/>
      <c r="AF122" s="169"/>
      <c r="AG122" s="174"/>
      <c r="AH122" s="174"/>
      <c r="AI122" s="174"/>
    </row>
    <row r="123" spans="1:35">
      <c r="A123" s="174"/>
      <c r="B123" s="188" t="s">
        <v>165</v>
      </c>
      <c r="C123" s="188">
        <v>100</v>
      </c>
      <c r="D123" s="196">
        <v>527</v>
      </c>
      <c r="E123" s="202">
        <v>12</v>
      </c>
      <c r="F123" s="205">
        <v>7</v>
      </c>
      <c r="G123" s="188">
        <v>100</v>
      </c>
      <c r="H123" s="202">
        <v>1512</v>
      </c>
      <c r="I123" s="205">
        <v>32</v>
      </c>
      <c r="J123" s="188">
        <v>100</v>
      </c>
      <c r="K123" s="202">
        <v>2500</v>
      </c>
      <c r="L123" s="199">
        <v>7</v>
      </c>
      <c r="M123" s="189">
        <v>37</v>
      </c>
      <c r="N123" s="198">
        <f>(E123-L123)*H123/60*4.18605</f>
        <v>527.44229999999993</v>
      </c>
      <c r="O123" s="189">
        <v>32.4</v>
      </c>
      <c r="P123" s="196"/>
      <c r="Q123" s="189">
        <v>5.0999999999999996</v>
      </c>
      <c r="R123" s="174"/>
      <c r="S123" s="174"/>
      <c r="T123" s="174"/>
      <c r="U123" s="172"/>
      <c r="V123" s="169"/>
      <c r="W123" s="169"/>
      <c r="X123" s="169"/>
      <c r="Y123" s="169"/>
      <c r="Z123" s="169"/>
      <c r="AA123" s="169"/>
      <c r="AB123" s="169"/>
      <c r="AC123" s="169"/>
      <c r="AD123" s="169"/>
      <c r="AE123" s="169"/>
      <c r="AF123" s="169"/>
      <c r="AG123" s="174"/>
      <c r="AH123" s="174"/>
      <c r="AI123" s="174"/>
    </row>
    <row r="124" spans="1:35">
      <c r="A124" s="174"/>
      <c r="B124" s="188" t="s">
        <v>166</v>
      </c>
      <c r="C124" s="188">
        <v>75</v>
      </c>
      <c r="D124" s="196">
        <v>395</v>
      </c>
      <c r="E124" s="202">
        <v>10.75</v>
      </c>
      <c r="F124" s="205">
        <v>7</v>
      </c>
      <c r="G124" s="188">
        <v>100</v>
      </c>
      <c r="H124" s="202">
        <v>1512</v>
      </c>
      <c r="I124" s="205">
        <v>27</v>
      </c>
      <c r="J124" s="188">
        <v>100</v>
      </c>
      <c r="K124" s="202">
        <v>2500</v>
      </c>
      <c r="L124" s="199">
        <v>7</v>
      </c>
      <c r="M124" s="189">
        <v>30.6</v>
      </c>
      <c r="N124" s="198">
        <f t="shared" ref="N124:N128" si="14">(E124-L124)*H124/60*4.18605</f>
        <v>395.58172500000001</v>
      </c>
      <c r="O124" s="189">
        <v>22.1</v>
      </c>
      <c r="P124" s="196"/>
      <c r="Q124" s="189">
        <v>2.9</v>
      </c>
      <c r="R124" s="174"/>
      <c r="S124" s="174"/>
      <c r="T124" s="174"/>
      <c r="U124" s="172"/>
      <c r="V124" s="169"/>
      <c r="W124" s="169"/>
      <c r="X124" s="169"/>
      <c r="Y124" s="169"/>
      <c r="Z124" s="169"/>
      <c r="AA124" s="169"/>
      <c r="AB124" s="169"/>
      <c r="AC124" s="169"/>
      <c r="AD124" s="169"/>
      <c r="AE124" s="169"/>
      <c r="AF124" s="169"/>
      <c r="AG124" s="174"/>
      <c r="AH124" s="174"/>
      <c r="AI124" s="174"/>
    </row>
    <row r="125" spans="1:35">
      <c r="A125" s="174"/>
      <c r="B125" s="188" t="s">
        <v>167</v>
      </c>
      <c r="C125" s="188">
        <v>50</v>
      </c>
      <c r="D125" s="196">
        <v>264</v>
      </c>
      <c r="E125" s="202">
        <v>9.5</v>
      </c>
      <c r="F125" s="205">
        <v>7</v>
      </c>
      <c r="G125" s="188">
        <v>100</v>
      </c>
      <c r="H125" s="202">
        <v>1512</v>
      </c>
      <c r="I125" s="205">
        <v>22</v>
      </c>
      <c r="J125" s="188">
        <v>100</v>
      </c>
      <c r="K125" s="202">
        <v>2500</v>
      </c>
      <c r="L125" s="199">
        <v>7</v>
      </c>
      <c r="M125" s="189">
        <v>24.4</v>
      </c>
      <c r="N125" s="198">
        <f t="shared" si="14"/>
        <v>263.72114999999997</v>
      </c>
      <c r="O125" s="189">
        <v>13.8</v>
      </c>
      <c r="P125" s="196"/>
      <c r="Q125" s="189">
        <v>1.8</v>
      </c>
      <c r="R125" s="174"/>
      <c r="S125" s="174"/>
      <c r="T125" s="174"/>
      <c r="U125" s="174"/>
      <c r="V125" s="174"/>
      <c r="W125" s="174"/>
      <c r="X125" s="174"/>
      <c r="Y125" s="174"/>
      <c r="Z125" s="174"/>
      <c r="AA125" s="174"/>
      <c r="AB125" s="174"/>
      <c r="AC125" s="174"/>
      <c r="AD125" s="174"/>
      <c r="AE125" s="174"/>
      <c r="AF125" s="174"/>
      <c r="AG125" s="174"/>
      <c r="AH125" s="174"/>
      <c r="AI125" s="174"/>
    </row>
    <row r="126" spans="1:35">
      <c r="A126" s="174"/>
      <c r="B126" s="188" t="s">
        <v>168</v>
      </c>
      <c r="C126" s="188">
        <v>75</v>
      </c>
      <c r="D126" s="196">
        <v>395</v>
      </c>
      <c r="E126" s="202">
        <v>12</v>
      </c>
      <c r="F126" s="205">
        <v>7</v>
      </c>
      <c r="G126" s="188">
        <v>75</v>
      </c>
      <c r="H126" s="202">
        <v>1134</v>
      </c>
      <c r="I126" s="205">
        <v>27</v>
      </c>
      <c r="J126" s="188">
        <v>75</v>
      </c>
      <c r="K126" s="202">
        <v>1875</v>
      </c>
      <c r="L126" s="199">
        <v>7</v>
      </c>
      <c r="M126" s="189">
        <v>31.9</v>
      </c>
      <c r="N126" s="198">
        <f t="shared" si="14"/>
        <v>395.58172500000001</v>
      </c>
      <c r="O126" s="189">
        <v>22.6</v>
      </c>
      <c r="P126" s="196"/>
      <c r="Q126" s="189">
        <v>2.9</v>
      </c>
      <c r="R126" s="174"/>
      <c r="S126" s="174"/>
      <c r="T126" s="174"/>
      <c r="U126" s="174"/>
      <c r="V126" s="174"/>
      <c r="W126" s="174"/>
      <c r="X126" s="174"/>
      <c r="Y126" s="174"/>
      <c r="Z126" s="174"/>
      <c r="AA126" s="174"/>
      <c r="AB126" s="174"/>
      <c r="AC126" s="174"/>
      <c r="AD126" s="174"/>
      <c r="AE126" s="174"/>
      <c r="AF126" s="174"/>
      <c r="AG126" s="174"/>
      <c r="AH126" s="174"/>
      <c r="AI126" s="174"/>
    </row>
    <row r="127" spans="1:35">
      <c r="A127" s="174"/>
      <c r="B127" s="190" t="s">
        <v>169</v>
      </c>
      <c r="C127" s="190">
        <v>86</v>
      </c>
      <c r="D127" s="196">
        <v>453</v>
      </c>
      <c r="E127" s="203">
        <v>10</v>
      </c>
      <c r="F127" s="206">
        <v>5</v>
      </c>
      <c r="G127" s="190">
        <v>86</v>
      </c>
      <c r="H127" s="203">
        <v>1300</v>
      </c>
      <c r="I127" s="206">
        <v>32</v>
      </c>
      <c r="J127" s="190">
        <v>86</v>
      </c>
      <c r="K127" s="203">
        <v>2150</v>
      </c>
      <c r="L127" s="200">
        <v>5</v>
      </c>
      <c r="M127" s="189">
        <v>37</v>
      </c>
      <c r="N127" s="198">
        <f t="shared" si="14"/>
        <v>453.48874999999998</v>
      </c>
      <c r="O127" s="189">
        <v>28.6</v>
      </c>
      <c r="P127" s="196"/>
      <c r="Q127" s="189">
        <v>5.0999999999999996</v>
      </c>
      <c r="R127" s="174"/>
      <c r="S127" s="174"/>
      <c r="T127" s="179"/>
      <c r="U127" s="174"/>
      <c r="V127" s="174"/>
      <c r="W127" s="174"/>
      <c r="X127" s="174"/>
      <c r="Y127" s="174"/>
      <c r="Z127" s="174"/>
      <c r="AA127" s="174"/>
      <c r="AB127" s="174"/>
      <c r="AC127" s="174"/>
      <c r="AD127" s="174"/>
      <c r="AE127" s="174"/>
      <c r="AF127" s="174"/>
      <c r="AG127" s="174"/>
      <c r="AH127" s="174"/>
      <c r="AI127" s="174"/>
    </row>
    <row r="128" spans="1:35">
      <c r="A128" s="174"/>
      <c r="B128" s="188" t="s">
        <v>170</v>
      </c>
      <c r="C128" s="188">
        <v>100</v>
      </c>
      <c r="D128" s="196">
        <v>527</v>
      </c>
      <c r="E128" s="202">
        <v>14</v>
      </c>
      <c r="F128" s="205">
        <v>9</v>
      </c>
      <c r="G128" s="188">
        <v>100</v>
      </c>
      <c r="H128" s="202">
        <v>1512</v>
      </c>
      <c r="I128" s="205">
        <v>32</v>
      </c>
      <c r="J128" s="188">
        <v>100</v>
      </c>
      <c r="K128" s="202">
        <v>2500</v>
      </c>
      <c r="L128" s="199">
        <v>9</v>
      </c>
      <c r="M128" s="189">
        <v>37</v>
      </c>
      <c r="N128" s="198">
        <f t="shared" si="14"/>
        <v>527.44229999999993</v>
      </c>
      <c r="O128" s="189">
        <v>31.3</v>
      </c>
      <c r="P128" s="196"/>
      <c r="Q128" s="189">
        <v>5.0999999999999996</v>
      </c>
      <c r="R128" s="174"/>
      <c r="S128" s="174"/>
      <c r="T128" s="174"/>
      <c r="U128" s="174"/>
      <c r="V128" s="174"/>
      <c r="W128" s="174"/>
      <c r="X128" s="174"/>
      <c r="Y128" s="174"/>
      <c r="Z128" s="174"/>
      <c r="AA128" s="174"/>
      <c r="AB128" s="174"/>
      <c r="AC128" s="174"/>
      <c r="AD128" s="174"/>
      <c r="AE128" s="174"/>
      <c r="AF128" s="174"/>
      <c r="AG128" s="174"/>
      <c r="AH128" s="174"/>
      <c r="AI128" s="174"/>
    </row>
    <row r="129" spans="1:35" s="210" customFormat="1">
      <c r="A129" s="178"/>
      <c r="B129" s="207"/>
      <c r="C129" s="207"/>
      <c r="D129" s="207"/>
      <c r="E129" s="207"/>
      <c r="F129" s="208"/>
      <c r="G129" s="207"/>
      <c r="H129" s="207"/>
      <c r="I129" s="208"/>
      <c r="J129" s="208"/>
      <c r="K129" s="207"/>
      <c r="L129" s="219"/>
      <c r="M129" s="219"/>
      <c r="N129" s="219"/>
      <c r="O129" s="219"/>
      <c r="P129" s="207"/>
      <c r="Q129" s="219"/>
      <c r="R129" s="219"/>
      <c r="S129" s="219"/>
      <c r="T129" s="219"/>
      <c r="U129" s="219"/>
      <c r="V129" s="207"/>
      <c r="W129" s="219"/>
      <c r="X129" s="209"/>
      <c r="Y129" s="209"/>
      <c r="Z129" s="209"/>
      <c r="AA129" s="209"/>
      <c r="AB129" s="209"/>
      <c r="AC129" s="209"/>
      <c r="AD129" s="209"/>
      <c r="AE129" s="209"/>
      <c r="AF129" s="209"/>
      <c r="AG129" s="178"/>
      <c r="AH129" s="178"/>
      <c r="AI129" s="178"/>
    </row>
    <row r="130" spans="1:35" s="210" customFormat="1">
      <c r="A130" s="178"/>
      <c r="B130" s="178"/>
      <c r="C130" s="178"/>
      <c r="D130" s="178"/>
      <c r="E130" s="178"/>
      <c r="F130" s="178"/>
      <c r="G130" s="178"/>
      <c r="H130" s="178"/>
      <c r="I130" s="178"/>
      <c r="J130" s="178"/>
      <c r="K130" s="178"/>
      <c r="L130" s="178"/>
      <c r="M130" s="178"/>
      <c r="N130" s="178"/>
      <c r="O130" s="178"/>
      <c r="P130" s="178"/>
      <c r="Q130" s="178"/>
      <c r="R130" s="178"/>
      <c r="S130" s="178"/>
      <c r="T130" s="178"/>
      <c r="U130" s="211"/>
      <c r="V130" s="209"/>
      <c r="W130" s="209"/>
      <c r="X130" s="209"/>
      <c r="Y130" s="209"/>
      <c r="Z130" s="209"/>
      <c r="AA130" s="209"/>
      <c r="AB130" s="209"/>
      <c r="AC130" s="209"/>
      <c r="AD130" s="209"/>
      <c r="AE130" s="209"/>
      <c r="AF130" s="209"/>
      <c r="AG130" s="178"/>
      <c r="AH130" s="178"/>
      <c r="AI130" s="178"/>
    </row>
    <row r="131" spans="1:35" s="210" customFormat="1">
      <c r="A131" s="178"/>
      <c r="B131" s="215"/>
      <c r="C131" s="215"/>
      <c r="D131" s="215"/>
      <c r="E131" s="215"/>
      <c r="F131" s="215"/>
      <c r="G131" s="215"/>
      <c r="H131" s="215"/>
      <c r="I131" s="216"/>
      <c r="J131" s="216"/>
      <c r="K131" s="216"/>
      <c r="L131" s="217"/>
      <c r="M131" s="218"/>
      <c r="N131" s="218"/>
      <c r="O131" s="218"/>
      <c r="P131" s="218"/>
      <c r="Q131" s="218"/>
      <c r="R131" s="178"/>
      <c r="S131" s="178"/>
      <c r="T131" s="178"/>
      <c r="U131" s="211"/>
      <c r="V131" s="209"/>
      <c r="W131" s="209"/>
      <c r="X131" s="209"/>
      <c r="Y131" s="209"/>
      <c r="Z131" s="209"/>
      <c r="AA131" s="209"/>
      <c r="AB131" s="209"/>
      <c r="AC131" s="209"/>
      <c r="AD131" s="209"/>
      <c r="AE131" s="209"/>
      <c r="AF131" s="209"/>
      <c r="AG131" s="178"/>
      <c r="AH131" s="178"/>
      <c r="AI131" s="178"/>
    </row>
    <row r="132" spans="1:35" s="210" customFormat="1">
      <c r="A132" s="178"/>
      <c r="B132" s="220"/>
      <c r="C132" s="221"/>
      <c r="D132" s="221"/>
      <c r="E132" s="222"/>
      <c r="F132" s="221"/>
      <c r="G132" s="221"/>
      <c r="H132" s="221"/>
      <c r="I132" s="221"/>
      <c r="J132" s="223"/>
      <c r="K132" s="221"/>
      <c r="L132" s="221"/>
      <c r="M132" s="221"/>
      <c r="N132" s="224"/>
      <c r="O132" s="221"/>
      <c r="P132" s="221"/>
      <c r="Q132" s="221"/>
      <c r="R132" s="178"/>
      <c r="S132" s="178"/>
      <c r="T132" s="178"/>
      <c r="U132" s="225"/>
      <c r="V132" s="209"/>
      <c r="W132" s="209"/>
      <c r="X132" s="209"/>
      <c r="Y132" s="209"/>
      <c r="Z132" s="209"/>
      <c r="AA132" s="209"/>
      <c r="AB132" s="209"/>
      <c r="AC132" s="209"/>
      <c r="AD132" s="209"/>
      <c r="AE132" s="209"/>
      <c r="AF132" s="209"/>
      <c r="AG132" s="178"/>
      <c r="AH132" s="178"/>
      <c r="AI132" s="178"/>
    </row>
    <row r="133" spans="1:35" s="210" customFormat="1">
      <c r="A133" s="178"/>
      <c r="B133" s="207"/>
      <c r="C133" s="207"/>
      <c r="D133" s="212"/>
      <c r="E133" s="219"/>
      <c r="F133" s="207"/>
      <c r="G133" s="207"/>
      <c r="H133" s="219"/>
      <c r="I133" s="207"/>
      <c r="J133" s="207"/>
      <c r="K133" s="219"/>
      <c r="L133" s="207"/>
      <c r="M133" s="208"/>
      <c r="N133" s="213"/>
      <c r="O133" s="208"/>
      <c r="P133" s="212"/>
      <c r="Q133" s="208"/>
      <c r="R133" s="178"/>
      <c r="S133" s="178"/>
      <c r="T133" s="178"/>
      <c r="U133" s="225"/>
      <c r="V133" s="209"/>
      <c r="W133" s="209"/>
      <c r="X133" s="209"/>
      <c r="Y133" s="209"/>
      <c r="Z133" s="209"/>
      <c r="AA133" s="209"/>
      <c r="AB133" s="209"/>
      <c r="AC133" s="209"/>
      <c r="AD133" s="209"/>
      <c r="AE133" s="209"/>
      <c r="AF133" s="209"/>
      <c r="AG133" s="178"/>
      <c r="AH133" s="178"/>
      <c r="AI133" s="178"/>
    </row>
    <row r="134" spans="1:35" s="210" customFormat="1">
      <c r="A134" s="178"/>
      <c r="B134" s="207"/>
      <c r="C134" s="207"/>
      <c r="D134" s="212"/>
      <c r="E134" s="219"/>
      <c r="F134" s="207"/>
      <c r="G134" s="207"/>
      <c r="H134" s="219"/>
      <c r="I134" s="207"/>
      <c r="J134" s="207"/>
      <c r="K134" s="219"/>
      <c r="L134" s="207"/>
      <c r="M134" s="208"/>
      <c r="N134" s="213"/>
      <c r="O134" s="208"/>
      <c r="P134" s="212"/>
      <c r="Q134" s="208"/>
      <c r="R134" s="178"/>
      <c r="S134" s="178"/>
      <c r="T134" s="178"/>
      <c r="U134" s="225"/>
      <c r="V134" s="209"/>
      <c r="W134" s="209"/>
      <c r="X134" s="209"/>
      <c r="Y134" s="209"/>
      <c r="Z134" s="209"/>
      <c r="AA134" s="209"/>
      <c r="AB134" s="209"/>
      <c r="AC134" s="209"/>
      <c r="AD134" s="209"/>
      <c r="AE134" s="209"/>
      <c r="AF134" s="209"/>
      <c r="AG134" s="178"/>
      <c r="AH134" s="178"/>
      <c r="AI134" s="178"/>
    </row>
    <row r="135" spans="1:35" s="210" customFormat="1">
      <c r="A135" s="178"/>
      <c r="B135" s="207"/>
      <c r="C135" s="207"/>
      <c r="D135" s="212"/>
      <c r="E135" s="219"/>
      <c r="F135" s="207"/>
      <c r="G135" s="207"/>
      <c r="H135" s="219"/>
      <c r="I135" s="207"/>
      <c r="J135" s="207"/>
      <c r="K135" s="219"/>
      <c r="L135" s="207"/>
      <c r="M135" s="208"/>
      <c r="N135" s="213"/>
      <c r="O135" s="208"/>
      <c r="P135" s="212"/>
      <c r="Q135" s="208"/>
      <c r="R135" s="178"/>
      <c r="S135" s="178"/>
      <c r="T135" s="178"/>
      <c r="U135" s="178"/>
      <c r="V135" s="178"/>
      <c r="W135" s="178"/>
      <c r="X135" s="178"/>
      <c r="Y135" s="178"/>
      <c r="Z135" s="178"/>
      <c r="AA135" s="178"/>
      <c r="AB135" s="178"/>
      <c r="AC135" s="178"/>
      <c r="AD135" s="178"/>
      <c r="AE135" s="178"/>
      <c r="AF135" s="178"/>
      <c r="AG135" s="178"/>
      <c r="AH135" s="178"/>
      <c r="AI135" s="178"/>
    </row>
    <row r="136" spans="1:35" s="210" customFormat="1">
      <c r="A136" s="178"/>
      <c r="B136" s="207"/>
      <c r="C136" s="207"/>
      <c r="D136" s="212"/>
      <c r="E136" s="219"/>
      <c r="F136" s="207"/>
      <c r="G136" s="207"/>
      <c r="H136" s="219"/>
      <c r="I136" s="207"/>
      <c r="J136" s="207"/>
      <c r="K136" s="219"/>
      <c r="L136" s="207"/>
      <c r="M136" s="208"/>
      <c r="N136" s="213"/>
      <c r="O136" s="208"/>
      <c r="P136" s="212"/>
      <c r="Q136" s="208"/>
      <c r="R136" s="178"/>
      <c r="S136" s="178"/>
      <c r="T136" s="178"/>
      <c r="U136" s="178"/>
      <c r="V136" s="178"/>
      <c r="W136" s="178"/>
      <c r="X136" s="178"/>
      <c r="Y136" s="178"/>
      <c r="Z136" s="178"/>
      <c r="AA136" s="178"/>
      <c r="AB136" s="178"/>
      <c r="AC136" s="178"/>
      <c r="AD136" s="178"/>
      <c r="AE136" s="178"/>
      <c r="AF136" s="178"/>
      <c r="AG136" s="178"/>
      <c r="AH136" s="178"/>
      <c r="AI136" s="178"/>
    </row>
    <row r="137" spans="1:35" s="210" customFormat="1">
      <c r="A137" s="178"/>
      <c r="B137" s="208"/>
      <c r="C137" s="208"/>
      <c r="D137" s="212"/>
      <c r="E137" s="226"/>
      <c r="F137" s="208"/>
      <c r="G137" s="208"/>
      <c r="H137" s="226"/>
      <c r="I137" s="208"/>
      <c r="J137" s="208"/>
      <c r="K137" s="226"/>
      <c r="L137" s="208"/>
      <c r="M137" s="208"/>
      <c r="N137" s="213"/>
      <c r="O137" s="208"/>
      <c r="P137" s="212"/>
      <c r="Q137" s="208"/>
      <c r="R137" s="178"/>
      <c r="S137" s="178"/>
      <c r="T137" s="214"/>
      <c r="U137" s="178"/>
      <c r="V137" s="178"/>
      <c r="W137" s="178"/>
      <c r="X137" s="178"/>
      <c r="Y137" s="178"/>
      <c r="Z137" s="178"/>
      <c r="AA137" s="178"/>
      <c r="AB137" s="178"/>
      <c r="AC137" s="178"/>
      <c r="AD137" s="178"/>
      <c r="AE137" s="178"/>
      <c r="AF137" s="178"/>
      <c r="AG137" s="178"/>
      <c r="AH137" s="178"/>
      <c r="AI137" s="178"/>
    </row>
    <row r="138" spans="1:35" s="210" customFormat="1">
      <c r="A138" s="178"/>
      <c r="B138" s="207"/>
      <c r="C138" s="207"/>
      <c r="D138" s="212"/>
      <c r="E138" s="219"/>
      <c r="F138" s="207"/>
      <c r="G138" s="207"/>
      <c r="H138" s="219"/>
      <c r="I138" s="207"/>
      <c r="J138" s="207"/>
      <c r="K138" s="219"/>
      <c r="L138" s="207"/>
      <c r="M138" s="208"/>
      <c r="N138" s="213"/>
      <c r="O138" s="208"/>
      <c r="P138" s="212"/>
      <c r="Q138" s="208"/>
      <c r="R138" s="178"/>
      <c r="S138" s="178"/>
      <c r="T138" s="178"/>
      <c r="U138" s="178"/>
      <c r="V138" s="178"/>
      <c r="W138" s="178"/>
      <c r="X138" s="178"/>
      <c r="Y138" s="178"/>
      <c r="Z138" s="178"/>
      <c r="AA138" s="178"/>
      <c r="AB138" s="178"/>
      <c r="AC138" s="178"/>
      <c r="AD138" s="178"/>
      <c r="AE138" s="178"/>
      <c r="AF138" s="178"/>
      <c r="AG138" s="178"/>
      <c r="AH138" s="178"/>
      <c r="AI138" s="178"/>
    </row>
    <row r="139" spans="1:35" s="210" customFormat="1">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row>
    <row r="140" spans="1:35" s="210" customFormat="1">
      <c r="A140" s="178"/>
      <c r="B140" s="178"/>
      <c r="C140" s="178"/>
      <c r="D140" s="178"/>
      <c r="E140" s="178"/>
      <c r="F140" s="178"/>
      <c r="G140" s="178"/>
      <c r="H140" s="218"/>
      <c r="I140" s="215"/>
      <c r="J140" s="218"/>
      <c r="K140" s="218"/>
      <c r="L140" s="218"/>
      <c r="M140" s="21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row>
    <row r="141" spans="1:35" s="210" customFormat="1">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row>
    <row r="142" spans="1:35">
      <c r="A142" s="174"/>
      <c r="B142" s="174"/>
      <c r="C142" s="174"/>
      <c r="D142" s="174"/>
      <c r="E142" s="174"/>
      <c r="F142" s="174"/>
      <c r="G142" s="174"/>
      <c r="H142" s="174"/>
      <c r="I142" s="145"/>
      <c r="J142" s="145"/>
      <c r="K142" s="145"/>
      <c r="L142" s="145"/>
      <c r="M142" s="145"/>
      <c r="N142" s="145"/>
      <c r="O142" s="145"/>
      <c r="P142" s="145"/>
      <c r="Q142" s="145"/>
      <c r="R142" s="145"/>
      <c r="S142" s="174"/>
      <c r="T142" s="174"/>
      <c r="U142" s="174"/>
      <c r="V142" s="174"/>
      <c r="W142" s="174"/>
      <c r="X142" s="174"/>
      <c r="Y142" s="174"/>
      <c r="Z142" s="174"/>
      <c r="AA142" s="174"/>
      <c r="AB142" s="174"/>
      <c r="AC142" s="174"/>
      <c r="AD142" s="174"/>
      <c r="AE142" s="174"/>
      <c r="AF142" s="174"/>
      <c r="AG142" s="174"/>
      <c r="AH142" s="174"/>
      <c r="AI142" s="174"/>
    </row>
    <row r="143" spans="1:35">
      <c r="A143" s="174"/>
      <c r="B143" s="174"/>
      <c r="C143" s="145"/>
      <c r="D143" s="145"/>
      <c r="E143" s="145"/>
      <c r="F143" s="145"/>
      <c r="G143" s="145"/>
      <c r="H143" s="145"/>
      <c r="I143" s="145"/>
      <c r="J143" s="145"/>
      <c r="K143" s="145"/>
      <c r="L143" s="145"/>
      <c r="M143" s="145"/>
      <c r="N143" s="145"/>
      <c r="O143" s="145"/>
      <c r="P143" s="145"/>
      <c r="Q143" s="145"/>
      <c r="R143" s="145"/>
      <c r="S143" s="174"/>
      <c r="T143" s="174"/>
      <c r="U143" s="174"/>
      <c r="V143" s="174"/>
      <c r="W143" s="174"/>
      <c r="X143" s="174"/>
      <c r="Y143" s="174"/>
      <c r="Z143" s="174"/>
      <c r="AA143" s="174"/>
      <c r="AB143" s="174"/>
      <c r="AC143" s="174"/>
      <c r="AD143" s="174"/>
      <c r="AE143" s="174"/>
      <c r="AF143" s="174"/>
      <c r="AG143" s="174"/>
      <c r="AH143" s="174"/>
      <c r="AI143" s="174"/>
    </row>
    <row r="144" spans="1:35">
      <c r="A144" s="174"/>
      <c r="B144" s="174"/>
      <c r="C144" s="145"/>
      <c r="D144" s="145"/>
      <c r="E144" s="145"/>
      <c r="F144" s="145"/>
      <c r="G144" s="145"/>
      <c r="H144" s="145"/>
      <c r="I144" s="146"/>
      <c r="J144" s="146"/>
      <c r="K144" s="146"/>
      <c r="L144" s="146"/>
      <c r="M144" s="170"/>
      <c r="N144" s="146"/>
      <c r="O144" s="146"/>
      <c r="P144" s="146"/>
      <c r="Q144" s="146"/>
      <c r="R144" s="146"/>
      <c r="S144" s="174"/>
      <c r="T144" s="174"/>
      <c r="U144" s="169"/>
      <c r="V144" s="169"/>
      <c r="W144" s="169"/>
      <c r="X144" s="169"/>
      <c r="Y144" s="169"/>
      <c r="Z144" s="169"/>
      <c r="AA144" s="169"/>
      <c r="AB144" s="169"/>
      <c r="AC144" s="169"/>
      <c r="AD144" s="169"/>
      <c r="AE144" s="169"/>
      <c r="AF144" s="169"/>
      <c r="AG144" s="169"/>
      <c r="AH144" s="169"/>
      <c r="AI144" s="169"/>
    </row>
    <row r="145" spans="1:35">
      <c r="A145" s="174"/>
      <c r="B145" s="174"/>
      <c r="C145" s="145"/>
      <c r="D145" s="145"/>
      <c r="E145" s="145"/>
      <c r="F145" s="145"/>
      <c r="G145" s="145"/>
      <c r="H145" s="145"/>
      <c r="I145" s="146"/>
      <c r="J145" s="146"/>
      <c r="K145" s="146"/>
      <c r="L145" s="146"/>
      <c r="M145" s="170"/>
      <c r="N145" s="146"/>
      <c r="O145" s="146"/>
      <c r="P145" s="146"/>
      <c r="Q145" s="146"/>
      <c r="R145" s="146"/>
      <c r="S145" s="174"/>
      <c r="T145" s="174"/>
      <c r="U145" s="169"/>
      <c r="V145" s="169"/>
      <c r="W145" s="169"/>
      <c r="X145" s="169"/>
      <c r="Y145" s="169"/>
      <c r="Z145" s="169"/>
      <c r="AA145" s="169"/>
      <c r="AB145" s="169"/>
      <c r="AC145" s="169"/>
      <c r="AD145" s="169"/>
      <c r="AE145" s="169"/>
      <c r="AF145" s="169"/>
      <c r="AG145" s="169"/>
      <c r="AH145" s="169"/>
      <c r="AI145" s="169"/>
    </row>
    <row r="146" spans="1:35">
      <c r="A146" s="174"/>
      <c r="B146" s="174"/>
      <c r="C146" s="145"/>
      <c r="D146" s="145"/>
      <c r="E146" s="145"/>
      <c r="F146" s="145"/>
      <c r="G146" s="145"/>
      <c r="H146" s="145"/>
      <c r="I146" s="145"/>
      <c r="J146" s="145"/>
      <c r="K146" s="145"/>
      <c r="L146" s="145"/>
      <c r="M146" s="145"/>
      <c r="N146" s="145"/>
      <c r="O146" s="145"/>
      <c r="P146" s="145"/>
      <c r="Q146" s="145"/>
      <c r="R146" s="145"/>
      <c r="S146" s="174"/>
      <c r="T146" s="174"/>
      <c r="U146" s="169"/>
      <c r="V146" s="169"/>
      <c r="W146" s="169"/>
      <c r="X146" s="169"/>
      <c r="Y146" s="169"/>
      <c r="Z146" s="169"/>
      <c r="AA146" s="169"/>
      <c r="AB146" s="169"/>
      <c r="AC146" s="169"/>
      <c r="AD146" s="169"/>
      <c r="AE146" s="169"/>
      <c r="AF146" s="169"/>
      <c r="AG146" s="169"/>
      <c r="AH146" s="169"/>
      <c r="AI146" s="169"/>
    </row>
    <row r="147" spans="1:35">
      <c r="A147" s="174"/>
      <c r="B147" s="174"/>
      <c r="C147" s="145"/>
      <c r="D147" s="145"/>
      <c r="E147" s="145"/>
      <c r="F147" s="145"/>
      <c r="G147" s="145"/>
      <c r="H147" s="145"/>
      <c r="I147" s="145"/>
      <c r="J147" s="145"/>
      <c r="K147" s="145"/>
      <c r="L147" s="145"/>
      <c r="M147" s="170"/>
      <c r="N147" s="145"/>
      <c r="O147" s="145"/>
      <c r="P147" s="145"/>
      <c r="Q147" s="145"/>
      <c r="R147" s="145"/>
      <c r="S147" s="174"/>
      <c r="T147" s="174"/>
      <c r="U147" s="169"/>
      <c r="V147" s="169"/>
      <c r="W147" s="169"/>
      <c r="X147" s="169"/>
      <c r="Y147" s="169"/>
      <c r="Z147" s="169"/>
      <c r="AA147" s="169"/>
      <c r="AB147" s="169"/>
      <c r="AC147" s="169"/>
      <c r="AD147" s="169"/>
      <c r="AE147" s="169"/>
      <c r="AF147" s="169"/>
      <c r="AG147" s="169"/>
      <c r="AH147" s="169"/>
      <c r="AI147" s="169"/>
    </row>
    <row r="148" spans="1:35">
      <c r="A148" s="174"/>
      <c r="B148" s="174"/>
      <c r="C148" s="174"/>
      <c r="D148" s="174"/>
      <c r="E148" s="174"/>
      <c r="F148" s="145"/>
      <c r="G148" s="174"/>
      <c r="H148" s="174"/>
      <c r="I148" s="174"/>
      <c r="J148" s="174"/>
      <c r="K148" s="174"/>
      <c r="L148" s="174"/>
      <c r="M148" s="174"/>
      <c r="N148" s="174"/>
      <c r="O148" s="174"/>
      <c r="P148" s="174"/>
      <c r="Q148" s="174"/>
      <c r="R148" s="174"/>
      <c r="S148" s="174"/>
      <c r="T148" s="174"/>
      <c r="U148" s="171"/>
      <c r="V148" s="169"/>
      <c r="W148" s="169"/>
      <c r="X148" s="169"/>
      <c r="Y148" s="169"/>
      <c r="Z148" s="169"/>
      <c r="AA148" s="169"/>
      <c r="AB148" s="169"/>
      <c r="AC148" s="169"/>
      <c r="AD148" s="169"/>
      <c r="AE148" s="169"/>
      <c r="AF148" s="169"/>
      <c r="AG148" s="169"/>
      <c r="AH148" s="169"/>
      <c r="AI148" s="169"/>
    </row>
    <row r="149" spans="1:35">
      <c r="A149" s="174"/>
      <c r="B149" s="174"/>
      <c r="C149" s="174"/>
      <c r="D149" s="174"/>
      <c r="E149" s="174"/>
      <c r="F149" s="174"/>
      <c r="G149" s="174"/>
      <c r="H149" s="174"/>
      <c r="I149" s="174"/>
      <c r="J149" s="174"/>
      <c r="K149" s="174"/>
      <c r="L149" s="174"/>
      <c r="M149" s="174"/>
      <c r="N149" s="174"/>
      <c r="O149" s="174"/>
      <c r="P149" s="174"/>
      <c r="Q149" s="174"/>
      <c r="R149" s="174"/>
      <c r="S149" s="174"/>
      <c r="T149" s="174"/>
      <c r="U149" s="171"/>
      <c r="V149" s="169"/>
      <c r="W149" s="169"/>
      <c r="X149" s="169"/>
      <c r="Y149" s="169"/>
      <c r="Z149" s="169"/>
      <c r="AA149" s="169"/>
      <c r="AB149" s="169"/>
      <c r="AC149" s="169"/>
      <c r="AD149" s="169"/>
      <c r="AE149" s="169"/>
      <c r="AF149" s="169"/>
      <c r="AG149" s="169"/>
      <c r="AH149" s="169"/>
      <c r="AI149" s="169"/>
    </row>
    <row r="150" spans="1:35">
      <c r="A150" s="174"/>
      <c r="B150" s="174"/>
      <c r="C150" s="174"/>
      <c r="D150" s="174"/>
      <c r="E150" s="174"/>
      <c r="F150" s="174"/>
      <c r="G150" s="174"/>
      <c r="H150" s="174"/>
      <c r="I150" s="174"/>
      <c r="J150" s="174"/>
      <c r="K150" s="174"/>
      <c r="L150" s="174"/>
      <c r="M150" s="174"/>
      <c r="N150" s="174"/>
      <c r="O150" s="174"/>
      <c r="P150" s="174"/>
      <c r="Q150" s="174"/>
      <c r="R150" s="174"/>
      <c r="S150" s="174"/>
      <c r="T150" s="174"/>
      <c r="U150" s="172"/>
      <c r="V150" s="169"/>
      <c r="W150" s="169"/>
      <c r="X150" s="169"/>
      <c r="Y150" s="169"/>
      <c r="Z150" s="169"/>
      <c r="AA150" s="169"/>
      <c r="AB150" s="169"/>
      <c r="AC150" s="169"/>
      <c r="AD150" s="169"/>
      <c r="AE150" s="169"/>
      <c r="AF150" s="169"/>
      <c r="AG150" s="169"/>
      <c r="AH150" s="169"/>
      <c r="AI150" s="169"/>
    </row>
    <row r="151" spans="1:35">
      <c r="A151" s="174"/>
      <c r="B151" s="174"/>
      <c r="C151" s="174"/>
      <c r="D151" s="174"/>
      <c r="E151" s="174"/>
      <c r="F151" s="174"/>
      <c r="G151" s="174"/>
      <c r="H151" s="174"/>
      <c r="I151" s="174"/>
      <c r="J151" s="174"/>
      <c r="K151" s="174"/>
      <c r="L151" s="174"/>
      <c r="M151" s="174"/>
      <c r="N151" s="174"/>
      <c r="O151" s="174"/>
      <c r="P151" s="174"/>
      <c r="Q151" s="174"/>
      <c r="R151" s="174"/>
      <c r="S151" s="174"/>
      <c r="T151" s="174"/>
      <c r="U151" s="172"/>
      <c r="V151" s="169"/>
      <c r="W151" s="169"/>
      <c r="X151" s="169"/>
      <c r="Y151" s="169"/>
      <c r="Z151" s="169"/>
      <c r="AA151" s="169"/>
      <c r="AB151" s="169"/>
      <c r="AC151" s="169"/>
      <c r="AD151" s="169"/>
      <c r="AE151" s="169"/>
      <c r="AF151" s="169"/>
      <c r="AG151" s="169"/>
      <c r="AH151" s="169"/>
      <c r="AI151" s="169"/>
    </row>
    <row r="152" spans="1:35">
      <c r="A152" s="174"/>
      <c r="B152" s="174"/>
      <c r="C152" s="174"/>
      <c r="D152" s="174"/>
      <c r="E152" s="174"/>
      <c r="F152" s="174"/>
      <c r="G152" s="174"/>
      <c r="H152" s="174"/>
      <c r="I152" s="174"/>
      <c r="J152" s="174"/>
      <c r="K152" s="174"/>
      <c r="L152" s="174"/>
      <c r="M152" s="174"/>
      <c r="N152" s="174"/>
      <c r="O152" s="174"/>
      <c r="P152" s="174"/>
      <c r="Q152" s="174"/>
      <c r="R152" s="174"/>
      <c r="S152" s="174"/>
      <c r="T152" s="174"/>
      <c r="U152" s="172"/>
      <c r="V152" s="169"/>
      <c r="W152" s="169"/>
      <c r="X152" s="169"/>
      <c r="Y152" s="169"/>
      <c r="Z152" s="169"/>
      <c r="AA152" s="169"/>
      <c r="AB152" s="169"/>
      <c r="AC152" s="169"/>
      <c r="AD152" s="169"/>
      <c r="AE152" s="169"/>
      <c r="AF152" s="169"/>
      <c r="AG152" s="169"/>
      <c r="AH152" s="169"/>
      <c r="AI152" s="169"/>
    </row>
    <row r="153" spans="1:35">
      <c r="A153" s="174"/>
      <c r="B153" s="178"/>
      <c r="C153" s="174"/>
      <c r="D153" s="174"/>
      <c r="E153" s="174"/>
      <c r="F153" s="174"/>
      <c r="G153" s="174"/>
      <c r="H153" s="174"/>
      <c r="I153" s="174"/>
      <c r="J153" s="174"/>
      <c r="K153" s="174"/>
      <c r="L153" s="174"/>
      <c r="M153" s="174"/>
      <c r="N153" s="174"/>
      <c r="O153" s="174"/>
      <c r="P153" s="174"/>
      <c r="Q153" s="174"/>
      <c r="R153" s="174"/>
      <c r="S153" s="174"/>
      <c r="T153" s="174"/>
      <c r="U153" s="171"/>
      <c r="V153" s="169"/>
      <c r="W153" s="169"/>
      <c r="X153" s="169"/>
      <c r="Y153" s="169"/>
      <c r="Z153" s="169"/>
      <c r="AA153" s="169"/>
      <c r="AB153" s="169"/>
      <c r="AC153" s="169"/>
      <c r="AD153" s="169"/>
      <c r="AE153" s="169"/>
      <c r="AF153" s="169"/>
      <c r="AG153" s="169"/>
      <c r="AH153" s="169"/>
      <c r="AI153" s="169"/>
    </row>
    <row r="154" spans="1:35">
      <c r="A154" s="174"/>
      <c r="B154" s="174"/>
      <c r="C154" s="174"/>
      <c r="D154" s="174"/>
      <c r="E154" s="174"/>
      <c r="F154" s="174"/>
      <c r="G154" s="174"/>
      <c r="H154" s="174"/>
      <c r="I154" s="174"/>
      <c r="J154" s="174"/>
      <c r="K154" s="174"/>
      <c r="L154" s="174"/>
      <c r="M154" s="174"/>
      <c r="N154" s="174"/>
      <c r="O154" s="174"/>
      <c r="P154" s="174"/>
      <c r="Q154" s="174"/>
      <c r="R154" s="174"/>
      <c r="S154" s="174"/>
      <c r="T154" s="174"/>
      <c r="U154" s="171"/>
      <c r="V154" s="169"/>
      <c r="W154" s="169"/>
      <c r="X154" s="169"/>
      <c r="Y154" s="169"/>
      <c r="Z154" s="169"/>
      <c r="AA154" s="169"/>
      <c r="AB154" s="169"/>
      <c r="AC154" s="169"/>
      <c r="AD154" s="169"/>
      <c r="AE154" s="169"/>
      <c r="AF154" s="169"/>
      <c r="AG154" s="169"/>
      <c r="AH154" s="169"/>
      <c r="AI154" s="169"/>
    </row>
    <row r="155" spans="1:35">
      <c r="A155" s="174"/>
      <c r="B155" s="174"/>
      <c r="C155" s="174"/>
      <c r="D155" s="174"/>
      <c r="E155" s="174"/>
      <c r="F155" s="174"/>
      <c r="G155" s="174"/>
      <c r="H155" s="174"/>
      <c r="I155" s="174"/>
      <c r="J155" s="174"/>
      <c r="K155" s="174"/>
      <c r="L155" s="174"/>
      <c r="M155" s="174"/>
      <c r="N155" s="174"/>
      <c r="O155" s="174"/>
      <c r="P155" s="174"/>
      <c r="Q155" s="174"/>
      <c r="R155" s="174"/>
      <c r="S155" s="174"/>
      <c r="T155" s="174"/>
      <c r="U155" s="172"/>
      <c r="V155" s="169"/>
      <c r="W155" s="169"/>
      <c r="X155" s="169"/>
      <c r="Y155" s="169"/>
      <c r="Z155" s="169"/>
      <c r="AA155" s="169"/>
      <c r="AB155" s="169"/>
      <c r="AC155" s="169"/>
      <c r="AD155" s="169"/>
      <c r="AE155" s="169"/>
      <c r="AF155" s="169"/>
      <c r="AG155" s="169"/>
      <c r="AH155" s="169"/>
      <c r="AI155" s="169"/>
    </row>
    <row r="156" spans="1:35">
      <c r="A156" s="174"/>
      <c r="B156" s="174"/>
      <c r="C156" s="174"/>
      <c r="D156" s="174"/>
      <c r="E156" s="174"/>
      <c r="F156" s="174"/>
      <c r="G156" s="174"/>
      <c r="H156" s="174"/>
      <c r="I156" s="174"/>
      <c r="J156" s="174"/>
      <c r="K156" s="174"/>
      <c r="L156" s="174"/>
      <c r="M156" s="174"/>
      <c r="N156" s="174"/>
      <c r="O156" s="174"/>
      <c r="P156" s="174"/>
      <c r="Q156" s="174"/>
      <c r="R156" s="174"/>
      <c r="S156" s="174"/>
      <c r="T156" s="174"/>
      <c r="U156" s="172"/>
      <c r="V156" s="169"/>
      <c r="W156" s="169"/>
      <c r="X156" s="169"/>
      <c r="Y156" s="169"/>
      <c r="Z156" s="169"/>
      <c r="AA156" s="169"/>
      <c r="AB156" s="169"/>
      <c r="AC156" s="169"/>
      <c r="AD156" s="169"/>
      <c r="AE156" s="169"/>
      <c r="AF156" s="169"/>
      <c r="AG156" s="169"/>
      <c r="AH156" s="169"/>
      <c r="AI156" s="169"/>
    </row>
    <row r="157" spans="1:35">
      <c r="A157" s="174"/>
      <c r="B157" s="176"/>
      <c r="C157" s="174"/>
      <c r="D157" s="174"/>
      <c r="E157" s="174"/>
      <c r="F157" s="174"/>
      <c r="G157" s="174"/>
      <c r="H157" s="174"/>
      <c r="I157" s="174"/>
      <c r="J157" s="174"/>
      <c r="K157" s="174"/>
      <c r="L157" s="174"/>
      <c r="M157" s="174"/>
      <c r="N157" s="174"/>
      <c r="O157" s="174"/>
      <c r="P157" s="174"/>
      <c r="Q157" s="174"/>
      <c r="R157" s="174"/>
      <c r="S157" s="174"/>
      <c r="T157" s="174"/>
      <c r="U157" s="172"/>
      <c r="V157" s="169"/>
      <c r="W157" s="169"/>
      <c r="X157" s="169"/>
      <c r="Y157" s="169"/>
      <c r="Z157" s="169"/>
      <c r="AA157" s="169"/>
      <c r="AB157" s="169"/>
      <c r="AC157" s="169"/>
      <c r="AD157" s="169"/>
      <c r="AE157" s="169"/>
      <c r="AF157" s="169"/>
      <c r="AG157" s="169"/>
      <c r="AH157" s="169"/>
      <c r="AI157" s="169"/>
    </row>
    <row r="158" spans="1:35">
      <c r="A158" s="174"/>
      <c r="B158" s="177"/>
      <c r="C158" s="174"/>
      <c r="D158" s="174"/>
      <c r="E158" s="174"/>
      <c r="F158" s="174"/>
      <c r="G158" s="174"/>
      <c r="H158" s="174"/>
      <c r="I158" s="174"/>
      <c r="J158" s="174"/>
      <c r="K158" s="174"/>
      <c r="L158" s="174"/>
      <c r="M158" s="174"/>
      <c r="N158" s="174"/>
      <c r="O158" s="174"/>
      <c r="P158" s="174"/>
      <c r="Q158" s="174"/>
      <c r="R158" s="174"/>
      <c r="S158" s="174"/>
      <c r="T158" s="174"/>
      <c r="U158" s="171"/>
      <c r="V158" s="169"/>
      <c r="W158" s="169"/>
      <c r="X158" s="169"/>
      <c r="Y158" s="169"/>
      <c r="Z158" s="169"/>
      <c r="AA158" s="169"/>
      <c r="AB158" s="169"/>
      <c r="AC158" s="169"/>
      <c r="AD158" s="169"/>
      <c r="AE158" s="169"/>
      <c r="AF158" s="169"/>
      <c r="AG158" s="169"/>
      <c r="AH158" s="169"/>
      <c r="AI158" s="169"/>
    </row>
    <row r="159" spans="1:35">
      <c r="A159" s="174"/>
      <c r="B159" s="174"/>
      <c r="C159" s="174"/>
      <c r="D159" s="174"/>
      <c r="E159" s="174"/>
      <c r="F159" s="174"/>
      <c r="G159" s="174"/>
      <c r="H159" s="174"/>
      <c r="I159" s="174"/>
      <c r="J159" s="174"/>
      <c r="K159" s="174"/>
      <c r="L159" s="174"/>
      <c r="M159" s="174"/>
      <c r="N159" s="174"/>
      <c r="O159" s="174"/>
      <c r="P159" s="174"/>
      <c r="Q159" s="174"/>
      <c r="R159" s="174"/>
      <c r="S159" s="174"/>
      <c r="T159" s="174"/>
      <c r="U159" s="171"/>
      <c r="V159" s="169"/>
      <c r="W159" s="169"/>
      <c r="X159" s="169"/>
      <c r="Y159" s="169"/>
      <c r="Z159" s="169"/>
      <c r="AA159" s="169"/>
      <c r="AB159" s="169"/>
      <c r="AC159" s="169"/>
      <c r="AD159" s="169"/>
      <c r="AE159" s="169"/>
      <c r="AF159" s="169"/>
      <c r="AG159" s="169"/>
      <c r="AH159" s="169"/>
      <c r="AI159" s="169"/>
    </row>
    <row r="160" spans="1:35">
      <c r="A160" s="174"/>
      <c r="B160" s="174"/>
      <c r="C160" s="174"/>
      <c r="D160" s="174"/>
      <c r="E160" s="174"/>
      <c r="F160" s="174"/>
      <c r="G160" s="174"/>
      <c r="H160" s="174"/>
      <c r="I160" s="174"/>
      <c r="J160" s="174"/>
      <c r="K160" s="174"/>
      <c r="L160" s="174"/>
      <c r="M160" s="174"/>
      <c r="N160" s="174"/>
      <c r="O160" s="174"/>
      <c r="P160" s="174"/>
      <c r="Q160" s="174"/>
      <c r="R160" s="174"/>
      <c r="S160" s="174"/>
      <c r="T160" s="174"/>
      <c r="U160" s="172"/>
      <c r="V160" s="169"/>
      <c r="W160" s="169"/>
      <c r="X160" s="169"/>
      <c r="Y160" s="169"/>
      <c r="Z160" s="169"/>
      <c r="AA160" s="169"/>
      <c r="AB160" s="169"/>
      <c r="AC160" s="169"/>
      <c r="AD160" s="169"/>
      <c r="AE160" s="169"/>
      <c r="AF160" s="169"/>
      <c r="AG160" s="169"/>
      <c r="AH160" s="169"/>
      <c r="AI160" s="169"/>
    </row>
    <row r="161" spans="1:35">
      <c r="A161" s="174"/>
      <c r="B161" s="174"/>
      <c r="C161" s="174"/>
      <c r="D161" s="174"/>
      <c r="E161" s="174"/>
      <c r="F161" s="174"/>
      <c r="G161" s="174"/>
      <c r="H161" s="174"/>
      <c r="I161" s="174"/>
      <c r="J161" s="174"/>
      <c r="K161" s="174"/>
      <c r="L161" s="174"/>
      <c r="M161" s="174"/>
      <c r="N161" s="174"/>
      <c r="O161" s="174"/>
      <c r="P161" s="174"/>
      <c r="Q161" s="174"/>
      <c r="R161" s="174"/>
      <c r="S161" s="174"/>
      <c r="T161" s="174"/>
      <c r="U161" s="172"/>
      <c r="V161" s="169"/>
      <c r="W161" s="169"/>
      <c r="X161" s="169"/>
      <c r="Y161" s="169"/>
      <c r="Z161" s="169"/>
      <c r="AA161" s="169"/>
      <c r="AB161" s="169"/>
      <c r="AC161" s="169"/>
      <c r="AD161" s="169"/>
      <c r="AE161" s="169"/>
      <c r="AF161" s="169"/>
      <c r="AG161" s="169"/>
      <c r="AH161" s="169"/>
      <c r="AI161" s="169"/>
    </row>
    <row r="162" spans="1:35">
      <c r="A162" s="174"/>
      <c r="B162" s="174"/>
      <c r="C162" s="174"/>
      <c r="D162" s="174"/>
      <c r="E162" s="174"/>
      <c r="F162" s="174"/>
      <c r="G162" s="174"/>
      <c r="H162" s="174"/>
      <c r="I162" s="174"/>
      <c r="J162" s="174"/>
      <c r="K162" s="174"/>
      <c r="L162" s="174"/>
      <c r="M162" s="174"/>
      <c r="N162" s="174"/>
      <c r="O162" s="174"/>
      <c r="P162" s="174"/>
      <c r="Q162" s="174"/>
      <c r="R162" s="174"/>
      <c r="S162" s="174"/>
      <c r="T162" s="174"/>
      <c r="U162" s="172"/>
      <c r="V162" s="169"/>
      <c r="W162" s="169"/>
      <c r="X162" s="169"/>
      <c r="Y162" s="169"/>
      <c r="Z162" s="169"/>
      <c r="AA162" s="169"/>
      <c r="AB162" s="169"/>
      <c r="AC162" s="169"/>
      <c r="AD162" s="169"/>
      <c r="AE162" s="169"/>
      <c r="AF162" s="169"/>
      <c r="AG162" s="169"/>
      <c r="AH162" s="169"/>
      <c r="AI162" s="169"/>
    </row>
    <row r="163" spans="1:35">
      <c r="A163" s="174"/>
      <c r="B163" s="174"/>
      <c r="C163" s="174"/>
      <c r="D163" s="174"/>
      <c r="E163" s="174"/>
      <c r="F163" s="174"/>
      <c r="G163" s="174"/>
      <c r="H163" s="174"/>
      <c r="I163" s="174"/>
      <c r="J163" s="174"/>
      <c r="K163" s="174"/>
      <c r="L163" s="174"/>
      <c r="M163" s="174"/>
      <c r="N163" s="174"/>
      <c r="O163" s="174"/>
      <c r="P163" s="174"/>
      <c r="Q163" s="174"/>
      <c r="R163" s="174"/>
      <c r="S163" s="174"/>
      <c r="T163" s="174"/>
      <c r="U163" s="171"/>
      <c r="V163" s="169"/>
      <c r="W163" s="169"/>
      <c r="X163" s="169"/>
      <c r="Y163" s="169"/>
      <c r="Z163" s="169"/>
      <c r="AA163" s="169"/>
      <c r="AB163" s="169"/>
      <c r="AC163" s="169"/>
      <c r="AD163" s="169"/>
      <c r="AE163" s="169"/>
      <c r="AF163" s="169"/>
      <c r="AG163" s="169"/>
      <c r="AH163" s="169"/>
      <c r="AI163" s="169"/>
    </row>
    <row r="164" spans="1:35">
      <c r="A164" s="174"/>
      <c r="B164" s="174"/>
      <c r="C164" s="174"/>
      <c r="D164" s="174"/>
      <c r="E164" s="174"/>
      <c r="F164" s="174"/>
      <c r="G164" s="174"/>
      <c r="H164" s="174"/>
      <c r="I164" s="174"/>
      <c r="J164" s="174"/>
      <c r="K164" s="174"/>
      <c r="L164" s="174"/>
      <c r="M164" s="174"/>
      <c r="N164" s="174"/>
      <c r="O164" s="174"/>
      <c r="P164" s="174"/>
      <c r="Q164" s="174"/>
      <c r="R164" s="174"/>
      <c r="S164" s="174"/>
      <c r="T164" s="174"/>
      <c r="U164" s="171"/>
      <c r="V164" s="169"/>
      <c r="W164" s="169"/>
      <c r="X164" s="169"/>
      <c r="Y164" s="169"/>
      <c r="Z164" s="169"/>
      <c r="AA164" s="169"/>
      <c r="AB164" s="169"/>
      <c r="AC164" s="169"/>
      <c r="AD164" s="169"/>
      <c r="AE164" s="169"/>
      <c r="AF164" s="169"/>
      <c r="AG164" s="169"/>
      <c r="AH164" s="169"/>
      <c r="AI164" s="169"/>
    </row>
    <row r="165" spans="1:35">
      <c r="A165" s="174"/>
      <c r="B165" s="174"/>
      <c r="C165" s="174"/>
      <c r="D165" s="174"/>
      <c r="E165" s="174"/>
      <c r="F165" s="174"/>
      <c r="G165" s="174"/>
      <c r="H165" s="174"/>
      <c r="I165" s="174"/>
      <c r="J165" s="174"/>
      <c r="K165" s="174"/>
      <c r="L165" s="174"/>
      <c r="M165" s="174"/>
      <c r="N165" s="174"/>
      <c r="O165" s="174"/>
      <c r="P165" s="174"/>
      <c r="Q165" s="174"/>
      <c r="R165" s="174"/>
      <c r="S165" s="174"/>
      <c r="T165" s="174"/>
      <c r="U165" s="172"/>
      <c r="V165" s="169"/>
      <c r="W165" s="169"/>
      <c r="X165" s="169"/>
      <c r="Y165" s="169"/>
      <c r="Z165" s="169"/>
      <c r="AA165" s="169"/>
      <c r="AB165" s="169"/>
      <c r="AC165" s="169"/>
      <c r="AD165" s="169"/>
      <c r="AE165" s="169"/>
      <c r="AF165" s="169"/>
      <c r="AG165" s="169"/>
      <c r="AH165" s="169"/>
      <c r="AI165" s="169"/>
    </row>
    <row r="166" spans="1:35">
      <c r="A166" s="174"/>
      <c r="B166" s="174"/>
      <c r="C166" s="174"/>
      <c r="D166" s="174"/>
      <c r="E166" s="174"/>
      <c r="F166" s="174"/>
      <c r="G166" s="174"/>
      <c r="H166" s="174"/>
      <c r="I166" s="174"/>
      <c r="J166" s="174"/>
      <c r="K166" s="174"/>
      <c r="L166" s="174"/>
      <c r="M166" s="174"/>
      <c r="N166" s="174"/>
      <c r="O166" s="174"/>
      <c r="P166" s="174"/>
      <c r="Q166" s="174"/>
      <c r="R166" s="174"/>
      <c r="S166" s="174"/>
      <c r="T166" s="174"/>
      <c r="U166" s="172"/>
      <c r="V166" s="169"/>
      <c r="W166" s="169"/>
      <c r="X166" s="169"/>
      <c r="Y166" s="169"/>
      <c r="Z166" s="169"/>
      <c r="AA166" s="169"/>
      <c r="AB166" s="169"/>
      <c r="AC166" s="169"/>
      <c r="AD166" s="169"/>
      <c r="AE166" s="169"/>
      <c r="AF166" s="169"/>
      <c r="AG166" s="169"/>
      <c r="AH166" s="169"/>
      <c r="AI166" s="169"/>
    </row>
    <row r="167" spans="1:35">
      <c r="A167" s="174"/>
      <c r="B167" s="174"/>
      <c r="C167" s="174"/>
      <c r="D167" s="174"/>
      <c r="E167" s="174"/>
      <c r="F167" s="174"/>
      <c r="G167" s="174"/>
      <c r="H167" s="174"/>
      <c r="I167" s="174"/>
      <c r="J167" s="174"/>
      <c r="K167" s="174"/>
      <c r="L167" s="174"/>
      <c r="M167" s="174"/>
      <c r="N167" s="174"/>
      <c r="O167" s="174"/>
      <c r="P167" s="174"/>
      <c r="Q167" s="174"/>
      <c r="R167" s="174"/>
      <c r="S167" s="174"/>
      <c r="T167" s="174"/>
      <c r="U167" s="172"/>
      <c r="V167" s="169"/>
      <c r="W167" s="169"/>
      <c r="X167" s="169"/>
      <c r="Y167" s="169"/>
      <c r="Z167" s="169"/>
      <c r="AA167" s="169"/>
      <c r="AB167" s="169"/>
      <c r="AC167" s="169"/>
      <c r="AD167" s="169"/>
      <c r="AE167" s="169"/>
      <c r="AF167" s="169"/>
      <c r="AG167" s="169"/>
      <c r="AH167" s="169"/>
      <c r="AI167" s="169"/>
    </row>
    <row r="168" spans="1:35">
      <c r="A168" s="174"/>
      <c r="B168" s="174"/>
      <c r="C168" s="174"/>
      <c r="D168" s="174"/>
      <c r="E168" s="174"/>
      <c r="F168" s="174"/>
      <c r="G168" s="174"/>
      <c r="H168" s="174"/>
      <c r="I168" s="174"/>
      <c r="J168" s="174"/>
      <c r="K168" s="174"/>
      <c r="L168" s="174"/>
      <c r="M168" s="174"/>
      <c r="N168" s="174"/>
      <c r="O168" s="174"/>
      <c r="P168" s="174"/>
      <c r="Q168" s="174"/>
      <c r="R168" s="174"/>
      <c r="S168" s="174"/>
      <c r="T168" s="174"/>
      <c r="U168" s="171"/>
      <c r="V168" s="169"/>
      <c r="W168" s="169"/>
      <c r="X168" s="169"/>
      <c r="Y168" s="169"/>
      <c r="Z168" s="169"/>
      <c r="AA168" s="169"/>
      <c r="AB168" s="169"/>
      <c r="AC168" s="169"/>
      <c r="AD168" s="169"/>
      <c r="AE168" s="169"/>
      <c r="AF168" s="169"/>
      <c r="AG168" s="169"/>
      <c r="AH168" s="169"/>
      <c r="AI168" s="169"/>
    </row>
    <row r="169" spans="1:35">
      <c r="A169" s="174"/>
      <c r="B169" s="174"/>
      <c r="C169" s="174"/>
      <c r="D169" s="174"/>
      <c r="E169" s="174"/>
      <c r="F169" s="174"/>
      <c r="G169" s="174"/>
      <c r="H169" s="174"/>
      <c r="I169" s="174"/>
      <c r="J169" s="174"/>
      <c r="K169" s="174"/>
      <c r="L169" s="174"/>
      <c r="M169" s="174"/>
      <c r="N169" s="174"/>
      <c r="O169" s="174"/>
      <c r="P169" s="174"/>
      <c r="Q169" s="174"/>
      <c r="R169" s="174"/>
      <c r="S169" s="174"/>
      <c r="T169" s="174"/>
      <c r="U169" s="171"/>
      <c r="V169" s="169"/>
      <c r="W169" s="169"/>
      <c r="X169" s="169"/>
      <c r="Y169" s="169"/>
      <c r="Z169" s="169"/>
      <c r="AA169" s="169"/>
      <c r="AB169" s="169"/>
      <c r="AC169" s="169"/>
      <c r="AD169" s="169"/>
      <c r="AE169" s="169"/>
      <c r="AF169" s="169"/>
      <c r="AG169" s="169"/>
      <c r="AH169" s="169"/>
      <c r="AI169" s="169"/>
    </row>
    <row r="170" spans="1:35">
      <c r="A170" s="174"/>
      <c r="B170" s="174"/>
      <c r="C170" s="174"/>
      <c r="D170" s="174"/>
      <c r="E170" s="174"/>
      <c r="F170" s="174"/>
      <c r="G170" s="174"/>
      <c r="H170" s="174"/>
      <c r="I170" s="174"/>
      <c r="J170" s="174"/>
      <c r="K170" s="174"/>
      <c r="L170" s="174"/>
      <c r="M170" s="174"/>
      <c r="N170" s="174"/>
      <c r="O170" s="174"/>
      <c r="P170" s="174"/>
      <c r="Q170" s="174"/>
      <c r="R170" s="174"/>
      <c r="S170" s="174"/>
      <c r="T170" s="174"/>
      <c r="U170" s="172"/>
      <c r="V170" s="169"/>
      <c r="W170" s="169"/>
      <c r="X170" s="169"/>
      <c r="Y170" s="169"/>
      <c r="Z170" s="169"/>
      <c r="AA170" s="169"/>
      <c r="AB170" s="169"/>
      <c r="AC170" s="169"/>
      <c r="AD170" s="169"/>
      <c r="AE170" s="169"/>
      <c r="AF170" s="169"/>
      <c r="AG170" s="169"/>
      <c r="AH170" s="169"/>
      <c r="AI170" s="169"/>
    </row>
    <row r="171" spans="1:35">
      <c r="A171" s="174"/>
      <c r="B171" s="174"/>
      <c r="C171" s="174"/>
      <c r="D171" s="174"/>
      <c r="E171" s="174"/>
      <c r="F171" s="174"/>
      <c r="G171" s="174"/>
      <c r="H171" s="174"/>
      <c r="I171" s="174"/>
      <c r="J171" s="174"/>
      <c r="K171" s="174"/>
      <c r="L171" s="174"/>
      <c r="M171" s="174"/>
      <c r="N171" s="174"/>
      <c r="O171" s="174"/>
      <c r="P171" s="174"/>
      <c r="Q171" s="174"/>
      <c r="R171" s="174"/>
      <c r="S171" s="174"/>
      <c r="T171" s="174"/>
      <c r="U171" s="172"/>
      <c r="V171" s="169"/>
      <c r="W171" s="169"/>
      <c r="X171" s="169"/>
      <c r="Y171" s="169"/>
      <c r="Z171" s="169"/>
      <c r="AA171" s="169"/>
      <c r="AB171" s="169"/>
      <c r="AC171" s="169"/>
      <c r="AD171" s="169"/>
      <c r="AE171" s="169"/>
      <c r="AF171" s="169"/>
      <c r="AG171" s="169"/>
      <c r="AH171" s="169"/>
      <c r="AI171" s="169"/>
    </row>
    <row r="172" spans="1:35">
      <c r="A172" s="174"/>
      <c r="B172" s="174"/>
      <c r="C172" s="174"/>
      <c r="D172" s="174"/>
      <c r="E172" s="174"/>
      <c r="F172" s="174"/>
      <c r="G172" s="174"/>
      <c r="H172" s="174"/>
      <c r="I172" s="174"/>
      <c r="J172" s="174"/>
      <c r="K172" s="174"/>
      <c r="L172" s="174"/>
      <c r="M172" s="174"/>
      <c r="N172" s="174"/>
      <c r="O172" s="174"/>
      <c r="P172" s="174"/>
      <c r="Q172" s="174"/>
      <c r="R172" s="174"/>
      <c r="S172" s="174"/>
      <c r="T172" s="174"/>
      <c r="U172" s="172"/>
      <c r="V172" s="169"/>
      <c r="W172" s="169"/>
      <c r="X172" s="169"/>
      <c r="Y172" s="169"/>
      <c r="Z172" s="169"/>
      <c r="AA172" s="169"/>
      <c r="AB172" s="169"/>
      <c r="AC172" s="169"/>
      <c r="AD172" s="169"/>
      <c r="AE172" s="169"/>
      <c r="AF172" s="169"/>
      <c r="AG172" s="169"/>
      <c r="AH172" s="169"/>
      <c r="AI172" s="169"/>
    </row>
    <row r="173" spans="1:35">
      <c r="A173" s="174"/>
      <c r="B173" s="174"/>
      <c r="C173" s="174"/>
      <c r="D173" s="174"/>
      <c r="E173" s="174"/>
      <c r="F173" s="174"/>
      <c r="G173" s="174"/>
      <c r="H173" s="174"/>
      <c r="I173" s="174"/>
      <c r="J173" s="174"/>
      <c r="K173" s="174"/>
      <c r="L173" s="174"/>
      <c r="M173" s="174"/>
      <c r="N173" s="174"/>
      <c r="O173" s="174"/>
      <c r="P173" s="174"/>
      <c r="Q173" s="174"/>
      <c r="R173" s="174"/>
      <c r="S173" s="174"/>
      <c r="T173" s="174"/>
      <c r="U173" s="171"/>
      <c r="V173" s="169"/>
      <c r="W173" s="169"/>
      <c r="X173" s="169"/>
      <c r="Y173" s="169"/>
      <c r="Z173" s="169"/>
      <c r="AA173" s="169"/>
      <c r="AB173" s="169"/>
      <c r="AC173" s="169"/>
      <c r="AD173" s="169"/>
      <c r="AE173" s="169"/>
      <c r="AF173" s="169"/>
      <c r="AG173" s="169"/>
      <c r="AH173" s="169"/>
      <c r="AI173" s="169"/>
    </row>
    <row r="174" spans="1:35">
      <c r="A174" s="174"/>
      <c r="B174" s="174"/>
      <c r="C174" s="174"/>
      <c r="D174" s="174"/>
      <c r="E174" s="174"/>
      <c r="F174" s="174"/>
      <c r="G174" s="174"/>
      <c r="H174" s="174"/>
      <c r="I174" s="174"/>
      <c r="J174" s="174"/>
      <c r="K174" s="174"/>
      <c r="L174" s="174"/>
      <c r="M174" s="174"/>
      <c r="N174" s="174"/>
      <c r="O174" s="174"/>
      <c r="P174" s="174"/>
      <c r="Q174" s="174"/>
      <c r="R174" s="174"/>
      <c r="S174" s="174"/>
      <c r="T174" s="174"/>
      <c r="U174" s="171"/>
      <c r="V174" s="169"/>
      <c r="W174" s="169"/>
      <c r="X174" s="169"/>
      <c r="Y174" s="169"/>
      <c r="Z174" s="169"/>
      <c r="AA174" s="169"/>
      <c r="AB174" s="169"/>
      <c r="AC174" s="169"/>
      <c r="AD174" s="169"/>
      <c r="AE174" s="169"/>
      <c r="AF174" s="169"/>
      <c r="AG174" s="169"/>
      <c r="AH174" s="169"/>
      <c r="AI174" s="169"/>
    </row>
    <row r="175" spans="1:35">
      <c r="A175" s="174"/>
      <c r="B175" s="174"/>
      <c r="C175" s="174"/>
      <c r="D175" s="174"/>
      <c r="E175" s="174"/>
      <c r="F175" s="174"/>
      <c r="G175" s="174"/>
      <c r="H175" s="174"/>
      <c r="I175" s="174"/>
      <c r="J175" s="174"/>
      <c r="K175" s="174"/>
      <c r="L175" s="174"/>
      <c r="M175" s="174"/>
      <c r="N175" s="174"/>
      <c r="O175" s="174"/>
      <c r="P175" s="174"/>
      <c r="Q175" s="174"/>
      <c r="R175" s="174"/>
      <c r="S175" s="174"/>
      <c r="T175" s="174"/>
      <c r="U175" s="172"/>
      <c r="V175" s="169"/>
      <c r="W175" s="169"/>
      <c r="X175" s="169"/>
      <c r="Y175" s="169"/>
      <c r="Z175" s="169"/>
      <c r="AA175" s="169"/>
      <c r="AB175" s="169"/>
      <c r="AC175" s="169"/>
      <c r="AD175" s="169"/>
      <c r="AE175" s="169"/>
      <c r="AF175" s="169"/>
      <c r="AG175" s="169"/>
      <c r="AH175" s="169"/>
      <c r="AI175" s="169"/>
    </row>
    <row r="176" spans="1:35">
      <c r="A176" s="174"/>
      <c r="B176" s="174"/>
      <c r="C176" s="174"/>
      <c r="D176" s="174"/>
      <c r="E176" s="174"/>
      <c r="F176" s="174"/>
      <c r="G176" s="174"/>
      <c r="H176" s="174"/>
      <c r="I176" s="174"/>
      <c r="J176" s="174"/>
      <c r="K176" s="174"/>
      <c r="L176" s="174"/>
      <c r="M176" s="174"/>
      <c r="N176" s="174"/>
      <c r="O176" s="174"/>
      <c r="P176" s="174"/>
      <c r="Q176" s="174"/>
      <c r="R176" s="174"/>
      <c r="S176" s="174"/>
      <c r="T176" s="174"/>
      <c r="U176" s="172"/>
      <c r="V176" s="169"/>
      <c r="W176" s="169"/>
      <c r="X176" s="169"/>
      <c r="Y176" s="169"/>
      <c r="Z176" s="169"/>
      <c r="AA176" s="169"/>
      <c r="AB176" s="169"/>
      <c r="AC176" s="169"/>
      <c r="AD176" s="169"/>
      <c r="AE176" s="169"/>
      <c r="AF176" s="169"/>
      <c r="AG176" s="169"/>
      <c r="AH176" s="169"/>
      <c r="AI176" s="169"/>
    </row>
    <row r="177" spans="1:35">
      <c r="A177" s="174"/>
      <c r="B177" s="174"/>
      <c r="C177" s="174"/>
      <c r="D177" s="174"/>
      <c r="E177" s="174"/>
      <c r="F177" s="174"/>
      <c r="G177" s="174"/>
      <c r="H177" s="174"/>
      <c r="I177" s="174"/>
      <c r="J177" s="174"/>
      <c r="K177" s="174"/>
      <c r="L177" s="174"/>
      <c r="M177" s="174"/>
      <c r="N177" s="174"/>
      <c r="O177" s="174"/>
      <c r="P177" s="174"/>
      <c r="Q177" s="174"/>
      <c r="R177" s="174"/>
      <c r="S177" s="174"/>
      <c r="T177" s="174"/>
      <c r="U177" s="172"/>
      <c r="V177" s="169"/>
      <c r="W177" s="169"/>
      <c r="X177" s="169"/>
      <c r="Y177" s="169"/>
      <c r="Z177" s="169"/>
      <c r="AA177" s="169"/>
      <c r="AB177" s="169"/>
      <c r="AC177" s="169"/>
      <c r="AD177" s="169"/>
      <c r="AE177" s="169"/>
      <c r="AF177" s="169"/>
      <c r="AG177" s="169"/>
      <c r="AH177" s="169"/>
      <c r="AI177" s="169"/>
    </row>
    <row r="178" spans="1:35">
      <c r="A178" s="174"/>
      <c r="B178" s="174"/>
      <c r="C178" s="174"/>
      <c r="D178" s="174"/>
      <c r="E178" s="174"/>
      <c r="F178" s="174"/>
      <c r="G178" s="174"/>
      <c r="H178" s="174"/>
      <c r="I178" s="174"/>
      <c r="J178" s="174"/>
      <c r="K178" s="174"/>
      <c r="L178" s="174"/>
      <c r="M178" s="174"/>
      <c r="N178" s="174"/>
      <c r="O178" s="174"/>
      <c r="P178" s="174"/>
      <c r="Q178" s="174"/>
      <c r="R178" s="174"/>
      <c r="S178" s="174"/>
      <c r="T178" s="174"/>
      <c r="U178" s="171"/>
      <c r="V178" s="169"/>
      <c r="W178" s="169"/>
      <c r="X178" s="169"/>
      <c r="Y178" s="169"/>
      <c r="Z178" s="169"/>
      <c r="AA178" s="169"/>
      <c r="AB178" s="169"/>
      <c r="AC178" s="169"/>
      <c r="AD178" s="169"/>
      <c r="AE178" s="169"/>
      <c r="AF178" s="169"/>
      <c r="AG178" s="169"/>
      <c r="AH178" s="169"/>
      <c r="AI178" s="169"/>
    </row>
    <row r="179" spans="1:35">
      <c r="A179" s="174"/>
      <c r="B179" s="174"/>
      <c r="C179" s="174"/>
      <c r="D179" s="174"/>
      <c r="E179" s="174"/>
      <c r="F179" s="174"/>
      <c r="G179" s="174"/>
      <c r="H179" s="174"/>
      <c r="I179" s="174"/>
      <c r="J179" s="174"/>
      <c r="K179" s="174"/>
      <c r="L179" s="174"/>
      <c r="M179" s="174"/>
      <c r="N179" s="174"/>
      <c r="O179" s="174"/>
      <c r="P179" s="174"/>
      <c r="Q179" s="174"/>
      <c r="R179" s="174"/>
      <c r="S179" s="174"/>
      <c r="T179" s="174"/>
      <c r="U179" s="171"/>
      <c r="V179" s="169"/>
      <c r="W179" s="169"/>
      <c r="X179" s="169"/>
      <c r="Y179" s="169"/>
      <c r="Z179" s="169"/>
      <c r="AA179" s="169"/>
      <c r="AB179" s="169"/>
      <c r="AC179" s="169"/>
      <c r="AD179" s="169"/>
      <c r="AE179" s="169"/>
      <c r="AF179" s="169"/>
      <c r="AG179" s="169"/>
      <c r="AH179" s="169"/>
      <c r="AI179" s="169"/>
    </row>
    <row r="180" spans="1:35">
      <c r="A180" s="174"/>
      <c r="B180" s="174"/>
      <c r="C180" s="174"/>
      <c r="D180" s="174"/>
      <c r="E180" s="174"/>
      <c r="F180" s="174"/>
      <c r="G180" s="174"/>
      <c r="H180" s="174"/>
      <c r="I180" s="174"/>
      <c r="J180" s="174"/>
      <c r="K180" s="174"/>
      <c r="L180" s="174"/>
      <c r="M180" s="174"/>
      <c r="N180" s="174"/>
      <c r="O180" s="174"/>
      <c r="P180" s="174"/>
      <c r="Q180" s="174"/>
      <c r="R180" s="174"/>
      <c r="S180" s="174"/>
      <c r="T180" s="174"/>
      <c r="U180" s="172"/>
      <c r="V180" s="169"/>
      <c r="W180" s="169"/>
      <c r="X180" s="169"/>
      <c r="Y180" s="169"/>
      <c r="Z180" s="169"/>
      <c r="AA180" s="169"/>
      <c r="AB180" s="169"/>
      <c r="AC180" s="169"/>
      <c r="AD180" s="169"/>
      <c r="AE180" s="169"/>
      <c r="AF180" s="169"/>
      <c r="AG180" s="169"/>
      <c r="AH180" s="169"/>
      <c r="AI180" s="169"/>
    </row>
    <row r="181" spans="1:35">
      <c r="A181" s="174"/>
      <c r="B181" s="174"/>
      <c r="C181" s="174"/>
      <c r="D181" s="174"/>
      <c r="E181" s="174"/>
      <c r="F181" s="174"/>
      <c r="G181" s="174"/>
      <c r="H181" s="174"/>
      <c r="I181" s="174"/>
      <c r="J181" s="174"/>
      <c r="K181" s="174"/>
      <c r="L181" s="174"/>
      <c r="M181" s="174"/>
      <c r="N181" s="174"/>
      <c r="O181" s="174"/>
      <c r="P181" s="174"/>
      <c r="Q181" s="174"/>
      <c r="R181" s="174"/>
      <c r="S181" s="174"/>
      <c r="T181" s="174"/>
      <c r="U181" s="172"/>
      <c r="V181" s="169"/>
      <c r="W181" s="169"/>
      <c r="X181" s="169"/>
      <c r="Y181" s="169"/>
      <c r="Z181" s="169"/>
      <c r="AA181" s="169"/>
      <c r="AB181" s="169"/>
      <c r="AC181" s="169"/>
      <c r="AD181" s="169"/>
      <c r="AE181" s="169"/>
      <c r="AF181" s="169"/>
      <c r="AG181" s="169"/>
      <c r="AH181" s="169"/>
      <c r="AI181" s="169"/>
    </row>
    <row r="182" spans="1:35">
      <c r="A182" s="174"/>
      <c r="B182" s="174"/>
      <c r="C182" s="174"/>
      <c r="D182" s="174"/>
      <c r="E182" s="174"/>
      <c r="F182" s="174"/>
      <c r="G182" s="174"/>
      <c r="H182" s="174"/>
      <c r="I182" s="174"/>
      <c r="J182" s="174"/>
      <c r="K182" s="174"/>
      <c r="L182" s="174"/>
      <c r="M182" s="174"/>
      <c r="N182" s="174"/>
      <c r="O182" s="174"/>
      <c r="P182" s="174"/>
      <c r="Q182" s="174"/>
      <c r="R182" s="174"/>
      <c r="S182" s="174"/>
      <c r="T182" s="174"/>
      <c r="U182" s="172"/>
      <c r="V182" s="169"/>
      <c r="W182" s="169"/>
      <c r="X182" s="169"/>
      <c r="Y182" s="169"/>
      <c r="Z182" s="169"/>
      <c r="AA182" s="169"/>
      <c r="AB182" s="169"/>
      <c r="AC182" s="169"/>
      <c r="AD182" s="169"/>
      <c r="AE182" s="169"/>
      <c r="AF182" s="169"/>
      <c r="AG182" s="169"/>
      <c r="AH182" s="169"/>
      <c r="AI182" s="169"/>
    </row>
    <row r="183" spans="1:35">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row>
    <row r="184" spans="1:35">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row>
    <row r="185" spans="1:35">
      <c r="A185" s="174"/>
      <c r="B185" s="174"/>
      <c r="C185" s="174"/>
      <c r="D185" s="174"/>
      <c r="E185" s="174"/>
      <c r="F185" s="174"/>
      <c r="G185" s="174"/>
      <c r="H185" s="174"/>
      <c r="I185" s="174"/>
      <c r="J185" s="174"/>
      <c r="K185" s="174"/>
      <c r="L185" s="174"/>
      <c r="M185" s="174"/>
      <c r="N185" s="174"/>
      <c r="O185" s="174"/>
      <c r="P185" s="174"/>
      <c r="Q185" s="174"/>
      <c r="R185" s="174"/>
      <c r="S185" s="174"/>
      <c r="T185" s="180"/>
      <c r="U185" s="174"/>
      <c r="V185" s="174"/>
      <c r="W185" s="174"/>
      <c r="X185" s="174"/>
      <c r="Y185" s="174"/>
      <c r="Z185" s="174"/>
      <c r="AA185" s="174"/>
      <c r="AB185" s="174"/>
      <c r="AC185" s="174"/>
      <c r="AD185" s="174"/>
      <c r="AE185" s="174"/>
      <c r="AF185" s="174"/>
      <c r="AG185" s="174"/>
      <c r="AH185" s="174"/>
      <c r="AI185" s="174"/>
    </row>
    <row r="186" spans="1:35">
      <c r="A186" s="174"/>
      <c r="B186" s="174"/>
      <c r="C186" s="174"/>
      <c r="D186" s="174"/>
      <c r="E186" s="174"/>
      <c r="F186" s="174"/>
      <c r="G186" s="174"/>
      <c r="H186" s="174"/>
      <c r="I186" s="174"/>
      <c r="J186" s="174"/>
      <c r="K186" s="174"/>
      <c r="L186" s="174"/>
      <c r="M186" s="174"/>
      <c r="N186" s="174"/>
      <c r="O186" s="174"/>
      <c r="P186" s="174"/>
      <c r="Q186" s="174"/>
      <c r="R186" s="174"/>
      <c r="S186" s="174"/>
      <c r="T186" s="180"/>
      <c r="U186" s="174"/>
      <c r="V186" s="174"/>
      <c r="W186" s="174"/>
      <c r="X186" s="174"/>
      <c r="Y186" s="174"/>
      <c r="Z186" s="174"/>
      <c r="AA186" s="174"/>
      <c r="AB186" s="174"/>
      <c r="AC186" s="174"/>
      <c r="AD186" s="174"/>
      <c r="AE186" s="174"/>
      <c r="AF186" s="174"/>
      <c r="AG186" s="174"/>
      <c r="AH186" s="174"/>
      <c r="AI186" s="174"/>
    </row>
    <row r="187" spans="1:35">
      <c r="A187" s="174"/>
      <c r="B187" s="174"/>
      <c r="C187" s="174"/>
      <c r="D187" s="174"/>
      <c r="E187" s="174"/>
      <c r="F187" s="174"/>
      <c r="G187" s="174"/>
      <c r="H187" s="174"/>
      <c r="I187" s="174"/>
      <c r="J187" s="174"/>
      <c r="K187" s="174"/>
      <c r="L187" s="174"/>
      <c r="M187" s="174"/>
      <c r="N187" s="174"/>
      <c r="O187" s="174"/>
      <c r="P187" s="174"/>
      <c r="Q187" s="174"/>
      <c r="R187" s="174"/>
      <c r="S187" s="174"/>
      <c r="T187" s="181"/>
      <c r="U187" s="174"/>
      <c r="V187" s="174"/>
      <c r="W187" s="174"/>
      <c r="X187" s="174"/>
      <c r="Y187" s="174"/>
      <c r="Z187" s="174"/>
      <c r="AA187" s="174"/>
      <c r="AB187" s="174"/>
      <c r="AC187" s="174"/>
      <c r="AD187" s="174"/>
      <c r="AE187" s="174"/>
      <c r="AF187" s="174"/>
      <c r="AG187" s="174"/>
      <c r="AH187" s="174"/>
      <c r="AI187" s="174"/>
    </row>
    <row r="188" spans="1:35">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row>
    <row r="189" spans="1:35">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row>
    <row r="190" spans="1:35">
      <c r="A190" s="174"/>
      <c r="B190" s="174"/>
      <c r="C190" s="174"/>
      <c r="D190" s="174"/>
      <c r="E190" s="174"/>
      <c r="F190" s="174"/>
      <c r="G190" s="174"/>
      <c r="H190" s="174"/>
      <c r="I190" s="145"/>
      <c r="J190" s="145"/>
      <c r="K190" s="145"/>
      <c r="L190" s="145"/>
      <c r="M190" s="145"/>
      <c r="N190" s="145"/>
      <c r="O190" s="145"/>
      <c r="P190" s="145"/>
      <c r="Q190" s="145"/>
      <c r="R190" s="145"/>
      <c r="S190" s="174"/>
      <c r="T190" s="174"/>
      <c r="U190" s="174"/>
      <c r="V190" s="174"/>
      <c r="W190" s="174"/>
      <c r="X190" s="174"/>
      <c r="Y190" s="174"/>
      <c r="Z190" s="174"/>
      <c r="AA190" s="174"/>
      <c r="AB190" s="174"/>
      <c r="AC190" s="174"/>
      <c r="AD190" s="174"/>
      <c r="AE190" s="174"/>
      <c r="AF190" s="174"/>
      <c r="AG190" s="174"/>
      <c r="AH190" s="174"/>
      <c r="AI190" s="174"/>
    </row>
    <row r="191" spans="1:35">
      <c r="A191" s="174"/>
      <c r="B191" s="174"/>
      <c r="C191" s="145"/>
      <c r="D191" s="145"/>
      <c r="E191" s="145"/>
      <c r="F191" s="145"/>
      <c r="G191" s="145"/>
      <c r="H191" s="145"/>
      <c r="I191" s="145"/>
      <c r="J191" s="145"/>
      <c r="K191" s="145"/>
      <c r="L191" s="145"/>
      <c r="M191" s="145"/>
      <c r="N191" s="145"/>
      <c r="O191" s="145"/>
      <c r="P191" s="145"/>
      <c r="Q191" s="145"/>
      <c r="R191" s="145"/>
      <c r="S191" s="174"/>
      <c r="T191" s="174"/>
      <c r="U191" s="174"/>
      <c r="V191" s="174"/>
      <c r="W191" s="174"/>
      <c r="X191" s="174"/>
      <c r="Y191" s="174"/>
      <c r="Z191" s="174"/>
      <c r="AA191" s="174"/>
      <c r="AB191" s="174"/>
      <c r="AC191" s="174"/>
      <c r="AD191" s="174"/>
      <c r="AE191" s="174"/>
      <c r="AF191" s="174"/>
      <c r="AG191" s="174"/>
      <c r="AH191" s="174"/>
      <c r="AI191" s="174"/>
    </row>
    <row r="192" spans="1:35">
      <c r="A192" s="174"/>
      <c r="B192" s="174"/>
      <c r="C192" s="145"/>
      <c r="D192" s="145"/>
      <c r="E192" s="145"/>
      <c r="F192" s="145"/>
      <c r="G192" s="145"/>
      <c r="H192" s="145"/>
      <c r="I192" s="146"/>
      <c r="J192" s="146"/>
      <c r="K192" s="146"/>
      <c r="L192" s="146"/>
      <c r="M192" s="170"/>
      <c r="N192" s="146"/>
      <c r="O192" s="146"/>
      <c r="P192" s="146"/>
      <c r="Q192" s="146"/>
      <c r="R192" s="146"/>
      <c r="S192" s="174"/>
      <c r="T192" s="174"/>
      <c r="U192" s="169"/>
      <c r="V192" s="169"/>
      <c r="W192" s="169"/>
      <c r="X192" s="169"/>
      <c r="Y192" s="169"/>
      <c r="Z192" s="169"/>
      <c r="AA192" s="169"/>
      <c r="AB192" s="169"/>
      <c r="AC192" s="169"/>
      <c r="AD192" s="169"/>
      <c r="AE192" s="169"/>
      <c r="AF192" s="169"/>
      <c r="AG192" s="169"/>
      <c r="AH192" s="169"/>
      <c r="AI192" s="169"/>
    </row>
    <row r="193" spans="1:35">
      <c r="A193" s="174"/>
      <c r="B193" s="174"/>
      <c r="C193" s="145"/>
      <c r="D193" s="145"/>
      <c r="E193" s="145"/>
      <c r="F193" s="145"/>
      <c r="G193" s="145"/>
      <c r="H193" s="145"/>
      <c r="I193" s="146"/>
      <c r="J193" s="146"/>
      <c r="K193" s="146"/>
      <c r="L193" s="146"/>
      <c r="M193" s="170"/>
      <c r="N193" s="146"/>
      <c r="O193" s="146"/>
      <c r="P193" s="146"/>
      <c r="Q193" s="146"/>
      <c r="R193" s="146"/>
      <c r="S193" s="174"/>
      <c r="T193" s="174"/>
      <c r="U193" s="169"/>
      <c r="V193" s="169"/>
      <c r="W193" s="169"/>
      <c r="X193" s="169"/>
      <c r="Y193" s="169"/>
      <c r="Z193" s="169"/>
      <c r="AA193" s="169"/>
      <c r="AB193" s="169"/>
      <c r="AC193" s="169"/>
      <c r="AD193" s="169"/>
      <c r="AE193" s="169"/>
      <c r="AF193" s="169"/>
      <c r="AG193" s="169"/>
      <c r="AH193" s="169"/>
      <c r="AI193" s="169"/>
    </row>
    <row r="194" spans="1:35">
      <c r="A194" s="174"/>
      <c r="B194" s="174"/>
      <c r="C194" s="145"/>
      <c r="D194" s="145"/>
      <c r="E194" s="145"/>
      <c r="F194" s="145"/>
      <c r="G194" s="145"/>
      <c r="H194" s="145"/>
      <c r="I194" s="145"/>
      <c r="J194" s="145"/>
      <c r="K194" s="145"/>
      <c r="L194" s="145"/>
      <c r="M194" s="145"/>
      <c r="N194" s="145"/>
      <c r="O194" s="145"/>
      <c r="P194" s="145"/>
      <c r="Q194" s="145"/>
      <c r="R194" s="145"/>
      <c r="S194" s="174"/>
      <c r="T194" s="174"/>
      <c r="U194" s="169"/>
      <c r="V194" s="169"/>
      <c r="W194" s="169"/>
      <c r="X194" s="169"/>
      <c r="Y194" s="169"/>
      <c r="Z194" s="169"/>
      <c r="AA194" s="169"/>
      <c r="AB194" s="169"/>
      <c r="AC194" s="169"/>
      <c r="AD194" s="169"/>
      <c r="AE194" s="169"/>
      <c r="AF194" s="169"/>
      <c r="AG194" s="169"/>
      <c r="AH194" s="169"/>
      <c r="AI194" s="169"/>
    </row>
    <row r="195" spans="1:35">
      <c r="A195" s="174"/>
      <c r="B195" s="174"/>
      <c r="C195" s="145"/>
      <c r="D195" s="145"/>
      <c r="E195" s="145"/>
      <c r="F195" s="145"/>
      <c r="G195" s="145"/>
      <c r="H195" s="145"/>
      <c r="I195" s="145"/>
      <c r="J195" s="145"/>
      <c r="K195" s="145"/>
      <c r="L195" s="145"/>
      <c r="M195" s="170"/>
      <c r="N195" s="145"/>
      <c r="O195" s="145"/>
      <c r="P195" s="145"/>
      <c r="Q195" s="145"/>
      <c r="R195" s="145"/>
      <c r="S195" s="174"/>
      <c r="T195" s="174"/>
      <c r="U195" s="169"/>
      <c r="V195" s="169"/>
      <c r="W195" s="169"/>
      <c r="X195" s="169"/>
      <c r="Y195" s="169"/>
      <c r="Z195" s="169"/>
      <c r="AA195" s="169"/>
      <c r="AB195" s="169"/>
      <c r="AC195" s="169"/>
      <c r="AD195" s="169"/>
      <c r="AE195" s="169"/>
      <c r="AF195" s="169"/>
      <c r="AG195" s="169"/>
      <c r="AH195" s="169"/>
      <c r="AI195" s="169"/>
    </row>
    <row r="196" spans="1:35">
      <c r="A196" s="174"/>
      <c r="B196" s="174"/>
      <c r="C196" s="174"/>
      <c r="D196" s="174"/>
      <c r="E196" s="174"/>
      <c r="F196" s="145"/>
      <c r="G196" s="174"/>
      <c r="H196" s="174"/>
      <c r="I196" s="174"/>
      <c r="J196" s="174"/>
      <c r="K196" s="174"/>
      <c r="L196" s="174"/>
      <c r="M196" s="174"/>
      <c r="N196" s="174"/>
      <c r="O196" s="174"/>
      <c r="P196" s="174"/>
      <c r="Q196" s="174"/>
      <c r="R196" s="174"/>
      <c r="S196" s="174"/>
      <c r="T196" s="174"/>
      <c r="U196" s="171"/>
      <c r="V196" s="169"/>
      <c r="W196" s="169"/>
      <c r="X196" s="169"/>
      <c r="Y196" s="169"/>
      <c r="Z196" s="169"/>
      <c r="AA196" s="169"/>
      <c r="AB196" s="169"/>
      <c r="AC196" s="169"/>
      <c r="AD196" s="169"/>
      <c r="AE196" s="169"/>
      <c r="AF196" s="169"/>
      <c r="AG196" s="169"/>
      <c r="AH196" s="169"/>
      <c r="AI196" s="169"/>
    </row>
    <row r="197" spans="1:35">
      <c r="A197" s="174"/>
      <c r="B197" s="174"/>
      <c r="C197" s="174"/>
      <c r="D197" s="174"/>
      <c r="E197" s="174"/>
      <c r="F197" s="174"/>
      <c r="G197" s="174"/>
      <c r="H197" s="174"/>
      <c r="I197" s="174"/>
      <c r="J197" s="174"/>
      <c r="K197" s="174"/>
      <c r="L197" s="174"/>
      <c r="M197" s="174"/>
      <c r="N197" s="174"/>
      <c r="O197" s="174"/>
      <c r="P197" s="174"/>
      <c r="Q197" s="174"/>
      <c r="R197" s="174"/>
      <c r="S197" s="174"/>
      <c r="T197" s="174"/>
      <c r="U197" s="171"/>
      <c r="V197" s="169"/>
      <c r="W197" s="169"/>
      <c r="X197" s="169"/>
      <c r="Y197" s="169"/>
      <c r="Z197" s="169"/>
      <c r="AA197" s="169"/>
      <c r="AB197" s="169"/>
      <c r="AC197" s="169"/>
      <c r="AD197" s="169"/>
      <c r="AE197" s="169"/>
      <c r="AF197" s="169"/>
      <c r="AG197" s="169"/>
      <c r="AH197" s="169"/>
      <c r="AI197" s="169"/>
    </row>
    <row r="198" spans="1:35">
      <c r="A198" s="174"/>
      <c r="B198" s="174"/>
      <c r="C198" s="174"/>
      <c r="D198" s="174"/>
      <c r="E198" s="174"/>
      <c r="F198" s="174"/>
      <c r="G198" s="174"/>
      <c r="H198" s="174"/>
      <c r="I198" s="174"/>
      <c r="J198" s="174"/>
      <c r="K198" s="174"/>
      <c r="L198" s="174"/>
      <c r="M198" s="174"/>
      <c r="N198" s="174"/>
      <c r="O198" s="174"/>
      <c r="P198" s="174"/>
      <c r="Q198" s="174"/>
      <c r="R198" s="174"/>
      <c r="S198" s="174"/>
      <c r="T198" s="174"/>
      <c r="U198" s="172"/>
      <c r="V198" s="169"/>
      <c r="W198" s="169"/>
      <c r="X198" s="169"/>
      <c r="Y198" s="169"/>
      <c r="Z198" s="169"/>
      <c r="AA198" s="169"/>
      <c r="AB198" s="169"/>
      <c r="AC198" s="169"/>
      <c r="AD198" s="169"/>
      <c r="AE198" s="169"/>
      <c r="AF198" s="169"/>
      <c r="AG198" s="169"/>
      <c r="AH198" s="169"/>
      <c r="AI198" s="169"/>
    </row>
    <row r="199" spans="1:35">
      <c r="A199" s="174"/>
      <c r="B199" s="174"/>
      <c r="C199" s="174"/>
      <c r="D199" s="174"/>
      <c r="E199" s="174"/>
      <c r="F199" s="174"/>
      <c r="G199" s="174"/>
      <c r="H199" s="174"/>
      <c r="I199" s="174"/>
      <c r="J199" s="174"/>
      <c r="K199" s="174"/>
      <c r="L199" s="174"/>
      <c r="M199" s="174"/>
      <c r="N199" s="174"/>
      <c r="O199" s="174"/>
      <c r="P199" s="174"/>
      <c r="Q199" s="174"/>
      <c r="R199" s="174"/>
      <c r="S199" s="174"/>
      <c r="T199" s="174"/>
      <c r="U199" s="172"/>
      <c r="V199" s="169"/>
      <c r="W199" s="169"/>
      <c r="X199" s="169"/>
      <c r="Y199" s="169"/>
      <c r="Z199" s="169"/>
      <c r="AA199" s="169"/>
      <c r="AB199" s="169"/>
      <c r="AC199" s="169"/>
      <c r="AD199" s="169"/>
      <c r="AE199" s="169"/>
      <c r="AF199" s="169"/>
      <c r="AG199" s="169"/>
      <c r="AH199" s="169"/>
      <c r="AI199" s="169"/>
    </row>
    <row r="200" spans="1:35">
      <c r="A200" s="174"/>
      <c r="B200" s="174"/>
      <c r="C200" s="174"/>
      <c r="D200" s="174"/>
      <c r="E200" s="174"/>
      <c r="F200" s="174"/>
      <c r="G200" s="174"/>
      <c r="H200" s="174"/>
      <c r="I200" s="174"/>
      <c r="J200" s="174"/>
      <c r="K200" s="174"/>
      <c r="L200" s="174"/>
      <c r="M200" s="174"/>
      <c r="N200" s="174"/>
      <c r="O200" s="174"/>
      <c r="P200" s="174"/>
      <c r="Q200" s="174"/>
      <c r="R200" s="174"/>
      <c r="S200" s="174"/>
      <c r="T200" s="174"/>
      <c r="U200" s="172"/>
      <c r="V200" s="169"/>
      <c r="W200" s="169"/>
      <c r="X200" s="169"/>
      <c r="Y200" s="169"/>
      <c r="Z200" s="169"/>
      <c r="AA200" s="169"/>
      <c r="AB200" s="169"/>
      <c r="AC200" s="169"/>
      <c r="AD200" s="169"/>
      <c r="AE200" s="169"/>
      <c r="AF200" s="169"/>
      <c r="AG200" s="169"/>
      <c r="AH200" s="169"/>
      <c r="AI200" s="169"/>
    </row>
    <row r="201" spans="1:35">
      <c r="A201" s="174"/>
      <c r="B201" s="178"/>
      <c r="C201" s="174"/>
      <c r="D201" s="174"/>
      <c r="E201" s="174"/>
      <c r="F201" s="174"/>
      <c r="G201" s="174"/>
      <c r="H201" s="174"/>
      <c r="I201" s="174"/>
      <c r="J201" s="174"/>
      <c r="K201" s="174"/>
      <c r="L201" s="174"/>
      <c r="M201" s="174"/>
      <c r="N201" s="174"/>
      <c r="O201" s="174"/>
      <c r="P201" s="174"/>
      <c r="Q201" s="174"/>
      <c r="R201" s="174"/>
      <c r="S201" s="174"/>
      <c r="T201" s="174"/>
      <c r="U201" s="171"/>
      <c r="V201" s="169"/>
      <c r="W201" s="169"/>
      <c r="X201" s="169"/>
      <c r="Y201" s="169"/>
      <c r="Z201" s="169"/>
      <c r="AA201" s="169"/>
      <c r="AB201" s="169"/>
      <c r="AC201" s="169"/>
      <c r="AD201" s="169"/>
      <c r="AE201" s="169"/>
      <c r="AF201" s="169"/>
      <c r="AG201" s="169"/>
      <c r="AH201" s="169"/>
      <c r="AI201" s="169"/>
    </row>
    <row r="202" spans="1:35">
      <c r="A202" s="174"/>
      <c r="B202" s="174"/>
      <c r="C202" s="174"/>
      <c r="D202" s="174"/>
      <c r="E202" s="174"/>
      <c r="F202" s="174"/>
      <c r="G202" s="174"/>
      <c r="H202" s="174"/>
      <c r="I202" s="174"/>
      <c r="J202" s="174"/>
      <c r="K202" s="174"/>
      <c r="L202" s="174"/>
      <c r="M202" s="174"/>
      <c r="N202" s="174"/>
      <c r="O202" s="174"/>
      <c r="P202" s="174"/>
      <c r="Q202" s="174"/>
      <c r="R202" s="174"/>
      <c r="S202" s="174"/>
      <c r="T202" s="174"/>
      <c r="U202" s="171"/>
      <c r="V202" s="169"/>
      <c r="W202" s="169"/>
      <c r="X202" s="169"/>
      <c r="Y202" s="169"/>
      <c r="Z202" s="169"/>
      <c r="AA202" s="169"/>
      <c r="AB202" s="169"/>
      <c r="AC202" s="169"/>
      <c r="AD202" s="169"/>
      <c r="AE202" s="169"/>
      <c r="AF202" s="169"/>
      <c r="AG202" s="169"/>
      <c r="AH202" s="169"/>
      <c r="AI202" s="169"/>
    </row>
    <row r="203" spans="1:35">
      <c r="A203" s="174"/>
      <c r="B203" s="174"/>
      <c r="C203" s="174"/>
      <c r="D203" s="174"/>
      <c r="E203" s="174"/>
      <c r="F203" s="174"/>
      <c r="G203" s="174"/>
      <c r="H203" s="174"/>
      <c r="I203" s="174"/>
      <c r="J203" s="174"/>
      <c r="K203" s="174"/>
      <c r="L203" s="174"/>
      <c r="M203" s="174"/>
      <c r="N203" s="174"/>
      <c r="O203" s="174"/>
      <c r="P203" s="174"/>
      <c r="Q203" s="174"/>
      <c r="R203" s="174"/>
      <c r="S203" s="174"/>
      <c r="T203" s="174"/>
      <c r="U203" s="172"/>
      <c r="V203" s="169"/>
      <c r="W203" s="169"/>
      <c r="X203" s="169"/>
      <c r="Y203" s="169"/>
      <c r="Z203" s="169"/>
      <c r="AA203" s="169"/>
      <c r="AB203" s="169"/>
      <c r="AC203" s="169"/>
      <c r="AD203" s="169"/>
      <c r="AE203" s="169"/>
      <c r="AF203" s="169"/>
      <c r="AG203" s="169"/>
      <c r="AH203" s="169"/>
      <c r="AI203" s="169"/>
    </row>
    <row r="204" spans="1:35">
      <c r="A204" s="174"/>
      <c r="B204" s="174"/>
      <c r="C204" s="174"/>
      <c r="D204" s="174"/>
      <c r="E204" s="174"/>
      <c r="F204" s="174"/>
      <c r="G204" s="174"/>
      <c r="H204" s="174"/>
      <c r="I204" s="174"/>
      <c r="J204" s="174"/>
      <c r="K204" s="174"/>
      <c r="L204" s="174"/>
      <c r="M204" s="174"/>
      <c r="N204" s="174"/>
      <c r="O204" s="174"/>
      <c r="P204" s="174"/>
      <c r="Q204" s="174"/>
      <c r="R204" s="174"/>
      <c r="S204" s="174"/>
      <c r="T204" s="174"/>
      <c r="U204" s="172"/>
      <c r="V204" s="169"/>
      <c r="W204" s="169"/>
      <c r="X204" s="169"/>
      <c r="Y204" s="169"/>
      <c r="Z204" s="169"/>
      <c r="AA204" s="169"/>
      <c r="AB204" s="169"/>
      <c r="AC204" s="169"/>
      <c r="AD204" s="169"/>
      <c r="AE204" s="169"/>
      <c r="AF204" s="169"/>
      <c r="AG204" s="169"/>
      <c r="AH204" s="169"/>
      <c r="AI204" s="169"/>
    </row>
    <row r="205" spans="1:35">
      <c r="A205" s="174"/>
      <c r="B205" s="176"/>
      <c r="C205" s="174"/>
      <c r="D205" s="174"/>
      <c r="E205" s="174"/>
      <c r="F205" s="174"/>
      <c r="G205" s="174"/>
      <c r="H205" s="174"/>
      <c r="I205" s="174"/>
      <c r="J205" s="174"/>
      <c r="K205" s="174"/>
      <c r="L205" s="174"/>
      <c r="M205" s="174"/>
      <c r="N205" s="174"/>
      <c r="O205" s="174"/>
      <c r="P205" s="174"/>
      <c r="Q205" s="174"/>
      <c r="R205" s="174"/>
      <c r="S205" s="174"/>
      <c r="T205" s="174"/>
      <c r="U205" s="172"/>
      <c r="V205" s="169"/>
      <c r="W205" s="169"/>
      <c r="X205" s="169"/>
      <c r="Y205" s="169"/>
      <c r="Z205" s="169"/>
      <c r="AA205" s="169"/>
      <c r="AB205" s="169"/>
      <c r="AC205" s="169"/>
      <c r="AD205" s="169"/>
      <c r="AE205" s="169"/>
      <c r="AF205" s="169"/>
      <c r="AG205" s="169"/>
      <c r="AH205" s="169"/>
      <c r="AI205" s="169"/>
    </row>
    <row r="206" spans="1:35">
      <c r="A206" s="174"/>
      <c r="B206" s="177"/>
      <c r="C206" s="174"/>
      <c r="D206" s="174"/>
      <c r="E206" s="174"/>
      <c r="F206" s="174"/>
      <c r="G206" s="174"/>
      <c r="H206" s="174"/>
      <c r="I206" s="174"/>
      <c r="J206" s="174"/>
      <c r="K206" s="174"/>
      <c r="L206" s="174"/>
      <c r="M206" s="174"/>
      <c r="N206" s="174"/>
      <c r="O206" s="174"/>
      <c r="P206" s="174"/>
      <c r="Q206" s="174"/>
      <c r="R206" s="174"/>
      <c r="S206" s="174"/>
      <c r="T206" s="174"/>
      <c r="U206" s="171"/>
      <c r="V206" s="169"/>
      <c r="W206" s="169"/>
      <c r="X206" s="169"/>
      <c r="Y206" s="169"/>
      <c r="Z206" s="169"/>
      <c r="AA206" s="169"/>
      <c r="AB206" s="169"/>
      <c r="AC206" s="169"/>
      <c r="AD206" s="169"/>
      <c r="AE206" s="169"/>
      <c r="AF206" s="169"/>
      <c r="AG206" s="169"/>
      <c r="AH206" s="169"/>
      <c r="AI206" s="169"/>
    </row>
    <row r="207" spans="1:35">
      <c r="A207" s="174"/>
      <c r="B207" s="174"/>
      <c r="C207" s="174"/>
      <c r="D207" s="174"/>
      <c r="E207" s="174"/>
      <c r="F207" s="174"/>
      <c r="G207" s="174"/>
      <c r="H207" s="174"/>
      <c r="I207" s="174"/>
      <c r="J207" s="174"/>
      <c r="K207" s="174"/>
      <c r="L207" s="174"/>
      <c r="M207" s="174"/>
      <c r="N207" s="174"/>
      <c r="O207" s="174"/>
      <c r="P207" s="174"/>
      <c r="Q207" s="174"/>
      <c r="R207" s="174"/>
      <c r="S207" s="174"/>
      <c r="T207" s="174"/>
      <c r="U207" s="171"/>
      <c r="V207" s="169"/>
      <c r="W207" s="169"/>
      <c r="X207" s="169"/>
      <c r="Y207" s="169"/>
      <c r="Z207" s="169"/>
      <c r="AA207" s="169"/>
      <c r="AB207" s="169"/>
      <c r="AC207" s="169"/>
      <c r="AD207" s="169"/>
      <c r="AE207" s="169"/>
      <c r="AF207" s="169"/>
      <c r="AG207" s="169"/>
      <c r="AH207" s="169"/>
      <c r="AI207" s="169"/>
    </row>
    <row r="208" spans="1:35">
      <c r="A208" s="174"/>
      <c r="B208" s="174"/>
      <c r="C208" s="174"/>
      <c r="D208" s="174"/>
      <c r="E208" s="174"/>
      <c r="F208" s="174"/>
      <c r="G208" s="174"/>
      <c r="H208" s="174"/>
      <c r="I208" s="174"/>
      <c r="J208" s="174"/>
      <c r="K208" s="174"/>
      <c r="L208" s="174"/>
      <c r="M208" s="174"/>
      <c r="N208" s="174"/>
      <c r="O208" s="174"/>
      <c r="P208" s="174"/>
      <c r="Q208" s="174"/>
      <c r="R208" s="174"/>
      <c r="S208" s="174"/>
      <c r="T208" s="174"/>
      <c r="U208" s="172"/>
      <c r="V208" s="169"/>
      <c r="W208" s="169"/>
      <c r="X208" s="169"/>
      <c r="Y208" s="169"/>
      <c r="Z208" s="169"/>
      <c r="AA208" s="169"/>
      <c r="AB208" s="169"/>
      <c r="AC208" s="169"/>
      <c r="AD208" s="169"/>
      <c r="AE208" s="169"/>
      <c r="AF208" s="169"/>
      <c r="AG208" s="169"/>
      <c r="AH208" s="169"/>
      <c r="AI208" s="169"/>
    </row>
    <row r="209" spans="1:35">
      <c r="A209" s="174"/>
      <c r="B209" s="174"/>
      <c r="C209" s="174"/>
      <c r="D209" s="174"/>
      <c r="E209" s="174"/>
      <c r="F209" s="174"/>
      <c r="G209" s="174"/>
      <c r="H209" s="174"/>
      <c r="I209" s="174"/>
      <c r="J209" s="174"/>
      <c r="K209" s="174"/>
      <c r="L209" s="174"/>
      <c r="M209" s="174"/>
      <c r="N209" s="174"/>
      <c r="O209" s="174"/>
      <c r="P209" s="174"/>
      <c r="Q209" s="174"/>
      <c r="R209" s="174"/>
      <c r="S209" s="174"/>
      <c r="T209" s="174"/>
      <c r="U209" s="172"/>
      <c r="V209" s="169"/>
      <c r="W209" s="169"/>
      <c r="X209" s="169"/>
      <c r="Y209" s="169"/>
      <c r="Z209" s="169"/>
      <c r="AA209" s="169"/>
      <c r="AB209" s="169"/>
      <c r="AC209" s="169"/>
      <c r="AD209" s="169"/>
      <c r="AE209" s="169"/>
      <c r="AF209" s="169"/>
      <c r="AG209" s="169"/>
      <c r="AH209" s="169"/>
      <c r="AI209" s="169"/>
    </row>
    <row r="210" spans="1:35">
      <c r="A210" s="174"/>
      <c r="B210" s="174"/>
      <c r="C210" s="174"/>
      <c r="D210" s="174"/>
      <c r="E210" s="174"/>
      <c r="F210" s="174"/>
      <c r="G210" s="174"/>
      <c r="H210" s="174"/>
      <c r="I210" s="174"/>
      <c r="J210" s="174"/>
      <c r="K210" s="174"/>
      <c r="L210" s="174"/>
      <c r="M210" s="174"/>
      <c r="N210" s="174"/>
      <c r="O210" s="174"/>
      <c r="P210" s="174"/>
      <c r="Q210" s="174"/>
      <c r="R210" s="174"/>
      <c r="S210" s="174"/>
      <c r="T210" s="174"/>
      <c r="U210" s="172"/>
      <c r="V210" s="169"/>
      <c r="W210" s="169"/>
      <c r="X210" s="169"/>
      <c r="Y210" s="169"/>
      <c r="Z210" s="169"/>
      <c r="AA210" s="169"/>
      <c r="AB210" s="169"/>
      <c r="AC210" s="169"/>
      <c r="AD210" s="169"/>
      <c r="AE210" s="169"/>
      <c r="AF210" s="169"/>
      <c r="AG210" s="169"/>
      <c r="AH210" s="169"/>
      <c r="AI210" s="169"/>
    </row>
    <row r="211" spans="1:35">
      <c r="A211" s="174"/>
      <c r="B211" s="174"/>
      <c r="C211" s="174"/>
      <c r="D211" s="174"/>
      <c r="E211" s="174"/>
      <c r="F211" s="174"/>
      <c r="G211" s="174"/>
      <c r="H211" s="174"/>
      <c r="I211" s="174"/>
      <c r="J211" s="174"/>
      <c r="K211" s="174"/>
      <c r="L211" s="174"/>
      <c r="M211" s="174"/>
      <c r="N211" s="174"/>
      <c r="O211" s="174"/>
      <c r="P211" s="174"/>
      <c r="Q211" s="174"/>
      <c r="R211" s="174"/>
      <c r="S211" s="174"/>
      <c r="T211" s="174"/>
      <c r="U211" s="171"/>
      <c r="V211" s="169"/>
      <c r="W211" s="169"/>
      <c r="X211" s="169"/>
      <c r="Y211" s="169"/>
      <c r="Z211" s="169"/>
      <c r="AA211" s="169"/>
      <c r="AB211" s="169"/>
      <c r="AC211" s="169"/>
      <c r="AD211" s="169"/>
      <c r="AE211" s="169"/>
      <c r="AF211" s="169"/>
      <c r="AG211" s="169"/>
      <c r="AH211" s="169"/>
      <c r="AI211" s="169"/>
    </row>
    <row r="212" spans="1:35">
      <c r="A212" s="174"/>
      <c r="B212" s="174"/>
      <c r="C212" s="174"/>
      <c r="D212" s="174"/>
      <c r="E212" s="174"/>
      <c r="F212" s="174"/>
      <c r="G212" s="174"/>
      <c r="H212" s="174"/>
      <c r="I212" s="174"/>
      <c r="J212" s="174"/>
      <c r="K212" s="174"/>
      <c r="L212" s="174"/>
      <c r="M212" s="174"/>
      <c r="N212" s="174"/>
      <c r="O212" s="174"/>
      <c r="P212" s="174"/>
      <c r="Q212" s="174"/>
      <c r="R212" s="174"/>
      <c r="S212" s="174"/>
      <c r="T212" s="174"/>
      <c r="U212" s="171"/>
      <c r="V212" s="169"/>
      <c r="W212" s="169"/>
      <c r="X212" s="169"/>
      <c r="Y212" s="169"/>
      <c r="Z212" s="169"/>
      <c r="AA212" s="169"/>
      <c r="AB212" s="169"/>
      <c r="AC212" s="169"/>
      <c r="AD212" s="169"/>
      <c r="AE212" s="169"/>
      <c r="AF212" s="169"/>
      <c r="AG212" s="169"/>
      <c r="AH212" s="169"/>
      <c r="AI212" s="169"/>
    </row>
    <row r="213" spans="1:35">
      <c r="A213" s="174"/>
      <c r="B213" s="174"/>
      <c r="C213" s="174"/>
      <c r="D213" s="174"/>
      <c r="E213" s="174"/>
      <c r="F213" s="174"/>
      <c r="G213" s="174"/>
      <c r="H213" s="174"/>
      <c r="I213" s="174"/>
      <c r="J213" s="174"/>
      <c r="K213" s="174"/>
      <c r="L213" s="174"/>
      <c r="M213" s="174"/>
      <c r="N213" s="174"/>
      <c r="O213" s="174"/>
      <c r="P213" s="174"/>
      <c r="Q213" s="174"/>
      <c r="R213" s="174"/>
      <c r="S213" s="174"/>
      <c r="T213" s="174"/>
      <c r="U213" s="172"/>
      <c r="V213" s="169"/>
      <c r="W213" s="169"/>
      <c r="X213" s="169"/>
      <c r="Y213" s="169"/>
      <c r="Z213" s="169"/>
      <c r="AA213" s="169"/>
      <c r="AB213" s="169"/>
      <c r="AC213" s="169"/>
      <c r="AD213" s="169"/>
      <c r="AE213" s="169"/>
      <c r="AF213" s="169"/>
      <c r="AG213" s="169"/>
      <c r="AH213" s="169"/>
      <c r="AI213" s="169"/>
    </row>
    <row r="214" spans="1:35">
      <c r="A214" s="174"/>
      <c r="B214" s="174"/>
      <c r="C214" s="174"/>
      <c r="D214" s="174"/>
      <c r="E214" s="174"/>
      <c r="F214" s="174"/>
      <c r="G214" s="174"/>
      <c r="H214" s="174"/>
      <c r="I214" s="174"/>
      <c r="J214" s="174"/>
      <c r="K214" s="174"/>
      <c r="L214" s="174"/>
      <c r="M214" s="174"/>
      <c r="N214" s="174"/>
      <c r="O214" s="174"/>
      <c r="P214" s="174"/>
      <c r="Q214" s="174"/>
      <c r="R214" s="174"/>
      <c r="S214" s="174"/>
      <c r="T214" s="174"/>
      <c r="U214" s="172"/>
      <c r="V214" s="169"/>
      <c r="W214" s="169"/>
      <c r="X214" s="169"/>
      <c r="Y214" s="169"/>
      <c r="Z214" s="169"/>
      <c r="AA214" s="169"/>
      <c r="AB214" s="169"/>
      <c r="AC214" s="169"/>
      <c r="AD214" s="169"/>
      <c r="AE214" s="169"/>
      <c r="AF214" s="169"/>
      <c r="AG214" s="169"/>
      <c r="AH214" s="169"/>
      <c r="AI214" s="169"/>
    </row>
    <row r="215" spans="1:35">
      <c r="A215" s="174"/>
      <c r="B215" s="174"/>
      <c r="C215" s="174"/>
      <c r="D215" s="174"/>
      <c r="E215" s="174"/>
      <c r="F215" s="174"/>
      <c r="G215" s="174"/>
      <c r="H215" s="174"/>
      <c r="I215" s="174"/>
      <c r="J215" s="174"/>
      <c r="K215" s="174"/>
      <c r="L215" s="174"/>
      <c r="M215" s="174"/>
      <c r="N215" s="174"/>
      <c r="O215" s="174"/>
      <c r="P215" s="174"/>
      <c r="Q215" s="174"/>
      <c r="R215" s="174"/>
      <c r="S215" s="174"/>
      <c r="T215" s="174"/>
      <c r="U215" s="172"/>
      <c r="V215" s="169"/>
      <c r="W215" s="169"/>
      <c r="X215" s="169"/>
      <c r="Y215" s="169"/>
      <c r="Z215" s="169"/>
      <c r="AA215" s="169"/>
      <c r="AB215" s="169"/>
      <c r="AC215" s="169"/>
      <c r="AD215" s="169"/>
      <c r="AE215" s="169"/>
      <c r="AF215" s="169"/>
      <c r="AG215" s="169"/>
      <c r="AH215" s="169"/>
      <c r="AI215" s="169"/>
    </row>
    <row r="216" spans="1:35">
      <c r="A216" s="174"/>
      <c r="B216" s="174"/>
      <c r="C216" s="174"/>
      <c r="D216" s="174"/>
      <c r="E216" s="174"/>
      <c r="F216" s="174"/>
      <c r="G216" s="174"/>
      <c r="H216" s="174"/>
      <c r="I216" s="174"/>
      <c r="J216" s="174"/>
      <c r="K216" s="174"/>
      <c r="L216" s="174"/>
      <c r="M216" s="174"/>
      <c r="N216" s="174"/>
      <c r="O216" s="174"/>
      <c r="P216" s="174"/>
      <c r="Q216" s="174"/>
      <c r="R216" s="174"/>
      <c r="S216" s="174"/>
      <c r="T216" s="174"/>
      <c r="U216" s="171"/>
      <c r="V216" s="169"/>
      <c r="W216" s="169"/>
      <c r="X216" s="169"/>
      <c r="Y216" s="169"/>
      <c r="Z216" s="169"/>
      <c r="AA216" s="169"/>
      <c r="AB216" s="169"/>
      <c r="AC216" s="169"/>
      <c r="AD216" s="169"/>
      <c r="AE216" s="169"/>
      <c r="AF216" s="169"/>
      <c r="AG216" s="169"/>
      <c r="AH216" s="169"/>
      <c r="AI216" s="169"/>
    </row>
    <row r="217" spans="1:35">
      <c r="A217" s="174"/>
      <c r="B217" s="174"/>
      <c r="C217" s="174"/>
      <c r="D217" s="174"/>
      <c r="E217" s="174"/>
      <c r="F217" s="174"/>
      <c r="G217" s="174"/>
      <c r="H217" s="174"/>
      <c r="I217" s="174"/>
      <c r="J217" s="174"/>
      <c r="K217" s="174"/>
      <c r="L217" s="174"/>
      <c r="M217" s="174"/>
      <c r="N217" s="174"/>
      <c r="O217" s="174"/>
      <c r="P217" s="174"/>
      <c r="Q217" s="174"/>
      <c r="R217" s="174"/>
      <c r="S217" s="174"/>
      <c r="T217" s="174"/>
      <c r="U217" s="171"/>
      <c r="V217" s="169"/>
      <c r="W217" s="169"/>
      <c r="X217" s="169"/>
      <c r="Y217" s="169"/>
      <c r="Z217" s="169"/>
      <c r="AA217" s="169"/>
      <c r="AB217" s="169"/>
      <c r="AC217" s="169"/>
      <c r="AD217" s="169"/>
      <c r="AE217" s="169"/>
      <c r="AF217" s="169"/>
      <c r="AG217" s="169"/>
      <c r="AH217" s="169"/>
      <c r="AI217" s="169"/>
    </row>
    <row r="218" spans="1:35">
      <c r="A218" s="174"/>
      <c r="B218" s="174"/>
      <c r="C218" s="174"/>
      <c r="D218" s="174"/>
      <c r="E218" s="174"/>
      <c r="F218" s="174"/>
      <c r="G218" s="174"/>
      <c r="H218" s="174"/>
      <c r="I218" s="174"/>
      <c r="J218" s="174"/>
      <c r="K218" s="174"/>
      <c r="L218" s="174"/>
      <c r="M218" s="174"/>
      <c r="N218" s="174"/>
      <c r="O218" s="174"/>
      <c r="P218" s="174"/>
      <c r="Q218" s="174"/>
      <c r="R218" s="174"/>
      <c r="S218" s="174"/>
      <c r="T218" s="174"/>
      <c r="U218" s="172"/>
      <c r="V218" s="169"/>
      <c r="W218" s="169"/>
      <c r="X218" s="169"/>
      <c r="Y218" s="169"/>
      <c r="Z218" s="169"/>
      <c r="AA218" s="169"/>
      <c r="AB218" s="169"/>
      <c r="AC218" s="169"/>
      <c r="AD218" s="169"/>
      <c r="AE218" s="169"/>
      <c r="AF218" s="169"/>
      <c r="AG218" s="169"/>
      <c r="AH218" s="169"/>
      <c r="AI218" s="169"/>
    </row>
    <row r="219" spans="1:35">
      <c r="A219" s="174"/>
      <c r="B219" s="174"/>
      <c r="C219" s="174"/>
      <c r="D219" s="174"/>
      <c r="E219" s="174"/>
      <c r="F219" s="174"/>
      <c r="G219" s="174"/>
      <c r="H219" s="174"/>
      <c r="I219" s="174"/>
      <c r="J219" s="174"/>
      <c r="K219" s="174"/>
      <c r="L219" s="174"/>
      <c r="M219" s="174"/>
      <c r="N219" s="174"/>
      <c r="O219" s="174"/>
      <c r="P219" s="174"/>
      <c r="Q219" s="174"/>
      <c r="R219" s="174"/>
      <c r="S219" s="174"/>
      <c r="T219" s="174"/>
      <c r="U219" s="172"/>
      <c r="V219" s="169"/>
      <c r="W219" s="169"/>
      <c r="X219" s="169"/>
      <c r="Y219" s="169"/>
      <c r="Z219" s="169"/>
      <c r="AA219" s="169"/>
      <c r="AB219" s="169"/>
      <c r="AC219" s="169"/>
      <c r="AD219" s="169"/>
      <c r="AE219" s="169"/>
      <c r="AF219" s="169"/>
      <c r="AG219" s="169"/>
      <c r="AH219" s="169"/>
      <c r="AI219" s="169"/>
    </row>
    <row r="220" spans="1:35">
      <c r="A220" s="174"/>
      <c r="B220" s="174"/>
      <c r="C220" s="174"/>
      <c r="D220" s="174"/>
      <c r="E220" s="174"/>
      <c r="F220" s="174"/>
      <c r="G220" s="174"/>
      <c r="H220" s="174"/>
      <c r="I220" s="174"/>
      <c r="J220" s="174"/>
      <c r="K220" s="174"/>
      <c r="L220" s="174"/>
      <c r="M220" s="174"/>
      <c r="N220" s="174"/>
      <c r="O220" s="174"/>
      <c r="P220" s="174"/>
      <c r="Q220" s="174"/>
      <c r="R220" s="174"/>
      <c r="S220" s="174"/>
      <c r="T220" s="174"/>
      <c r="U220" s="172"/>
      <c r="V220" s="169"/>
      <c r="W220" s="169"/>
      <c r="X220" s="169"/>
      <c r="Y220" s="169"/>
      <c r="Z220" s="169"/>
      <c r="AA220" s="169"/>
      <c r="AB220" s="169"/>
      <c r="AC220" s="169"/>
      <c r="AD220" s="169"/>
      <c r="AE220" s="169"/>
      <c r="AF220" s="169"/>
      <c r="AG220" s="169"/>
      <c r="AH220" s="169"/>
      <c r="AI220" s="169"/>
    </row>
    <row r="221" spans="1:35">
      <c r="A221" s="174"/>
      <c r="B221" s="174"/>
      <c r="C221" s="174"/>
      <c r="D221" s="174"/>
      <c r="E221" s="174"/>
      <c r="F221" s="174"/>
      <c r="G221" s="174"/>
      <c r="H221" s="174"/>
      <c r="I221" s="174"/>
      <c r="J221" s="174"/>
      <c r="K221" s="174"/>
      <c r="L221" s="174"/>
      <c r="M221" s="174"/>
      <c r="N221" s="174"/>
      <c r="O221" s="174"/>
      <c r="P221" s="174"/>
      <c r="Q221" s="174"/>
      <c r="R221" s="174"/>
      <c r="S221" s="174"/>
      <c r="T221" s="174"/>
      <c r="U221" s="171"/>
      <c r="V221" s="169"/>
      <c r="W221" s="169"/>
      <c r="X221" s="169"/>
      <c r="Y221" s="169"/>
      <c r="Z221" s="169"/>
      <c r="AA221" s="169"/>
      <c r="AB221" s="169"/>
      <c r="AC221" s="169"/>
      <c r="AD221" s="169"/>
      <c r="AE221" s="169"/>
      <c r="AF221" s="169"/>
      <c r="AG221" s="169"/>
      <c r="AH221" s="169"/>
      <c r="AI221" s="169"/>
    </row>
    <row r="222" spans="1:35">
      <c r="A222" s="174"/>
      <c r="B222" s="174"/>
      <c r="C222" s="174"/>
      <c r="D222" s="174"/>
      <c r="E222" s="174"/>
      <c r="F222" s="174"/>
      <c r="G222" s="174"/>
      <c r="H222" s="174"/>
      <c r="I222" s="174"/>
      <c r="J222" s="174"/>
      <c r="K222" s="174"/>
      <c r="L222" s="174"/>
      <c r="M222" s="174"/>
      <c r="N222" s="174"/>
      <c r="O222" s="174"/>
      <c r="P222" s="174"/>
      <c r="Q222" s="174"/>
      <c r="R222" s="174"/>
      <c r="S222" s="174"/>
      <c r="T222" s="174"/>
      <c r="U222" s="171"/>
      <c r="V222" s="169"/>
      <c r="W222" s="169"/>
      <c r="X222" s="169"/>
      <c r="Y222" s="169"/>
      <c r="Z222" s="169"/>
      <c r="AA222" s="169"/>
      <c r="AB222" s="169"/>
      <c r="AC222" s="169"/>
      <c r="AD222" s="169"/>
      <c r="AE222" s="169"/>
      <c r="AF222" s="169"/>
      <c r="AG222" s="169"/>
      <c r="AH222" s="169"/>
      <c r="AI222" s="169"/>
    </row>
    <row r="223" spans="1:35">
      <c r="A223" s="174"/>
      <c r="B223" s="174"/>
      <c r="C223" s="174"/>
      <c r="D223" s="174"/>
      <c r="E223" s="174"/>
      <c r="F223" s="174"/>
      <c r="G223" s="174"/>
      <c r="H223" s="174"/>
      <c r="I223" s="174"/>
      <c r="J223" s="174"/>
      <c r="K223" s="174"/>
      <c r="L223" s="174"/>
      <c r="M223" s="174"/>
      <c r="N223" s="174"/>
      <c r="O223" s="174"/>
      <c r="P223" s="174"/>
      <c r="Q223" s="174"/>
      <c r="R223" s="174"/>
      <c r="S223" s="174"/>
      <c r="T223" s="174"/>
      <c r="U223" s="172"/>
      <c r="V223" s="169"/>
      <c r="W223" s="169"/>
      <c r="X223" s="169"/>
      <c r="Y223" s="169"/>
      <c r="Z223" s="169"/>
      <c r="AA223" s="169"/>
      <c r="AB223" s="169"/>
      <c r="AC223" s="169"/>
      <c r="AD223" s="169"/>
      <c r="AE223" s="169"/>
      <c r="AF223" s="169"/>
      <c r="AG223" s="169"/>
      <c r="AH223" s="169"/>
      <c r="AI223" s="169"/>
    </row>
    <row r="224" spans="1:35">
      <c r="A224" s="174"/>
      <c r="B224" s="174"/>
      <c r="C224" s="174"/>
      <c r="D224" s="174"/>
      <c r="E224" s="174"/>
      <c r="F224" s="174"/>
      <c r="G224" s="174"/>
      <c r="H224" s="174"/>
      <c r="I224" s="174"/>
      <c r="J224" s="174"/>
      <c r="K224" s="174"/>
      <c r="L224" s="174"/>
      <c r="M224" s="174"/>
      <c r="N224" s="174"/>
      <c r="O224" s="174"/>
      <c r="P224" s="174"/>
      <c r="Q224" s="174"/>
      <c r="R224" s="174"/>
      <c r="S224" s="174"/>
      <c r="T224" s="174"/>
      <c r="U224" s="172"/>
      <c r="V224" s="169"/>
      <c r="W224" s="169"/>
      <c r="X224" s="169"/>
      <c r="Y224" s="169"/>
      <c r="Z224" s="169"/>
      <c r="AA224" s="169"/>
      <c r="AB224" s="169"/>
      <c r="AC224" s="169"/>
      <c r="AD224" s="169"/>
      <c r="AE224" s="169"/>
      <c r="AF224" s="169"/>
      <c r="AG224" s="169"/>
      <c r="AH224" s="169"/>
      <c r="AI224" s="169"/>
    </row>
    <row r="225" spans="1:35">
      <c r="A225" s="174"/>
      <c r="B225" s="174"/>
      <c r="C225" s="174"/>
      <c r="D225" s="174"/>
      <c r="E225" s="174"/>
      <c r="F225" s="174"/>
      <c r="G225" s="174"/>
      <c r="H225" s="174"/>
      <c r="I225" s="174"/>
      <c r="J225" s="174"/>
      <c r="K225" s="174"/>
      <c r="L225" s="174"/>
      <c r="M225" s="174"/>
      <c r="N225" s="174"/>
      <c r="O225" s="174"/>
      <c r="P225" s="174"/>
      <c r="Q225" s="174"/>
      <c r="R225" s="174"/>
      <c r="S225" s="174"/>
      <c r="T225" s="174"/>
      <c r="U225" s="172"/>
      <c r="V225" s="169"/>
      <c r="W225" s="169"/>
      <c r="X225" s="169"/>
      <c r="Y225" s="169"/>
      <c r="Z225" s="169"/>
      <c r="AA225" s="169"/>
      <c r="AB225" s="169"/>
      <c r="AC225" s="169"/>
      <c r="AD225" s="169"/>
      <c r="AE225" s="169"/>
      <c r="AF225" s="169"/>
      <c r="AG225" s="169"/>
      <c r="AH225" s="169"/>
      <c r="AI225" s="169"/>
    </row>
    <row r="226" spans="1:35">
      <c r="A226" s="174"/>
      <c r="B226" s="174"/>
      <c r="C226" s="174"/>
      <c r="D226" s="174"/>
      <c r="E226" s="174"/>
      <c r="F226" s="174"/>
      <c r="G226" s="174"/>
      <c r="H226" s="174"/>
      <c r="I226" s="174"/>
      <c r="J226" s="174"/>
      <c r="K226" s="174"/>
      <c r="L226" s="174"/>
      <c r="M226" s="174"/>
      <c r="N226" s="174"/>
      <c r="O226" s="174"/>
      <c r="P226" s="174"/>
      <c r="Q226" s="174"/>
      <c r="R226" s="174"/>
      <c r="S226" s="174"/>
      <c r="T226" s="174"/>
      <c r="U226" s="171"/>
      <c r="V226" s="169"/>
      <c r="W226" s="169"/>
      <c r="X226" s="169"/>
      <c r="Y226" s="169"/>
      <c r="Z226" s="169"/>
      <c r="AA226" s="169"/>
      <c r="AB226" s="169"/>
      <c r="AC226" s="169"/>
      <c r="AD226" s="169"/>
      <c r="AE226" s="169"/>
      <c r="AF226" s="169"/>
      <c r="AG226" s="169"/>
      <c r="AH226" s="169"/>
      <c r="AI226" s="169"/>
    </row>
    <row r="227" spans="1:35">
      <c r="A227" s="174"/>
      <c r="B227" s="174"/>
      <c r="C227" s="174"/>
      <c r="D227" s="174"/>
      <c r="E227" s="174"/>
      <c r="F227" s="174"/>
      <c r="G227" s="174"/>
      <c r="H227" s="174"/>
      <c r="I227" s="174"/>
      <c r="J227" s="174"/>
      <c r="K227" s="174"/>
      <c r="L227" s="174"/>
      <c r="M227" s="174"/>
      <c r="N227" s="174"/>
      <c r="O227" s="174"/>
      <c r="P227" s="174"/>
      <c r="Q227" s="174"/>
      <c r="R227" s="174"/>
      <c r="S227" s="174"/>
      <c r="T227" s="174"/>
      <c r="U227" s="171"/>
      <c r="V227" s="169"/>
      <c r="W227" s="169"/>
      <c r="X227" s="169"/>
      <c r="Y227" s="169"/>
      <c r="Z227" s="169"/>
      <c r="AA227" s="169"/>
      <c r="AB227" s="169"/>
      <c r="AC227" s="169"/>
      <c r="AD227" s="169"/>
      <c r="AE227" s="169"/>
      <c r="AF227" s="169"/>
      <c r="AG227" s="169"/>
      <c r="AH227" s="169"/>
      <c r="AI227" s="169"/>
    </row>
    <row r="228" spans="1:35">
      <c r="A228" s="174"/>
      <c r="B228" s="174"/>
      <c r="C228" s="174"/>
      <c r="D228" s="174"/>
      <c r="E228" s="174"/>
      <c r="F228" s="174"/>
      <c r="G228" s="174"/>
      <c r="H228" s="174"/>
      <c r="I228" s="174"/>
      <c r="J228" s="174"/>
      <c r="K228" s="174"/>
      <c r="L228" s="174"/>
      <c r="M228" s="174"/>
      <c r="N228" s="174"/>
      <c r="O228" s="174"/>
      <c r="P228" s="174"/>
      <c r="Q228" s="174"/>
      <c r="R228" s="174"/>
      <c r="S228" s="174"/>
      <c r="T228" s="174"/>
      <c r="U228" s="172"/>
      <c r="V228" s="169"/>
      <c r="W228" s="169"/>
      <c r="X228" s="169"/>
      <c r="Y228" s="169"/>
      <c r="Z228" s="169"/>
      <c r="AA228" s="169"/>
      <c r="AB228" s="169"/>
      <c r="AC228" s="169"/>
      <c r="AD228" s="169"/>
      <c r="AE228" s="169"/>
      <c r="AF228" s="169"/>
      <c r="AG228" s="169"/>
      <c r="AH228" s="169"/>
      <c r="AI228" s="169"/>
    </row>
    <row r="229" spans="1:35">
      <c r="A229" s="174"/>
      <c r="B229" s="174"/>
      <c r="C229" s="174"/>
      <c r="D229" s="174"/>
      <c r="E229" s="174"/>
      <c r="F229" s="174"/>
      <c r="G229" s="174"/>
      <c r="H229" s="174"/>
      <c r="I229" s="174"/>
      <c r="J229" s="174"/>
      <c r="K229" s="174"/>
      <c r="L229" s="174"/>
      <c r="M229" s="174"/>
      <c r="N229" s="174"/>
      <c r="O229" s="174"/>
      <c r="P229" s="174"/>
      <c r="Q229" s="174"/>
      <c r="R229" s="174"/>
      <c r="S229" s="174"/>
      <c r="T229" s="174"/>
      <c r="U229" s="172"/>
      <c r="V229" s="169"/>
      <c r="W229" s="169"/>
      <c r="X229" s="169"/>
      <c r="Y229" s="169"/>
      <c r="Z229" s="169"/>
      <c r="AA229" s="169"/>
      <c r="AB229" s="169"/>
      <c r="AC229" s="169"/>
      <c r="AD229" s="169"/>
      <c r="AE229" s="169"/>
      <c r="AF229" s="169"/>
      <c r="AG229" s="169"/>
      <c r="AH229" s="169"/>
      <c r="AI229" s="169"/>
    </row>
    <row r="230" spans="1:35">
      <c r="A230" s="174"/>
      <c r="B230" s="174"/>
      <c r="C230" s="174"/>
      <c r="D230" s="174"/>
      <c r="E230" s="174"/>
      <c r="F230" s="174"/>
      <c r="G230" s="174"/>
      <c r="H230" s="174"/>
      <c r="I230" s="174"/>
      <c r="J230" s="174"/>
      <c r="K230" s="174"/>
      <c r="L230" s="174"/>
      <c r="M230" s="174"/>
      <c r="N230" s="174"/>
      <c r="O230" s="174"/>
      <c r="P230" s="174"/>
      <c r="Q230" s="174"/>
      <c r="R230" s="174"/>
      <c r="S230" s="174"/>
      <c r="T230" s="174"/>
      <c r="U230" s="172"/>
      <c r="V230" s="169"/>
      <c r="W230" s="169"/>
      <c r="X230" s="169"/>
      <c r="Y230" s="169"/>
      <c r="Z230" s="169"/>
      <c r="AA230" s="169"/>
      <c r="AB230" s="169"/>
      <c r="AC230" s="169"/>
      <c r="AD230" s="169"/>
      <c r="AE230" s="169"/>
      <c r="AF230" s="169"/>
      <c r="AG230" s="169"/>
      <c r="AH230" s="169"/>
      <c r="AI230" s="169"/>
    </row>
    <row r="231" spans="1:35">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row>
    <row r="232" spans="1:35">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row>
    <row r="233" spans="1:35">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row>
    <row r="234" spans="1:35">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row>
    <row r="235" spans="1:35">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row>
    <row r="236" spans="1:35">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row>
    <row r="237" spans="1:35">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row>
    <row r="238" spans="1:35">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row>
    <row r="239" spans="1:35">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row>
    <row r="240" spans="1:35">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row>
    <row r="241" spans="1:35">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row>
    <row r="242" spans="1:35">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row>
    <row r="243" spans="1:35">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row>
    <row r="244" spans="1:35">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row>
    <row r="245" spans="1:35">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row>
    <row r="246" spans="1:35">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row>
    <row r="247" spans="1:35">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row>
    <row r="248" spans="1:35">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row>
    <row r="249" spans="1:35">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row>
    <row r="250" spans="1:35">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row>
  </sheetData>
  <mergeCells count="17">
    <mergeCell ref="AF55:AS56"/>
    <mergeCell ref="E5:I5"/>
    <mergeCell ref="K5:O5"/>
    <mergeCell ref="L55:AE55"/>
    <mergeCell ref="L56:R56"/>
    <mergeCell ref="S56:W56"/>
    <mergeCell ref="X56:Z56"/>
    <mergeCell ref="AA56:AE56"/>
    <mergeCell ref="C55:K55"/>
    <mergeCell ref="C56:E56"/>
    <mergeCell ref="F56:G56"/>
    <mergeCell ref="H56:I56"/>
    <mergeCell ref="B121:K121"/>
    <mergeCell ref="L121:Q121"/>
    <mergeCell ref="C81:I81"/>
    <mergeCell ref="J81:K81"/>
    <mergeCell ref="B55:B59"/>
  </mergeCells>
  <phoneticPr fontId="1"/>
  <pageMargins left="0.75" right="0.75" top="1" bottom="1" header="0.5" footer="0.5"/>
  <pageSetup scale="2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2:Z1060"/>
  <sheetViews>
    <sheetView topLeftCell="A533" zoomScale="83" zoomScaleNormal="70" workbookViewId="0">
      <selection activeCell="H565" sqref="H565"/>
    </sheetView>
  </sheetViews>
  <sheetFormatPr baseColWidth="10" defaultColWidth="10.5" defaultRowHeight="14"/>
  <cols>
    <col min="1" max="1" width="31.33203125" style="6" customWidth="1"/>
    <col min="2" max="3" width="15.33203125" style="6" customWidth="1"/>
    <col min="4" max="4" width="18.33203125" style="6" customWidth="1"/>
    <col min="5" max="5" width="15.33203125" style="6" customWidth="1"/>
    <col min="6" max="6" width="17.6640625" style="6" customWidth="1"/>
    <col min="7" max="23" width="15.33203125" style="6" customWidth="1"/>
    <col min="24" max="24" width="15.33203125" style="7" customWidth="1"/>
    <col min="25" max="25" width="15.33203125" style="6" customWidth="1"/>
    <col min="26" max="26" width="15.33203125" style="7" customWidth="1"/>
    <col min="27" max="29" width="15.33203125" style="6" customWidth="1"/>
    <col min="30" max="16384" width="10.5" style="6"/>
  </cols>
  <sheetData>
    <row r="2" spans="1:26">
      <c r="A2" s="6" t="s">
        <v>13</v>
      </c>
    </row>
    <row r="3" spans="1:26" ht="4.5" customHeight="1">
      <c r="C3" s="6">
        <f ca="1">OFFSET(A9:D29,-2,0,1,1)</f>
        <v>0</v>
      </c>
      <c r="E3" s="8"/>
    </row>
    <row r="4" spans="1:26">
      <c r="A4" s="6" t="s">
        <v>14</v>
      </c>
      <c r="E4" s="9"/>
      <c r="F4" s="6" t="s">
        <v>259</v>
      </c>
      <c r="G4" s="6" t="s">
        <v>260</v>
      </c>
      <c r="H4" s="9"/>
      <c r="I4" s="9"/>
    </row>
    <row r="5" spans="1:26" ht="5.25" customHeight="1">
      <c r="E5" s="8"/>
      <c r="S5" s="10"/>
    </row>
    <row r="6" spans="1:26" ht="16">
      <c r="A6" s="6" t="s">
        <v>375</v>
      </c>
      <c r="B6" s="6" t="s">
        <v>258</v>
      </c>
      <c r="C6" s="6" t="s">
        <v>15</v>
      </c>
      <c r="D6" s="6">
        <f>MATCH(A6,$X$11:$X$53,0)</f>
        <v>32</v>
      </c>
      <c r="E6" s="8"/>
      <c r="F6" s="6" t="str">
        <f>A6&amp;B6&amp;$F$4</f>
        <v>AR_冷水処理熱量[kW]　S-CD100シリーズ</v>
      </c>
      <c r="G6" s="6" t="str">
        <f>A6&amp;B6&amp;$G$4</f>
        <v>AR_冷水処理熱量[kW]　S-CD200シリーズ</v>
      </c>
      <c r="S6" s="10"/>
    </row>
    <row r="7" spans="1:26" ht="3" customHeight="1">
      <c r="A7" s="11"/>
      <c r="Q7" s="6" t="s">
        <v>16</v>
      </c>
      <c r="S7" s="10"/>
    </row>
    <row r="8" spans="1:26" ht="36.75" customHeight="1">
      <c r="A8" s="11"/>
      <c r="B8" s="308" t="s">
        <v>17</v>
      </c>
      <c r="C8" s="308"/>
      <c r="D8" s="308"/>
      <c r="E8" s="308"/>
      <c r="F8" s="308"/>
      <c r="G8" s="308"/>
      <c r="H8" s="308"/>
      <c r="I8" s="308"/>
      <c r="J8" s="308"/>
      <c r="S8" s="10"/>
    </row>
    <row r="9" spans="1:26" ht="30">
      <c r="A9" s="12" t="s">
        <v>18</v>
      </c>
      <c r="B9" s="13" t="s">
        <v>19</v>
      </c>
      <c r="C9" s="13" t="s">
        <v>101</v>
      </c>
      <c r="D9" s="13" t="s">
        <v>129</v>
      </c>
      <c r="E9" s="9" t="s">
        <v>195</v>
      </c>
      <c r="F9" s="9" t="s">
        <v>130</v>
      </c>
      <c r="G9" s="9" t="s">
        <v>131</v>
      </c>
      <c r="H9" s="9" t="s">
        <v>20</v>
      </c>
      <c r="I9" s="9" t="s">
        <v>21</v>
      </c>
      <c r="J9" s="9" t="s">
        <v>21</v>
      </c>
      <c r="K9" s="9" t="s">
        <v>21</v>
      </c>
      <c r="L9" s="9" t="s">
        <v>21</v>
      </c>
      <c r="M9" s="9" t="s">
        <v>21</v>
      </c>
      <c r="N9" s="9" t="s">
        <v>21</v>
      </c>
      <c r="Q9" s="6" t="s">
        <v>22</v>
      </c>
      <c r="R9" s="6" t="s">
        <v>23</v>
      </c>
      <c r="S9" s="10"/>
      <c r="X9" s="14" t="s">
        <v>24</v>
      </c>
      <c r="Y9" s="10"/>
      <c r="Z9" s="14" t="s">
        <v>25</v>
      </c>
    </row>
    <row r="10" spans="1:26" ht="15" thickBot="1">
      <c r="A10" s="15" t="s">
        <v>26</v>
      </c>
      <c r="B10" s="13" t="str">
        <f ca="1">INDIRECT(CONCATENATE("'",B$9,"'","!$o$8"))</f>
        <v>QAS/メーカ値</v>
      </c>
      <c r="C10" s="13" t="str">
        <f t="shared" ref="C10:N10" ca="1" si="0">INDIRECT(CONCATENATE("'",C$9,"'","!$o$8"))</f>
        <v>ENe-ST/小野永吉</v>
      </c>
      <c r="D10" s="13" t="str">
        <f t="shared" ca="1" si="0"/>
        <v>LCEM/Yajima</v>
      </c>
      <c r="E10" s="13" t="str">
        <f ca="1">INDIRECT(CONCATENATE("'",E$9,"'","!$o$8"))</f>
        <v>BEST2108dev/nino</v>
      </c>
      <c r="F10" s="9" t="s">
        <v>130</v>
      </c>
      <c r="G10" s="9" t="s">
        <v>131</v>
      </c>
      <c r="H10" s="13" t="str">
        <f t="shared" ca="1" si="0"/>
        <v>EnergyPlus/小野永吉</v>
      </c>
      <c r="I10" s="13" t="e">
        <f t="shared" ca="1" si="0"/>
        <v>#REF!</v>
      </c>
      <c r="J10" s="13" t="e">
        <f ca="1">INDIRECT(CONCATENATE("'",J$9,"'","!$o$8"))</f>
        <v>#REF!</v>
      </c>
      <c r="K10" s="13" t="e">
        <f t="shared" ca="1" si="0"/>
        <v>#REF!</v>
      </c>
      <c r="L10" s="13" t="e">
        <f t="shared" ca="1" si="0"/>
        <v>#REF!</v>
      </c>
      <c r="M10" s="13" t="e">
        <f t="shared" ca="1" si="0"/>
        <v>#REF!</v>
      </c>
      <c r="N10" s="13" t="e">
        <f t="shared" ca="1" si="0"/>
        <v>#REF!</v>
      </c>
      <c r="S10" s="10"/>
      <c r="X10" s="16"/>
      <c r="Y10" s="10"/>
      <c r="Z10" s="16"/>
    </row>
    <row r="11" spans="1:26" ht="85">
      <c r="A11" s="17" t="s">
        <v>213</v>
      </c>
      <c r="B11" s="18">
        <f ca="1">IF(ISNUMBER(OFFSET(INDIRECT(CONCATENATE("'",B$9,"'","!$B$59")),$Q11,$D$6)),OFFSET(INDIRECT(CONCATENATE("'",B$9,"'","!$B$59")),$Q11,$D$6),NA())</f>
        <v>527.44229999999993</v>
      </c>
      <c r="C11" s="18">
        <f t="shared" ref="C11:N11" ca="1" si="1">IF(ISNUMBER(OFFSET(INDIRECT(CONCATENATE("'",C$9,"'","!$B$59")),$Q11,$D$6)),OFFSET(INDIRECT(CONCATENATE("'",C$9,"'","!$B$59")),$Q11,$D$6),NA())</f>
        <v>527.006294792164</v>
      </c>
      <c r="D11" s="18">
        <f t="shared" ca="1" si="1"/>
        <v>527.44229999999993</v>
      </c>
      <c r="E11" s="19">
        <f t="shared" ca="1" si="1"/>
        <v>527.44229999999993</v>
      </c>
      <c r="F11" s="19">
        <f t="shared" ca="1" si="1"/>
        <v>0</v>
      </c>
      <c r="G11" s="19">
        <f t="shared" ca="1" si="1"/>
        <v>0</v>
      </c>
      <c r="H11" s="19">
        <f t="shared" ca="1" si="1"/>
        <v>526.36207202055471</v>
      </c>
      <c r="I11" s="19" t="e">
        <f t="shared" ca="1" si="1"/>
        <v>#N/A</v>
      </c>
      <c r="J11" s="19" t="e">
        <f t="shared" ca="1" si="1"/>
        <v>#N/A</v>
      </c>
      <c r="K11" s="19" t="e">
        <f t="shared" ca="1" si="1"/>
        <v>#N/A</v>
      </c>
      <c r="L11" s="19" t="e">
        <f t="shared" ca="1" si="1"/>
        <v>#N/A</v>
      </c>
      <c r="M11" s="19" t="e">
        <f t="shared" ca="1" si="1"/>
        <v>#N/A</v>
      </c>
      <c r="N11" s="20" t="e">
        <f t="shared" ca="1" si="1"/>
        <v>#N/A</v>
      </c>
      <c r="P11" s="6" t="s">
        <v>237</v>
      </c>
      <c r="Q11" s="6">
        <f>MATCH(P11,QAS!B$60:B$194,0)</f>
        <v>1</v>
      </c>
      <c r="R11" s="6" t="e">
        <f>MATCH(P11,[2]QAS!Q$61:Q$194,0)</f>
        <v>#N/A</v>
      </c>
      <c r="S11" s="21" t="s">
        <v>28</v>
      </c>
      <c r="T11" s="6" t="s">
        <v>29</v>
      </c>
      <c r="X11" s="247" t="s">
        <v>398</v>
      </c>
      <c r="Y11" s="22"/>
      <c r="Z11" s="7" t="s">
        <v>145</v>
      </c>
    </row>
    <row r="12" spans="1:26" ht="85">
      <c r="A12" s="23" t="s">
        <v>214</v>
      </c>
      <c r="B12" s="24">
        <f t="shared" ref="B12:N29" ca="1" si="2">IF(ISNUMBER(OFFSET(INDIRECT(CONCATENATE("'",B$9,"'","!$B$59")),$Q12,$D$6)),OFFSET(INDIRECT(CONCATENATE("'",B$9,"'","!$B$59")),$Q12,$D$6),NA())</f>
        <v>527.44229999999993</v>
      </c>
      <c r="C12" s="25">
        <f t="shared" ca="1" si="2"/>
        <v>527.006294792164</v>
      </c>
      <c r="D12" s="25">
        <f t="shared" ca="1" si="2"/>
        <v>527.44229999999993</v>
      </c>
      <c r="E12" s="26">
        <f t="shared" ca="1" si="2"/>
        <v>527.44229999999993</v>
      </c>
      <c r="F12" s="26">
        <f t="shared" ca="1" si="2"/>
        <v>0</v>
      </c>
      <c r="G12" s="26">
        <f t="shared" ca="1" si="2"/>
        <v>0</v>
      </c>
      <c r="H12" s="26">
        <f t="shared" ca="1" si="2"/>
        <v>526.36207202055471</v>
      </c>
      <c r="I12" s="26" t="e">
        <f t="shared" ca="1" si="2"/>
        <v>#N/A</v>
      </c>
      <c r="J12" s="26" t="e">
        <f t="shared" ca="1" si="2"/>
        <v>#N/A</v>
      </c>
      <c r="K12" s="26" t="e">
        <f t="shared" ca="1" si="2"/>
        <v>#N/A</v>
      </c>
      <c r="L12" s="26" t="e">
        <f t="shared" ca="1" si="2"/>
        <v>#N/A</v>
      </c>
      <c r="M12" s="26" t="e">
        <f t="shared" ca="1" si="2"/>
        <v>#N/A</v>
      </c>
      <c r="N12" s="27" t="e">
        <f t="shared" ca="1" si="2"/>
        <v>#N/A</v>
      </c>
      <c r="P12" s="6" t="s">
        <v>238</v>
      </c>
      <c r="Q12" s="6">
        <f>MATCH(P12,QAS!B$60:B$194,0)</f>
        <v>2</v>
      </c>
      <c r="R12" s="6" t="e">
        <f>MATCH(P12,[2]QAS!Q$61:Q$194,0)</f>
        <v>#N/A</v>
      </c>
      <c r="S12" s="28" t="s">
        <v>31</v>
      </c>
      <c r="T12" s="6" t="s">
        <v>32</v>
      </c>
      <c r="X12" s="247" t="s">
        <v>399</v>
      </c>
      <c r="Y12" s="22"/>
      <c r="Z12" s="7" t="s">
        <v>33</v>
      </c>
    </row>
    <row r="13" spans="1:26" ht="85">
      <c r="A13" s="23" t="s">
        <v>215</v>
      </c>
      <c r="B13" s="25">
        <f t="shared" ca="1" si="2"/>
        <v>527.44229999999993</v>
      </c>
      <c r="C13" s="25">
        <f t="shared" ca="1" si="2"/>
        <v>527.006294792164</v>
      </c>
      <c r="D13" s="25">
        <f t="shared" ca="1" si="2"/>
        <v>527.44229999999993</v>
      </c>
      <c r="E13" s="26">
        <f t="shared" ca="1" si="2"/>
        <v>527.44229999999993</v>
      </c>
      <c r="F13" s="26">
        <f t="shared" ca="1" si="2"/>
        <v>0</v>
      </c>
      <c r="G13" s="26">
        <f t="shared" ca="1" si="2"/>
        <v>0</v>
      </c>
      <c r="H13" s="26">
        <f t="shared" ca="1" si="2"/>
        <v>526.36207202055471</v>
      </c>
      <c r="I13" s="26" t="e">
        <f t="shared" ca="1" si="2"/>
        <v>#N/A</v>
      </c>
      <c r="J13" s="26" t="e">
        <f t="shared" ca="1" si="2"/>
        <v>#N/A</v>
      </c>
      <c r="K13" s="26" t="e">
        <f t="shared" ca="1" si="2"/>
        <v>#N/A</v>
      </c>
      <c r="L13" s="26" t="e">
        <f t="shared" ca="1" si="2"/>
        <v>#N/A</v>
      </c>
      <c r="M13" s="26" t="e">
        <f t="shared" ca="1" si="2"/>
        <v>#N/A</v>
      </c>
      <c r="N13" s="27" t="e">
        <f t="shared" ca="1" si="2"/>
        <v>#N/A</v>
      </c>
      <c r="P13" s="6" t="s">
        <v>239</v>
      </c>
      <c r="Q13" s="6">
        <f>MATCH(P13,QAS!B$60:B$194,0)</f>
        <v>3</v>
      </c>
      <c r="R13" s="6" t="e">
        <f>MATCH(P13,[2]QAS!Q$61:Q$194,0)</f>
        <v>#N/A</v>
      </c>
      <c r="S13" s="29" t="s">
        <v>35</v>
      </c>
      <c r="T13" s="6" t="s">
        <v>36</v>
      </c>
      <c r="X13" s="247" t="s">
        <v>400</v>
      </c>
      <c r="Y13" s="22"/>
      <c r="Z13" s="7" t="s">
        <v>37</v>
      </c>
    </row>
    <row r="14" spans="1:26" ht="85">
      <c r="A14" s="23" t="s">
        <v>224</v>
      </c>
      <c r="B14" s="25">
        <f t="shared" ca="1" si="2"/>
        <v>527.44229999999993</v>
      </c>
      <c r="C14" s="25">
        <f t="shared" ca="1" si="2"/>
        <v>527.006294792164</v>
      </c>
      <c r="D14" s="25">
        <f t="shared" ca="1" si="2"/>
        <v>527.44229999999993</v>
      </c>
      <c r="E14" s="26">
        <f t="shared" ca="1" si="2"/>
        <v>527.44229999999993</v>
      </c>
      <c r="F14" s="26">
        <f t="shared" ca="1" si="2"/>
        <v>0</v>
      </c>
      <c r="G14" s="26">
        <f t="shared" ca="1" si="2"/>
        <v>0</v>
      </c>
      <c r="H14" s="26">
        <f t="shared" ca="1" si="2"/>
        <v>526.36207202055471</v>
      </c>
      <c r="I14" s="26" t="e">
        <f t="shared" ca="1" si="2"/>
        <v>#N/A</v>
      </c>
      <c r="J14" s="26" t="e">
        <f t="shared" ca="1" si="2"/>
        <v>#N/A</v>
      </c>
      <c r="K14" s="26" t="e">
        <f t="shared" ca="1" si="2"/>
        <v>#N/A</v>
      </c>
      <c r="L14" s="26" t="e">
        <f t="shared" ca="1" si="2"/>
        <v>#N/A</v>
      </c>
      <c r="M14" s="26" t="e">
        <f t="shared" ca="1" si="2"/>
        <v>#N/A</v>
      </c>
      <c r="N14" s="27" t="e">
        <f t="shared" ca="1" si="2"/>
        <v>#N/A</v>
      </c>
      <c r="P14" s="6" t="s">
        <v>219</v>
      </c>
      <c r="Q14" s="6">
        <f>MATCH(P14,QAS!B$60:B$194,0)</f>
        <v>4</v>
      </c>
      <c r="R14" s="6" t="e">
        <f>MATCH(P14,[2]QAS!Q$61:Q$194,0)</f>
        <v>#N/A</v>
      </c>
      <c r="S14" s="28" t="s">
        <v>38</v>
      </c>
      <c r="T14" s="6" t="s">
        <v>39</v>
      </c>
      <c r="X14" s="248" t="s">
        <v>405</v>
      </c>
      <c r="Y14" s="22"/>
      <c r="Z14" s="7" t="s">
        <v>40</v>
      </c>
    </row>
    <row r="15" spans="1:26" ht="85">
      <c r="A15" s="23" t="s">
        <v>216</v>
      </c>
      <c r="B15" s="25">
        <f t="shared" ca="1" si="2"/>
        <v>527.44229999999993</v>
      </c>
      <c r="C15" s="25">
        <f t="shared" ca="1" si="2"/>
        <v>527.006294792164</v>
      </c>
      <c r="D15" s="25">
        <f t="shared" ca="1" si="2"/>
        <v>527.44229999999993</v>
      </c>
      <c r="E15" s="26">
        <f t="shared" ca="1" si="2"/>
        <v>527.44229999999993</v>
      </c>
      <c r="F15" s="26">
        <f t="shared" ca="1" si="2"/>
        <v>0</v>
      </c>
      <c r="G15" s="26">
        <f t="shared" ca="1" si="2"/>
        <v>0</v>
      </c>
      <c r="H15" s="26">
        <f t="shared" ca="1" si="2"/>
        <v>526.36207202055471</v>
      </c>
      <c r="I15" s="26" t="e">
        <f t="shared" ca="1" si="2"/>
        <v>#N/A</v>
      </c>
      <c r="J15" s="26" t="e">
        <f t="shared" ca="1" si="2"/>
        <v>#N/A</v>
      </c>
      <c r="K15" s="26" t="e">
        <f t="shared" ca="1" si="2"/>
        <v>#N/A</v>
      </c>
      <c r="L15" s="26" t="e">
        <f t="shared" ca="1" si="2"/>
        <v>#N/A</v>
      </c>
      <c r="M15" s="26" t="e">
        <f t="shared" ca="1" si="2"/>
        <v>#N/A</v>
      </c>
      <c r="N15" s="27" t="e">
        <f t="shared" ca="1" si="2"/>
        <v>#N/A</v>
      </c>
      <c r="P15" s="6" t="s">
        <v>240</v>
      </c>
      <c r="Q15" s="6">
        <f>MATCH(P15,QAS!B$60:B$194,0)</f>
        <v>5</v>
      </c>
      <c r="R15" s="6" t="e">
        <f>MATCH(P15,[2]QAS!Q$61:Q$194,0)</f>
        <v>#N/A</v>
      </c>
      <c r="S15" s="28" t="s">
        <v>41</v>
      </c>
      <c r="T15" s="6" t="s">
        <v>42</v>
      </c>
      <c r="X15" s="247" t="s">
        <v>406</v>
      </c>
      <c r="Y15" s="22"/>
      <c r="Z15" s="7" t="s">
        <v>43</v>
      </c>
    </row>
    <row r="16" spans="1:26" ht="85">
      <c r="A16" s="23" t="s">
        <v>217</v>
      </c>
      <c r="B16" s="25">
        <f t="shared" ca="1" si="2"/>
        <v>395.58172500000001</v>
      </c>
      <c r="C16" s="25">
        <f t="shared" ca="1" si="2"/>
        <v>395.58172500000001</v>
      </c>
      <c r="D16" s="25">
        <f t="shared" ca="1" si="2"/>
        <v>395.58172500000001</v>
      </c>
      <c r="E16" s="25">
        <f t="shared" ca="1" si="2"/>
        <v>395.58172500000001</v>
      </c>
      <c r="F16" s="26">
        <f t="shared" ca="1" si="2"/>
        <v>0</v>
      </c>
      <c r="G16" s="26">
        <f t="shared" ca="1" si="2"/>
        <v>0</v>
      </c>
      <c r="H16" s="26">
        <f t="shared" ca="1" si="2"/>
        <v>394.89382878602271</v>
      </c>
      <c r="I16" s="26" t="e">
        <f t="shared" ca="1" si="2"/>
        <v>#N/A</v>
      </c>
      <c r="J16" s="26" t="e">
        <f t="shared" ca="1" si="2"/>
        <v>#N/A</v>
      </c>
      <c r="K16" s="26" t="e">
        <f t="shared" ca="1" si="2"/>
        <v>#N/A</v>
      </c>
      <c r="L16" s="26" t="e">
        <f t="shared" ca="1" si="2"/>
        <v>#N/A</v>
      </c>
      <c r="M16" s="26" t="e">
        <f t="shared" ca="1" si="2"/>
        <v>#N/A</v>
      </c>
      <c r="N16" s="27" t="e">
        <f t="shared" ca="1" si="2"/>
        <v>#N/A</v>
      </c>
      <c r="P16" s="6" t="s">
        <v>241</v>
      </c>
      <c r="Q16" s="6">
        <f>MATCH(P16,QAS!B$60:B$194,0)</f>
        <v>6</v>
      </c>
      <c r="R16" s="6" t="e">
        <f>MATCH(P16,[2]QAS!Q$61:Q$194,0)</f>
        <v>#N/A</v>
      </c>
      <c r="S16" s="28" t="s">
        <v>44</v>
      </c>
      <c r="T16" s="6" t="s">
        <v>45</v>
      </c>
      <c r="X16" s="247" t="s">
        <v>403</v>
      </c>
      <c r="Y16" s="22"/>
      <c r="Z16" s="7" t="s">
        <v>46</v>
      </c>
    </row>
    <row r="17" spans="1:25" ht="85">
      <c r="A17" s="23" t="s">
        <v>218</v>
      </c>
      <c r="B17" s="25">
        <f t="shared" ca="1" si="2"/>
        <v>263.72114999999997</v>
      </c>
      <c r="C17" s="25">
        <f t="shared" ca="1" si="2"/>
        <v>263.72114999999997</v>
      </c>
      <c r="D17" s="25">
        <f t="shared" ca="1" si="2"/>
        <v>263.72114999999997</v>
      </c>
      <c r="E17" s="25">
        <f t="shared" ca="1" si="2"/>
        <v>263.72114999999997</v>
      </c>
      <c r="F17" s="26">
        <f t="shared" ca="1" si="2"/>
        <v>0</v>
      </c>
      <c r="G17" s="26">
        <f t="shared" ca="1" si="2"/>
        <v>0</v>
      </c>
      <c r="H17" s="26">
        <f t="shared" ca="1" si="2"/>
        <v>263.42558555148946</v>
      </c>
      <c r="I17" s="26" t="e">
        <f t="shared" ca="1" si="2"/>
        <v>#N/A</v>
      </c>
      <c r="J17" s="26" t="e">
        <f t="shared" ca="1" si="2"/>
        <v>#N/A</v>
      </c>
      <c r="K17" s="26" t="e">
        <f t="shared" ca="1" si="2"/>
        <v>#N/A</v>
      </c>
      <c r="L17" s="26" t="e">
        <f t="shared" ca="1" si="2"/>
        <v>#N/A</v>
      </c>
      <c r="M17" s="26" t="e">
        <f t="shared" ca="1" si="2"/>
        <v>#N/A</v>
      </c>
      <c r="N17" s="27" t="e">
        <f t="shared" ca="1" si="2"/>
        <v>#N/A</v>
      </c>
      <c r="P17" s="6" t="s">
        <v>242</v>
      </c>
      <c r="Q17" s="6">
        <f>MATCH(P17,QAS!B$60:B$194,0)</f>
        <v>7</v>
      </c>
      <c r="R17" s="6" t="e">
        <f>MATCH(P17,[2]QAS!Q$61:Q$194,0)</f>
        <v>#N/A</v>
      </c>
      <c r="S17" s="28" t="s">
        <v>47</v>
      </c>
      <c r="T17" s="6" t="s">
        <v>48</v>
      </c>
      <c r="X17" s="247" t="s">
        <v>404</v>
      </c>
      <c r="Y17" s="22"/>
    </row>
    <row r="18" spans="1:25" ht="85">
      <c r="A18" s="23" t="s">
        <v>225</v>
      </c>
      <c r="B18" s="25">
        <f t="shared" ca="1" si="2"/>
        <v>184.604805</v>
      </c>
      <c r="C18" s="25">
        <f t="shared" ca="1" si="2"/>
        <v>184.604805</v>
      </c>
      <c r="D18" s="25">
        <f t="shared" ca="1" si="2"/>
        <v>184.604805</v>
      </c>
      <c r="E18" s="25">
        <f t="shared" ca="1" si="2"/>
        <v>184.604805</v>
      </c>
      <c r="F18" s="26">
        <f t="shared" ca="1" si="2"/>
        <v>0</v>
      </c>
      <c r="G18" s="26">
        <f t="shared" ca="1" si="2"/>
        <v>0</v>
      </c>
      <c r="H18" s="26">
        <f t="shared" ca="1" si="2"/>
        <v>184.54463961076922</v>
      </c>
      <c r="I18" s="26" t="e">
        <f t="shared" ca="1" si="2"/>
        <v>#N/A</v>
      </c>
      <c r="J18" s="26" t="e">
        <f t="shared" ca="1" si="2"/>
        <v>#N/A</v>
      </c>
      <c r="K18" s="26" t="e">
        <f t="shared" ca="1" si="2"/>
        <v>#N/A</v>
      </c>
      <c r="L18" s="26" t="e">
        <f t="shared" ca="1" si="2"/>
        <v>#N/A</v>
      </c>
      <c r="M18" s="26" t="e">
        <f t="shared" ca="1" si="2"/>
        <v>#N/A</v>
      </c>
      <c r="N18" s="27" t="e">
        <f t="shared" ca="1" si="2"/>
        <v>#N/A</v>
      </c>
      <c r="P18" s="6" t="s">
        <v>220</v>
      </c>
      <c r="Q18" s="6">
        <f>MATCH(P18,QAS!B$60:B$194,0)</f>
        <v>8</v>
      </c>
      <c r="R18" s="6" t="e">
        <f>MATCH(P18,[2]QAS!Q$61:Q$194,0)</f>
        <v>#N/A</v>
      </c>
      <c r="S18" s="28" t="s">
        <v>49</v>
      </c>
      <c r="T18" s="6" t="s">
        <v>50</v>
      </c>
      <c r="X18" s="247" t="s">
        <v>9</v>
      </c>
      <c r="Y18" s="22"/>
    </row>
    <row r="19" spans="1:25" ht="85">
      <c r="A19" s="23" t="s">
        <v>226</v>
      </c>
      <c r="B19" s="25">
        <f t="shared" ca="1" si="2"/>
        <v>263.72114999999997</v>
      </c>
      <c r="C19" s="25">
        <f t="shared" ca="1" si="2"/>
        <v>263.72114999999997</v>
      </c>
      <c r="D19" s="25">
        <f t="shared" ca="1" si="2"/>
        <v>263.72114999999997</v>
      </c>
      <c r="E19" s="25">
        <f t="shared" ca="1" si="2"/>
        <v>263.72114999999997</v>
      </c>
      <c r="F19" s="26">
        <f t="shared" ca="1" si="2"/>
        <v>0</v>
      </c>
      <c r="G19" s="26">
        <f t="shared" ca="1" si="2"/>
        <v>0</v>
      </c>
      <c r="H19" s="26">
        <f t="shared" ca="1" si="2"/>
        <v>263.42558555148946</v>
      </c>
      <c r="I19" s="26" t="e">
        <f t="shared" ca="1" si="2"/>
        <v>#N/A</v>
      </c>
      <c r="J19" s="26" t="e">
        <f t="shared" ca="1" si="2"/>
        <v>#N/A</v>
      </c>
      <c r="K19" s="26" t="e">
        <f t="shared" ca="1" si="2"/>
        <v>#N/A</v>
      </c>
      <c r="L19" s="26" t="e">
        <f t="shared" ca="1" si="2"/>
        <v>#N/A</v>
      </c>
      <c r="M19" s="26" t="e">
        <f t="shared" ca="1" si="2"/>
        <v>#N/A</v>
      </c>
      <c r="N19" s="27" t="e">
        <f t="shared" ca="1" si="2"/>
        <v>#N/A</v>
      </c>
      <c r="P19" s="6" t="s">
        <v>243</v>
      </c>
      <c r="Q19" s="6">
        <f>MATCH(P19,QAS!B$60:B$194,0)</f>
        <v>9</v>
      </c>
      <c r="R19" s="6" t="e">
        <f>MATCH(P19,[2]QAS!Q$61:Q$194,0)</f>
        <v>#N/A</v>
      </c>
      <c r="S19" s="28" t="s">
        <v>51</v>
      </c>
      <c r="T19" s="6" t="s">
        <v>52</v>
      </c>
      <c r="X19" s="247" t="s">
        <v>10</v>
      </c>
      <c r="Y19" s="22"/>
    </row>
    <row r="20" spans="1:25" ht="85">
      <c r="A20" s="240" t="s">
        <v>227</v>
      </c>
      <c r="B20" s="25">
        <f t="shared" ca="1" si="2"/>
        <v>527.44229999999993</v>
      </c>
      <c r="C20" s="25">
        <f t="shared" ca="1" si="2"/>
        <v>527.006294792164</v>
      </c>
      <c r="D20" s="25">
        <f t="shared" ca="1" si="2"/>
        <v>527.44229999999993</v>
      </c>
      <c r="E20" s="25">
        <f t="shared" ca="1" si="2"/>
        <v>527.44229999999993</v>
      </c>
      <c r="F20" s="26">
        <f t="shared" ca="1" si="2"/>
        <v>0</v>
      </c>
      <c r="G20" s="26">
        <f t="shared" ca="1" si="2"/>
        <v>0</v>
      </c>
      <c r="H20" s="26">
        <f t="shared" ca="1" si="2"/>
        <v>526.36207202055471</v>
      </c>
      <c r="I20" s="26" t="e">
        <f t="shared" ca="1" si="2"/>
        <v>#N/A</v>
      </c>
      <c r="J20" s="26" t="e">
        <f t="shared" ca="1" si="2"/>
        <v>#N/A</v>
      </c>
      <c r="K20" s="26" t="e">
        <f t="shared" ca="1" si="2"/>
        <v>#N/A</v>
      </c>
      <c r="L20" s="26" t="e">
        <f t="shared" ca="1" si="2"/>
        <v>#N/A</v>
      </c>
      <c r="M20" s="26" t="e">
        <f t="shared" ca="1" si="2"/>
        <v>#N/A</v>
      </c>
      <c r="N20" s="27" t="e">
        <f t="shared" ca="1" si="2"/>
        <v>#N/A</v>
      </c>
      <c r="P20" s="6" t="s">
        <v>244</v>
      </c>
      <c r="Q20" s="6">
        <f>MATCH(P20,QAS!B$60:B$194,0)</f>
        <v>10</v>
      </c>
      <c r="R20" s="6" t="e">
        <f>MATCH(P20,[2]QAS!Q$61:Q$194,0)</f>
        <v>#N/A</v>
      </c>
      <c r="S20" s="34" t="s">
        <v>53</v>
      </c>
      <c r="T20" s="6" t="s">
        <v>54</v>
      </c>
      <c r="X20" s="247" t="s">
        <v>391</v>
      </c>
      <c r="Y20" s="22"/>
    </row>
    <row r="21" spans="1:25" ht="85">
      <c r="A21" s="23" t="s">
        <v>228</v>
      </c>
      <c r="B21" s="25">
        <f t="shared" ca="1" si="2"/>
        <v>527.44229999999993</v>
      </c>
      <c r="C21" s="25">
        <f t="shared" ca="1" si="2"/>
        <v>527.006294792164</v>
      </c>
      <c r="D21" s="25">
        <f t="shared" ca="1" si="2"/>
        <v>527.44229999999993</v>
      </c>
      <c r="E21" s="25">
        <f t="shared" ca="1" si="2"/>
        <v>527.44229999999993</v>
      </c>
      <c r="F21" s="26">
        <f t="shared" ca="1" si="2"/>
        <v>0</v>
      </c>
      <c r="G21" s="26">
        <f t="shared" ca="1" si="2"/>
        <v>0</v>
      </c>
      <c r="H21" s="26">
        <f t="shared" ca="1" si="2"/>
        <v>526.36207202055471</v>
      </c>
      <c r="I21" s="26" t="e">
        <f t="shared" ca="1" si="2"/>
        <v>#N/A</v>
      </c>
      <c r="J21" s="26" t="e">
        <f t="shared" ca="1" si="2"/>
        <v>#N/A</v>
      </c>
      <c r="K21" s="26" t="e">
        <f t="shared" ca="1" si="2"/>
        <v>#N/A</v>
      </c>
      <c r="L21" s="26" t="e">
        <f t="shared" ca="1" si="2"/>
        <v>#N/A</v>
      </c>
      <c r="M21" s="26" t="e">
        <f t="shared" ca="1" si="2"/>
        <v>#N/A</v>
      </c>
      <c r="N21" s="27" t="e">
        <f t="shared" ca="1" si="2"/>
        <v>#N/A</v>
      </c>
      <c r="P21" s="6" t="s">
        <v>245</v>
      </c>
      <c r="Q21" s="6">
        <f>MATCH(P21,QAS!B$60:B$194,0)</f>
        <v>11</v>
      </c>
      <c r="X21" s="247" t="s">
        <v>392</v>
      </c>
    </row>
    <row r="22" spans="1:25" ht="85">
      <c r="A22" s="23" t="s">
        <v>229</v>
      </c>
      <c r="B22" s="25">
        <f t="shared" ca="1" si="2"/>
        <v>527.44229999999993</v>
      </c>
      <c r="C22" s="25">
        <f t="shared" ca="1" si="2"/>
        <v>527.006294792164</v>
      </c>
      <c r="D22" s="25">
        <f t="shared" ca="1" si="2"/>
        <v>527.44229999999993</v>
      </c>
      <c r="E22" s="25">
        <f t="shared" ca="1" si="2"/>
        <v>527.44229999999993</v>
      </c>
      <c r="F22" s="26">
        <f t="shared" ca="1" si="2"/>
        <v>0</v>
      </c>
      <c r="G22" s="26">
        <f t="shared" ca="1" si="2"/>
        <v>0</v>
      </c>
      <c r="H22" s="26">
        <f t="shared" ca="1" si="2"/>
        <v>526.36207202055471</v>
      </c>
      <c r="I22" s="26" t="e">
        <f t="shared" ca="1" si="2"/>
        <v>#N/A</v>
      </c>
      <c r="J22" s="26" t="e">
        <f t="shared" ca="1" si="2"/>
        <v>#N/A</v>
      </c>
      <c r="K22" s="26" t="e">
        <f t="shared" ca="1" si="2"/>
        <v>#N/A</v>
      </c>
      <c r="L22" s="26" t="e">
        <f t="shared" ca="1" si="2"/>
        <v>#N/A</v>
      </c>
      <c r="M22" s="26" t="e">
        <f t="shared" ca="1" si="2"/>
        <v>#N/A</v>
      </c>
      <c r="N22" s="27" t="e">
        <f t="shared" ca="1" si="2"/>
        <v>#N/A</v>
      </c>
      <c r="P22" s="6" t="s">
        <v>246</v>
      </c>
      <c r="Q22" s="6">
        <f>MATCH(P22,QAS!B$60:B$194,0)</f>
        <v>12</v>
      </c>
      <c r="X22" s="247" t="s">
        <v>393</v>
      </c>
    </row>
    <row r="23" spans="1:25" ht="85">
      <c r="A23" s="23" t="s">
        <v>230</v>
      </c>
      <c r="B23" s="25">
        <f t="shared" ca="1" si="2"/>
        <v>527.44229999999993</v>
      </c>
      <c r="C23" s="25">
        <f t="shared" ca="1" si="2"/>
        <v>527.006294792164</v>
      </c>
      <c r="D23" s="25">
        <f t="shared" ca="1" si="2"/>
        <v>527.44229999999993</v>
      </c>
      <c r="E23" s="25">
        <f t="shared" ca="1" si="2"/>
        <v>527.44229999999993</v>
      </c>
      <c r="F23" s="26">
        <f t="shared" ca="1" si="2"/>
        <v>0</v>
      </c>
      <c r="G23" s="26">
        <f t="shared" ca="1" si="2"/>
        <v>0</v>
      </c>
      <c r="H23" s="26">
        <f t="shared" ca="1" si="2"/>
        <v>526.36207202055471</v>
      </c>
      <c r="I23" s="26" t="e">
        <f t="shared" ca="1" si="2"/>
        <v>#N/A</v>
      </c>
      <c r="J23" s="26" t="e">
        <f t="shared" ca="1" si="2"/>
        <v>#N/A</v>
      </c>
      <c r="K23" s="26" t="e">
        <f t="shared" ca="1" si="2"/>
        <v>#N/A</v>
      </c>
      <c r="L23" s="26" t="e">
        <f t="shared" ca="1" si="2"/>
        <v>#N/A</v>
      </c>
      <c r="M23" s="26" t="e">
        <f t="shared" ca="1" si="2"/>
        <v>#N/A</v>
      </c>
      <c r="N23" s="27" t="e">
        <f t="shared" ca="1" si="2"/>
        <v>#N/A</v>
      </c>
      <c r="P23" s="6" t="s">
        <v>247</v>
      </c>
      <c r="Q23" s="6">
        <f>MATCH(P23,QAS!B$60:B$194,0)</f>
        <v>13</v>
      </c>
      <c r="X23" s="247" t="s">
        <v>394</v>
      </c>
    </row>
    <row r="24" spans="1:25" ht="85">
      <c r="A24" s="23" t="s">
        <v>231</v>
      </c>
      <c r="B24" s="25">
        <f t="shared" ca="1" si="2"/>
        <v>527.44229999999993</v>
      </c>
      <c r="C24" s="25">
        <f t="shared" ca="1" si="2"/>
        <v>527.006294792164</v>
      </c>
      <c r="D24" s="25">
        <f t="shared" ca="1" si="2"/>
        <v>527.44229999999993</v>
      </c>
      <c r="E24" s="25">
        <f t="shared" ca="1" si="2"/>
        <v>527.44229999999993</v>
      </c>
      <c r="F24" s="26">
        <f t="shared" ca="1" si="2"/>
        <v>0</v>
      </c>
      <c r="G24" s="26">
        <f t="shared" ca="1" si="2"/>
        <v>0</v>
      </c>
      <c r="H24" s="26">
        <f t="shared" ca="1" si="2"/>
        <v>526.36207202055471</v>
      </c>
      <c r="I24" s="26" t="e">
        <f t="shared" ca="1" si="2"/>
        <v>#N/A</v>
      </c>
      <c r="J24" s="26" t="e">
        <f t="shared" ca="1" si="2"/>
        <v>#N/A</v>
      </c>
      <c r="K24" s="26" t="e">
        <f t="shared" ca="1" si="2"/>
        <v>#N/A</v>
      </c>
      <c r="L24" s="26" t="e">
        <f t="shared" ca="1" si="2"/>
        <v>#N/A</v>
      </c>
      <c r="M24" s="26" t="e">
        <f t="shared" ca="1" si="2"/>
        <v>#N/A</v>
      </c>
      <c r="N24" s="27" t="e">
        <f t="shared" ca="1" si="2"/>
        <v>#N/A</v>
      </c>
      <c r="P24" s="6" t="s">
        <v>248</v>
      </c>
      <c r="Q24" s="6">
        <f>MATCH(P24,QAS!B$60:B$194,0)</f>
        <v>14</v>
      </c>
      <c r="X24" s="247" t="s">
        <v>395</v>
      </c>
    </row>
    <row r="25" spans="1:25" ht="85">
      <c r="A25" s="23" t="s">
        <v>232</v>
      </c>
      <c r="B25" s="25">
        <f t="shared" ca="1" si="2"/>
        <v>395.58172500000001</v>
      </c>
      <c r="C25" s="25">
        <f t="shared" ca="1" si="2"/>
        <v>395.58172500000001</v>
      </c>
      <c r="D25" s="25">
        <f t="shared" ca="1" si="2"/>
        <v>395.58172500000001</v>
      </c>
      <c r="E25" s="25">
        <f t="shared" ca="1" si="2"/>
        <v>395.58172500000001</v>
      </c>
      <c r="F25" s="26">
        <f t="shared" ca="1" si="2"/>
        <v>0</v>
      </c>
      <c r="G25" s="26">
        <f t="shared" ca="1" si="2"/>
        <v>0</v>
      </c>
      <c r="H25" s="26">
        <f t="shared" ca="1" si="2"/>
        <v>394.89382878602271</v>
      </c>
      <c r="I25" s="26" t="e">
        <f t="shared" ca="1" si="2"/>
        <v>#N/A</v>
      </c>
      <c r="J25" s="26" t="e">
        <f t="shared" ca="1" si="2"/>
        <v>#N/A</v>
      </c>
      <c r="K25" s="26" t="e">
        <f t="shared" ca="1" si="2"/>
        <v>#N/A</v>
      </c>
      <c r="L25" s="26" t="e">
        <f t="shared" ca="1" si="2"/>
        <v>#N/A</v>
      </c>
      <c r="M25" s="26" t="e">
        <f t="shared" ca="1" si="2"/>
        <v>#N/A</v>
      </c>
      <c r="N25" s="27" t="e">
        <f t="shared" ca="1" si="2"/>
        <v>#N/A</v>
      </c>
      <c r="P25" s="6" t="s">
        <v>249</v>
      </c>
      <c r="Q25" s="6">
        <f>MATCH(P25,QAS!B$60:B$194,0)</f>
        <v>15</v>
      </c>
      <c r="X25" s="247" t="s">
        <v>396</v>
      </c>
    </row>
    <row r="26" spans="1:25" ht="85">
      <c r="A26" s="23" t="s">
        <v>233</v>
      </c>
      <c r="B26" s="25">
        <f t="shared" ca="1" si="2"/>
        <v>263.72114999999997</v>
      </c>
      <c r="C26" s="25">
        <f t="shared" ca="1" si="2"/>
        <v>263.72114999999997</v>
      </c>
      <c r="D26" s="25">
        <f t="shared" ca="1" si="2"/>
        <v>263.72114999999997</v>
      </c>
      <c r="E26" s="25">
        <f t="shared" ca="1" si="2"/>
        <v>263.72114999999997</v>
      </c>
      <c r="F26" s="26">
        <f t="shared" ca="1" si="2"/>
        <v>0</v>
      </c>
      <c r="G26" s="26">
        <f t="shared" ca="1" si="2"/>
        <v>0</v>
      </c>
      <c r="H26" s="26">
        <f t="shared" ca="1" si="2"/>
        <v>263.42558555148946</v>
      </c>
      <c r="I26" s="26" t="e">
        <f t="shared" ca="1" si="2"/>
        <v>#N/A</v>
      </c>
      <c r="J26" s="26" t="e">
        <f t="shared" ca="1" si="2"/>
        <v>#N/A</v>
      </c>
      <c r="K26" s="26" t="e">
        <f t="shared" ca="1" si="2"/>
        <v>#N/A</v>
      </c>
      <c r="L26" s="26" t="e">
        <f t="shared" ca="1" si="2"/>
        <v>#N/A</v>
      </c>
      <c r="M26" s="26" t="e">
        <f t="shared" ca="1" si="2"/>
        <v>#N/A</v>
      </c>
      <c r="N26" s="27" t="e">
        <f t="shared" ca="1" si="2"/>
        <v>#N/A</v>
      </c>
      <c r="P26" s="6" t="s">
        <v>250</v>
      </c>
      <c r="Q26" s="6">
        <f>MATCH(P26,QAS!B$60:B$194,0)</f>
        <v>16</v>
      </c>
      <c r="X26" s="247" t="s">
        <v>397</v>
      </c>
    </row>
    <row r="27" spans="1:25" ht="85">
      <c r="A27" s="23" t="s">
        <v>234</v>
      </c>
      <c r="B27" s="25">
        <f t="shared" ca="1" si="2"/>
        <v>184.604805</v>
      </c>
      <c r="C27" s="25">
        <f t="shared" ca="1" si="2"/>
        <v>184.604805</v>
      </c>
      <c r="D27" s="25">
        <f t="shared" ca="1" si="2"/>
        <v>184.604805</v>
      </c>
      <c r="E27" s="25">
        <f t="shared" ca="1" si="2"/>
        <v>184.604805</v>
      </c>
      <c r="F27" s="26">
        <f t="shared" ca="1" si="2"/>
        <v>0</v>
      </c>
      <c r="G27" s="26">
        <f t="shared" ca="1" si="2"/>
        <v>0</v>
      </c>
      <c r="H27" s="26">
        <f t="shared" ca="1" si="2"/>
        <v>184.54463961076922</v>
      </c>
      <c r="I27" s="26" t="e">
        <f t="shared" ca="1" si="2"/>
        <v>#N/A</v>
      </c>
      <c r="J27" s="26" t="e">
        <f t="shared" ca="1" si="2"/>
        <v>#N/A</v>
      </c>
      <c r="K27" s="26" t="e">
        <f t="shared" ca="1" si="2"/>
        <v>#N/A</v>
      </c>
      <c r="L27" s="26" t="e">
        <f t="shared" ca="1" si="2"/>
        <v>#N/A</v>
      </c>
      <c r="M27" s="26" t="e">
        <f t="shared" ca="1" si="2"/>
        <v>#N/A</v>
      </c>
      <c r="N27" s="27" t="e">
        <f t="shared" ca="1" si="2"/>
        <v>#N/A</v>
      </c>
      <c r="P27" s="6" t="s">
        <v>251</v>
      </c>
      <c r="Q27" s="6">
        <f>MATCH(P27,QAS!B$60:B$194,0)</f>
        <v>17</v>
      </c>
      <c r="X27" s="247" t="s">
        <v>383</v>
      </c>
    </row>
    <row r="28" spans="1:25" ht="85">
      <c r="A28" s="23" t="s">
        <v>235</v>
      </c>
      <c r="B28" s="25">
        <f t="shared" ca="1" si="2"/>
        <v>263.72114999999997</v>
      </c>
      <c r="C28" s="25">
        <f t="shared" ca="1" si="2"/>
        <v>263.72114999999997</v>
      </c>
      <c r="D28" s="25">
        <f t="shared" ca="1" si="2"/>
        <v>263.72114999999997</v>
      </c>
      <c r="E28" s="25">
        <f t="shared" ca="1" si="2"/>
        <v>263.72114999999997</v>
      </c>
      <c r="F28" s="25">
        <f t="shared" ca="1" si="2"/>
        <v>0</v>
      </c>
      <c r="G28" s="25">
        <f t="shared" ca="1" si="2"/>
        <v>0</v>
      </c>
      <c r="H28" s="25">
        <f t="shared" ca="1" si="2"/>
        <v>263.42558555148946</v>
      </c>
      <c r="I28" s="25" t="e">
        <f t="shared" ca="1" si="2"/>
        <v>#N/A</v>
      </c>
      <c r="J28" s="25" t="e">
        <f t="shared" ca="1" si="2"/>
        <v>#N/A</v>
      </c>
      <c r="K28" s="25" t="e">
        <f t="shared" ca="1" si="2"/>
        <v>#N/A</v>
      </c>
      <c r="L28" s="25" t="e">
        <f t="shared" ca="1" si="2"/>
        <v>#N/A</v>
      </c>
      <c r="M28" s="25" t="e">
        <f t="shared" ca="1" si="2"/>
        <v>#N/A</v>
      </c>
      <c r="N28" s="30" t="e">
        <f t="shared" ca="1" si="2"/>
        <v>#N/A</v>
      </c>
      <c r="P28" s="6" t="s">
        <v>252</v>
      </c>
      <c r="Q28" s="6">
        <f>MATCH(P28,QAS!B$60:B$194,0)</f>
        <v>18</v>
      </c>
      <c r="X28" s="247" t="s">
        <v>384</v>
      </c>
    </row>
    <row r="29" spans="1:25" ht="86" thickBot="1">
      <c r="A29" s="31" t="s">
        <v>236</v>
      </c>
      <c r="B29" s="32">
        <f t="shared" ca="1" si="2"/>
        <v>263.72114999999997</v>
      </c>
      <c r="C29" s="32">
        <f t="shared" ca="1" si="2"/>
        <v>263.72114999999997</v>
      </c>
      <c r="D29" s="32">
        <f t="shared" ca="1" si="2"/>
        <v>263.72114999999997</v>
      </c>
      <c r="E29" s="32">
        <f t="shared" ca="1" si="2"/>
        <v>263.72114999999997</v>
      </c>
      <c r="F29" s="32">
        <f t="shared" ca="1" si="2"/>
        <v>0</v>
      </c>
      <c r="G29" s="32">
        <f t="shared" ca="1" si="2"/>
        <v>0</v>
      </c>
      <c r="H29" s="32">
        <f t="shared" ca="1" si="2"/>
        <v>0</v>
      </c>
      <c r="I29" s="32" t="e">
        <f t="shared" ca="1" si="2"/>
        <v>#N/A</v>
      </c>
      <c r="J29" s="32" t="e">
        <f t="shared" ca="1" si="2"/>
        <v>#N/A</v>
      </c>
      <c r="K29" s="32" t="e">
        <f t="shared" ca="1" si="2"/>
        <v>#N/A</v>
      </c>
      <c r="L29" s="32" t="e">
        <f t="shared" ca="1" si="2"/>
        <v>#N/A</v>
      </c>
      <c r="M29" s="32" t="e">
        <f t="shared" ca="1" si="2"/>
        <v>#N/A</v>
      </c>
      <c r="N29" s="33" t="e">
        <f t="shared" ca="1" si="2"/>
        <v>#N/A</v>
      </c>
      <c r="P29" s="6" t="s">
        <v>253</v>
      </c>
      <c r="Q29" s="6">
        <f>MATCH(P29,QAS!B$60:B$194,0)</f>
        <v>19</v>
      </c>
      <c r="X29" s="247" t="s">
        <v>385</v>
      </c>
    </row>
    <row r="30" spans="1:25" ht="16">
      <c r="B30" s="35"/>
      <c r="C30" s="35"/>
      <c r="D30" s="35"/>
      <c r="E30" s="35"/>
      <c r="F30" s="35"/>
      <c r="G30" s="35"/>
      <c r="H30" s="35"/>
      <c r="X30" s="247" t="s">
        <v>386</v>
      </c>
    </row>
    <row r="31" spans="1:25" ht="32">
      <c r="B31" s="35"/>
      <c r="C31" s="35"/>
      <c r="D31" s="35"/>
      <c r="E31" s="35"/>
      <c r="F31" s="35"/>
      <c r="G31" s="35"/>
      <c r="H31" s="35"/>
      <c r="X31" s="247" t="s">
        <v>387</v>
      </c>
    </row>
    <row r="32" spans="1:25" ht="16">
      <c r="A32" s="6" t="s">
        <v>391</v>
      </c>
      <c r="B32" s="6" t="s">
        <v>261</v>
      </c>
      <c r="C32" s="6" t="s">
        <v>15</v>
      </c>
      <c r="D32" s="6">
        <f>MATCH(A32,$X$11:$X$53,0)</f>
        <v>10</v>
      </c>
      <c r="E32" s="8"/>
      <c r="F32" s="6" t="str">
        <f>A32&amp;B32&amp;$F$4</f>
        <v>AR_ガス消費量[m3/h]　S-CD100シリーズ</v>
      </c>
      <c r="G32" s="6" t="str">
        <f>A32&amp;B32&amp;$G$4</f>
        <v>AR_ガス消費量[m3/h]　S-CD200シリーズ</v>
      </c>
      <c r="I32" s="36"/>
      <c r="J32" s="36"/>
      <c r="K32" s="36"/>
      <c r="L32" s="36"/>
      <c r="M32" s="36"/>
      <c r="N32" s="36"/>
      <c r="X32" s="247" t="s">
        <v>388</v>
      </c>
    </row>
    <row r="33" spans="1:24" ht="16">
      <c r="A33" s="11" t="s">
        <v>18</v>
      </c>
      <c r="X33" s="247" t="s">
        <v>389</v>
      </c>
    </row>
    <row r="34" spans="1:24" ht="17" thickBot="1">
      <c r="A34" s="37" t="s">
        <v>26</v>
      </c>
      <c r="B34" s="38" t="str">
        <f ca="1">B$10</f>
        <v>QAS/メーカ値</v>
      </c>
      <c r="C34" s="38" t="str">
        <f t="shared" ref="C34:N34" ca="1" si="3">C$10</f>
        <v>ENe-ST/小野永吉</v>
      </c>
      <c r="D34" s="38" t="str">
        <f t="shared" ca="1" si="3"/>
        <v>LCEM/Yajima</v>
      </c>
      <c r="E34" s="38" t="str">
        <f t="shared" ca="1" si="3"/>
        <v>BEST2108dev/nino</v>
      </c>
      <c r="F34" s="38" t="str">
        <f t="shared" si="3"/>
        <v>Popolo_富樫</v>
      </c>
      <c r="G34" s="38" t="str">
        <f t="shared" si="3"/>
        <v>ACSESCX_吉田</v>
      </c>
      <c r="H34" s="38" t="str">
        <f t="shared" ca="1" si="3"/>
        <v>EnergyPlus/小野永吉</v>
      </c>
      <c r="I34" s="38" t="e">
        <f t="shared" ca="1" si="3"/>
        <v>#REF!</v>
      </c>
      <c r="J34" s="38" t="e">
        <f t="shared" ca="1" si="3"/>
        <v>#REF!</v>
      </c>
      <c r="K34" s="38" t="e">
        <f t="shared" ca="1" si="3"/>
        <v>#REF!</v>
      </c>
      <c r="L34" s="38" t="e">
        <f t="shared" ca="1" si="3"/>
        <v>#REF!</v>
      </c>
      <c r="M34" s="38" t="e">
        <f t="shared" ca="1" si="3"/>
        <v>#REF!</v>
      </c>
      <c r="N34" s="38" t="e">
        <f t="shared" ca="1" si="3"/>
        <v>#REF!</v>
      </c>
      <c r="X34" s="247" t="s">
        <v>390</v>
      </c>
    </row>
    <row r="35" spans="1:24" ht="14.5" customHeight="1">
      <c r="A35" s="39" t="str">
        <f>$A11</f>
        <v>S-CD100
WB27
CWSP21.5/5
FanSP22
Load100</v>
      </c>
      <c r="B35" s="40">
        <f t="shared" ref="B35:N35" ca="1" si="4">IF(ISNUMBER(OFFSET(INDIRECT(CONCATENATE("'",B$9,"'","!$B$59")),$Q11,$D$32)),OFFSET(INDIRECT(CONCATENATE("'",B$9,"'","!$B$59")),$Q11,$D$32),NA())</f>
        <v>32.781477614797389</v>
      </c>
      <c r="C35" s="40">
        <f t="shared" ca="1" si="4"/>
        <v>32.368798801483102</v>
      </c>
      <c r="D35" s="40">
        <f t="shared" ca="1" si="4"/>
        <v>32.382403510748787</v>
      </c>
      <c r="E35" s="41">
        <f t="shared" ca="1" si="4"/>
        <v>32.4</v>
      </c>
      <c r="F35" s="41" t="e">
        <f t="shared" ca="1" si="4"/>
        <v>#N/A</v>
      </c>
      <c r="G35" s="41" t="e">
        <f t="shared" ca="1" si="4"/>
        <v>#N/A</v>
      </c>
      <c r="H35" s="41">
        <f t="shared" ca="1" si="4"/>
        <v>32.362449089926713</v>
      </c>
      <c r="I35" s="41" t="e">
        <f t="shared" ca="1" si="4"/>
        <v>#N/A</v>
      </c>
      <c r="J35" s="41" t="e">
        <f t="shared" ca="1" si="4"/>
        <v>#N/A</v>
      </c>
      <c r="K35" s="41" t="e">
        <f t="shared" ca="1" si="4"/>
        <v>#N/A</v>
      </c>
      <c r="L35" s="41" t="e">
        <f t="shared" ca="1" si="4"/>
        <v>#N/A</v>
      </c>
      <c r="M35" s="41" t="e">
        <f t="shared" ca="1" si="4"/>
        <v>#N/A</v>
      </c>
      <c r="N35" s="42" t="e">
        <f t="shared" ca="1" si="4"/>
        <v>#N/A</v>
      </c>
      <c r="X35" s="247" t="s">
        <v>361</v>
      </c>
    </row>
    <row r="36" spans="1:24" ht="14.5" customHeight="1">
      <c r="A36" s="43" t="str">
        <f t="shared" ref="A36:A53" si="5">$A12</f>
        <v>S-CD101
WB23
CWSP21.5/5
FanSP22
Load100</v>
      </c>
      <c r="B36" s="44">
        <f t="shared" ref="B36:N36" ca="1" si="6">IF(ISNUMBER(OFFSET(INDIRECT(CONCATENATE("'",B$9,"'","!$B$59")),$Q12,$D$32)),OFFSET(INDIRECT(CONCATENATE("'",B$9,"'","!$B$59")),$Q12,$D$32),NA())</f>
        <v>31.081588454920968</v>
      </c>
      <c r="C36" s="45">
        <f t="shared" ca="1" si="6"/>
        <v>30.791733852537899</v>
      </c>
      <c r="D36" s="45">
        <f t="shared" ca="1" si="6"/>
        <v>30.913651993510197</v>
      </c>
      <c r="E36" s="46">
        <f t="shared" ca="1" si="6"/>
        <v>31.362774399999999</v>
      </c>
      <c r="F36" s="46" t="e">
        <f t="shared" ca="1" si="6"/>
        <v>#N/A</v>
      </c>
      <c r="G36" s="46" t="e">
        <f t="shared" ca="1" si="6"/>
        <v>#N/A</v>
      </c>
      <c r="H36" s="46">
        <f t="shared" ca="1" si="6"/>
        <v>32.362449089926713</v>
      </c>
      <c r="I36" s="46" t="e">
        <f t="shared" ca="1" si="6"/>
        <v>#N/A</v>
      </c>
      <c r="J36" s="46" t="e">
        <f t="shared" ca="1" si="6"/>
        <v>#N/A</v>
      </c>
      <c r="K36" s="46" t="e">
        <f t="shared" ca="1" si="6"/>
        <v>#N/A</v>
      </c>
      <c r="L36" s="46" t="e">
        <f t="shared" ca="1" si="6"/>
        <v>#N/A</v>
      </c>
      <c r="M36" s="46" t="e">
        <f t="shared" ca="1" si="6"/>
        <v>#N/A</v>
      </c>
      <c r="N36" s="47" t="e">
        <f t="shared" ca="1" si="6"/>
        <v>#N/A</v>
      </c>
      <c r="X36" s="247" t="s">
        <v>360</v>
      </c>
    </row>
    <row r="37" spans="1:24" ht="14.5" customHeight="1">
      <c r="A37" s="43" t="str">
        <f t="shared" si="5"/>
        <v>S-CD102
WB19
CWSP21.5/5
FanSP22
Load100</v>
      </c>
      <c r="B37" s="45">
        <f t="shared" ref="B37:N37" ca="1" si="7">IF(ISNUMBER(OFFSET(INDIRECT(CONCATENATE("'",B$9,"'","!$B$59")),$Q13,$D$32)),OFFSET(INDIRECT(CONCATENATE("'",B$9,"'","!$B$59")),$Q13,$D$32),NA())</f>
        <v>29.727906003637266</v>
      </c>
      <c r="C37" s="45">
        <f t="shared" ca="1" si="7"/>
        <v>29.476300840686601</v>
      </c>
      <c r="D37" s="45">
        <f t="shared" ca="1" si="7"/>
        <v>29.694075950522116</v>
      </c>
      <c r="E37" s="46">
        <f t="shared" ca="1" si="7"/>
        <v>30.367325600000001</v>
      </c>
      <c r="F37" s="46" t="e">
        <f t="shared" ca="1" si="7"/>
        <v>#N/A</v>
      </c>
      <c r="G37" s="46" t="e">
        <f t="shared" ca="1" si="7"/>
        <v>#N/A</v>
      </c>
      <c r="H37" s="46">
        <f t="shared" ca="1" si="7"/>
        <v>32.362449089926713</v>
      </c>
      <c r="I37" s="46" t="e">
        <f t="shared" ca="1" si="7"/>
        <v>#N/A</v>
      </c>
      <c r="J37" s="46" t="e">
        <f t="shared" ca="1" si="7"/>
        <v>#N/A</v>
      </c>
      <c r="K37" s="46" t="e">
        <f t="shared" ca="1" si="7"/>
        <v>#N/A</v>
      </c>
      <c r="L37" s="46" t="e">
        <f t="shared" ca="1" si="7"/>
        <v>#N/A</v>
      </c>
      <c r="M37" s="46" t="e">
        <f t="shared" ca="1" si="7"/>
        <v>#N/A</v>
      </c>
      <c r="N37" s="47" t="e">
        <f t="shared" ca="1" si="7"/>
        <v>#N/A</v>
      </c>
      <c r="X37" s="247" t="s">
        <v>359</v>
      </c>
    </row>
    <row r="38" spans="1:24" ht="14.5" customHeight="1">
      <c r="A38" s="43" t="str">
        <f t="shared" si="5"/>
        <v>S-CD103
WB7
CWSP21.5/5
FanSP32
Load100</v>
      </c>
      <c r="B38" s="45">
        <f t="shared" ref="B38:N38" ca="1" si="8">IF(ISNUMBER(OFFSET(INDIRECT(CONCATENATE("'",B$9,"'","!$B$59")),$Q14,$D$32)),OFFSET(INDIRECT(CONCATENATE("'",B$9,"'","!$B$59")),$Q14,$D$32),NA())</f>
        <v>27.987147338866411</v>
      </c>
      <c r="C38" s="45">
        <f t="shared" ca="1" si="8"/>
        <v>28.031610331149199</v>
      </c>
      <c r="D38" s="45">
        <f t="shared" ca="1" si="8"/>
        <v>27.996210976637343</v>
      </c>
      <c r="E38" s="46">
        <f t="shared" ca="1" si="8"/>
        <v>28.7026632</v>
      </c>
      <c r="F38" s="46" t="e">
        <f t="shared" ca="1" si="8"/>
        <v>#N/A</v>
      </c>
      <c r="G38" s="46" t="e">
        <f t="shared" ca="1" si="8"/>
        <v>#N/A</v>
      </c>
      <c r="H38" s="46">
        <f t="shared" ca="1" si="8"/>
        <v>32.362449089926713</v>
      </c>
      <c r="I38" s="46" t="e">
        <f t="shared" ca="1" si="8"/>
        <v>#N/A</v>
      </c>
      <c r="J38" s="46" t="e">
        <f t="shared" ca="1" si="8"/>
        <v>#N/A</v>
      </c>
      <c r="K38" s="46" t="e">
        <f t="shared" ca="1" si="8"/>
        <v>#N/A</v>
      </c>
      <c r="L38" s="46" t="e">
        <f t="shared" ca="1" si="8"/>
        <v>#N/A</v>
      </c>
      <c r="M38" s="46" t="e">
        <f t="shared" ca="1" si="8"/>
        <v>#N/A</v>
      </c>
      <c r="N38" s="47" t="e">
        <f t="shared" ca="1" si="8"/>
        <v>#N/A</v>
      </c>
      <c r="X38" s="247" t="s">
        <v>358</v>
      </c>
    </row>
    <row r="39" spans="1:24" ht="14.5" customHeight="1">
      <c r="A39" s="43" t="str">
        <f t="shared" si="5"/>
        <v>S-CD104
WB27
CWSP21.5/5
FanSP32
Load100</v>
      </c>
      <c r="B39" s="45">
        <f t="shared" ref="B39:N39" ca="1" si="9">IF(ISNUMBER(OFFSET(INDIRECT(CONCATENATE("'",B$9,"'","!$B$59")),$Q15,$D$32)),OFFSET(INDIRECT(CONCATENATE("'",B$9,"'","!$B$59")),$Q15,$D$32),NA())</f>
        <v>32.500085795396245</v>
      </c>
      <c r="C39" s="45">
        <f t="shared" ca="1" si="9"/>
        <v>32.294036870098701</v>
      </c>
      <c r="D39" s="45">
        <f t="shared" ca="1" si="9"/>
        <v>32.108498715262058</v>
      </c>
      <c r="E39" s="46">
        <f t="shared" ca="1" si="9"/>
        <v>32.250763999999997</v>
      </c>
      <c r="F39" s="46" t="e">
        <f t="shared" ca="1" si="9"/>
        <v>#N/A</v>
      </c>
      <c r="G39" s="46" t="e">
        <f t="shared" ca="1" si="9"/>
        <v>#N/A</v>
      </c>
      <c r="H39" s="46">
        <f t="shared" ca="1" si="9"/>
        <v>32.362449089926713</v>
      </c>
      <c r="I39" s="46" t="e">
        <f t="shared" ca="1" si="9"/>
        <v>#N/A</v>
      </c>
      <c r="J39" s="46" t="e">
        <f t="shared" ca="1" si="9"/>
        <v>#N/A</v>
      </c>
      <c r="K39" s="46" t="e">
        <f t="shared" ca="1" si="9"/>
        <v>#N/A</v>
      </c>
      <c r="L39" s="46" t="e">
        <f t="shared" ca="1" si="9"/>
        <v>#N/A</v>
      </c>
      <c r="M39" s="46" t="e">
        <f t="shared" ca="1" si="9"/>
        <v>#N/A</v>
      </c>
      <c r="N39" s="47" t="e">
        <f t="shared" ca="1" si="9"/>
        <v>#N/A</v>
      </c>
      <c r="X39" s="247" t="s">
        <v>357</v>
      </c>
    </row>
    <row r="40" spans="1:24" ht="14.5" customHeight="1">
      <c r="A40" s="43" t="str">
        <f t="shared" si="5"/>
        <v>S-CD111
WB23
CWSP21.5/5
FanSP22
Load75</v>
      </c>
      <c r="B40" s="45">
        <f t="shared" ref="B40:N40" ca="1" si="10">IF(ISNUMBER(OFFSET(INDIRECT(CONCATENATE("'",B$9,"'","!$B$59")),$Q16,$D$32)),OFFSET(INDIRECT(CONCATENATE("'",B$9,"'","!$B$59")),$Q16,$D$32),NA())</f>
        <v>22.316433984076607</v>
      </c>
      <c r="C40" s="45">
        <f t="shared" ca="1" si="10"/>
        <v>22.2107228319929</v>
      </c>
      <c r="D40" s="45">
        <f t="shared" ca="1" si="10"/>
        <v>22.362510229413466</v>
      </c>
      <c r="E40" s="45">
        <f t="shared" ca="1" si="10"/>
        <v>22.435917599999996</v>
      </c>
      <c r="F40" s="46" t="e">
        <f t="shared" ca="1" si="10"/>
        <v>#N/A</v>
      </c>
      <c r="G40" s="46" t="e">
        <f t="shared" ca="1" si="10"/>
        <v>#N/A</v>
      </c>
      <c r="H40" s="46">
        <f t="shared" ca="1" si="10"/>
        <v>23.914941984059197</v>
      </c>
      <c r="I40" s="46" t="e">
        <f t="shared" ca="1" si="10"/>
        <v>#N/A</v>
      </c>
      <c r="J40" s="46" t="e">
        <f t="shared" ca="1" si="10"/>
        <v>#N/A</v>
      </c>
      <c r="K40" s="46" t="e">
        <f t="shared" ca="1" si="10"/>
        <v>#N/A</v>
      </c>
      <c r="L40" s="46" t="e">
        <f t="shared" ca="1" si="10"/>
        <v>#N/A</v>
      </c>
      <c r="M40" s="46" t="e">
        <f t="shared" ca="1" si="10"/>
        <v>#N/A</v>
      </c>
      <c r="N40" s="47" t="e">
        <f t="shared" ca="1" si="10"/>
        <v>#N/A</v>
      </c>
      <c r="X40" s="247" t="s">
        <v>372</v>
      </c>
    </row>
    <row r="41" spans="1:24" ht="14.5" customHeight="1">
      <c r="A41" s="43" t="str">
        <f t="shared" si="5"/>
        <v>S-CD112
WB19
CWSP21.5/6
FanSP22
Load50</v>
      </c>
      <c r="B41" s="45">
        <f t="shared" ref="B41:N41" ca="1" si="11">IF(ISNUMBER(OFFSET(INDIRECT(CONCATENATE("'",B$9,"'","!$B$59")),$Q17,$D$32)),OFFSET(INDIRECT(CONCATENATE("'",B$9,"'","!$B$59")),$Q17,$D$32),NA())</f>
        <v>13.79665983613455</v>
      </c>
      <c r="C41" s="45">
        <f t="shared" ca="1" si="11"/>
        <v>13.733429651819099</v>
      </c>
      <c r="D41" s="45">
        <f t="shared" ca="1" si="11"/>
        <v>13.97190866656153</v>
      </c>
      <c r="E41" s="45">
        <f t="shared" ca="1" si="11"/>
        <v>14.013074400000001</v>
      </c>
      <c r="F41" s="46" t="e">
        <f t="shared" ca="1" si="11"/>
        <v>#N/A</v>
      </c>
      <c r="G41" s="46" t="e">
        <f t="shared" ca="1" si="11"/>
        <v>#N/A</v>
      </c>
      <c r="H41" s="46">
        <f t="shared" ca="1" si="11"/>
        <v>15.862478406991197</v>
      </c>
      <c r="I41" s="46" t="e">
        <f t="shared" ca="1" si="11"/>
        <v>#N/A</v>
      </c>
      <c r="J41" s="46" t="e">
        <f t="shared" ca="1" si="11"/>
        <v>#N/A</v>
      </c>
      <c r="K41" s="46" t="e">
        <f t="shared" ca="1" si="11"/>
        <v>#N/A</v>
      </c>
      <c r="L41" s="46" t="e">
        <f t="shared" ca="1" si="11"/>
        <v>#N/A</v>
      </c>
      <c r="M41" s="46" t="e">
        <f t="shared" ca="1" si="11"/>
        <v>#N/A</v>
      </c>
      <c r="N41" s="47" t="e">
        <f t="shared" ca="1" si="11"/>
        <v>#N/A</v>
      </c>
      <c r="X41" s="247" t="s">
        <v>374</v>
      </c>
    </row>
    <row r="42" spans="1:24" ht="14.5" customHeight="1">
      <c r="A42" s="43" t="str">
        <f t="shared" si="5"/>
        <v>S-CD113
WB7
CWSP21.5/5
FanSP32
Load100</v>
      </c>
      <c r="B42" s="45">
        <f t="shared" ref="B42:N42" ca="1" si="12">IF(ISNUMBER(OFFSET(INDIRECT(CONCATENATE("'",B$9,"'","!$B$59")),$Q18,$D$32)),OFFSET(INDIRECT(CONCATENATE("'",B$9,"'","!$B$59")),$Q18,$D$32),NA())</f>
        <v>9.5061205501251731</v>
      </c>
      <c r="C42" s="45">
        <f t="shared" ca="1" si="12"/>
        <v>9.5428334864865203</v>
      </c>
      <c r="D42" s="45">
        <f t="shared" ca="1" si="12"/>
        <v>9.7764703771242356</v>
      </c>
      <c r="E42" s="45">
        <f t="shared" ca="1" si="12"/>
        <v>9.8192751999999999</v>
      </c>
      <c r="F42" s="46" t="e">
        <f t="shared" ca="1" si="12"/>
        <v>#N/A</v>
      </c>
      <c r="G42" s="46" t="e">
        <f t="shared" ca="1" si="12"/>
        <v>#N/A</v>
      </c>
      <c r="H42" s="46">
        <f t="shared" ca="1" si="12"/>
        <v>11.308181284409038</v>
      </c>
      <c r="I42" s="46" t="e">
        <f t="shared" ca="1" si="12"/>
        <v>#N/A</v>
      </c>
      <c r="J42" s="46" t="e">
        <f t="shared" ca="1" si="12"/>
        <v>#N/A</v>
      </c>
      <c r="K42" s="46" t="e">
        <f t="shared" ca="1" si="12"/>
        <v>#N/A</v>
      </c>
      <c r="L42" s="46" t="e">
        <f t="shared" ca="1" si="12"/>
        <v>#N/A</v>
      </c>
      <c r="M42" s="46" t="e">
        <f t="shared" ca="1" si="12"/>
        <v>#N/A</v>
      </c>
      <c r="N42" s="47" t="e">
        <f t="shared" ca="1" si="12"/>
        <v>#N/A</v>
      </c>
      <c r="X42" s="247" t="s">
        <v>375</v>
      </c>
    </row>
    <row r="43" spans="1:24" ht="14.5" customHeight="1">
      <c r="A43" s="48" t="str">
        <f t="shared" si="5"/>
        <v>S-CD114
WB27
CWSP21.5/5
FanSP32
Load100</v>
      </c>
      <c r="B43" s="45">
        <f t="shared" ref="B43:N43" ca="1" si="13">IF(ISNUMBER(OFFSET(INDIRECT(CONCATENATE("'",B$9,"'","!$B$59")),$Q19,$D$32)),OFFSET(INDIRECT(CONCATENATE("'",B$9,"'","!$B$59")),$Q19,$D$32),NA())</f>
        <v>15.667906263423896</v>
      </c>
      <c r="C43" s="45">
        <f t="shared" ca="1" si="13"/>
        <v>15.6116732340592</v>
      </c>
      <c r="D43" s="45">
        <f t="shared" ca="1" si="13"/>
        <v>15.734119990288269</v>
      </c>
      <c r="E43" s="45">
        <f t="shared" ca="1" si="13"/>
        <v>15.38752</v>
      </c>
      <c r="F43" s="45" t="e">
        <f t="shared" ca="1" si="13"/>
        <v>#N/A</v>
      </c>
      <c r="G43" s="45" t="e">
        <f t="shared" ca="1" si="13"/>
        <v>#N/A</v>
      </c>
      <c r="H43" s="45">
        <f t="shared" ca="1" si="13"/>
        <v>15.862478406991197</v>
      </c>
      <c r="I43" s="45" t="e">
        <f t="shared" ca="1" si="13"/>
        <v>#N/A</v>
      </c>
      <c r="J43" s="45" t="e">
        <f t="shared" ca="1" si="13"/>
        <v>#N/A</v>
      </c>
      <c r="K43" s="45" t="e">
        <f t="shared" ca="1" si="13"/>
        <v>#N/A</v>
      </c>
      <c r="L43" s="45" t="e">
        <f t="shared" ca="1" si="13"/>
        <v>#N/A</v>
      </c>
      <c r="M43" s="45" t="e">
        <f t="shared" ca="1" si="13"/>
        <v>#N/A</v>
      </c>
      <c r="N43" s="49" t="e">
        <f t="shared" ca="1" si="13"/>
        <v>#N/A</v>
      </c>
      <c r="X43" s="247" t="s">
        <v>377</v>
      </c>
    </row>
    <row r="44" spans="1:24" ht="14.5" customHeight="1">
      <c r="A44" s="43" t="str">
        <f t="shared" si="5"/>
        <v>S-CD200
WB27
CWSP21.5/5
FanSP22
Load100</v>
      </c>
      <c r="B44" s="44">
        <f t="shared" ref="B44:N44" ca="1" si="14">IF(ISNUMBER(OFFSET(INDIRECT(CONCATENATE("'",B$9,"'","!$B$59")),$Q20,$D$32)),OFFSET(INDIRECT(CONCATENATE("'",B$9,"'","!$B$59")),$Q20,$D$32),NA())</f>
        <v>32.781477614797389</v>
      </c>
      <c r="C44" s="45">
        <f t="shared" ca="1" si="14"/>
        <v>32.369321699317503</v>
      </c>
      <c r="D44" s="45">
        <f t="shared" ca="1" si="14"/>
        <v>32.383788993363488</v>
      </c>
      <c r="E44" s="46">
        <f t="shared" ca="1" si="14"/>
        <v>32.4</v>
      </c>
      <c r="F44" s="46" t="e">
        <f t="shared" ca="1" si="14"/>
        <v>#N/A</v>
      </c>
      <c r="G44" s="46" t="e">
        <f t="shared" ca="1" si="14"/>
        <v>#N/A</v>
      </c>
      <c r="H44" s="46">
        <f t="shared" ca="1" si="14"/>
        <v>32.362449089926713</v>
      </c>
      <c r="I44" s="46" t="e">
        <f t="shared" ca="1" si="14"/>
        <v>#N/A</v>
      </c>
      <c r="J44" s="46" t="e">
        <f t="shared" ca="1" si="14"/>
        <v>#N/A</v>
      </c>
      <c r="K44" s="46" t="e">
        <f t="shared" ca="1" si="14"/>
        <v>#N/A</v>
      </c>
      <c r="L44" s="46" t="e">
        <f t="shared" ca="1" si="14"/>
        <v>#N/A</v>
      </c>
      <c r="M44" s="46" t="e">
        <f t="shared" ca="1" si="14"/>
        <v>#N/A</v>
      </c>
      <c r="N44" s="47" t="e">
        <f t="shared" ca="1" si="14"/>
        <v>#N/A</v>
      </c>
      <c r="X44" s="247" t="s">
        <v>376</v>
      </c>
    </row>
    <row r="45" spans="1:24" ht="14.5" customHeight="1">
      <c r="A45" s="43" t="str">
        <f t="shared" si="5"/>
        <v>S-CD201
WB23
CWSP21.5/5
FanSP22
Load100</v>
      </c>
      <c r="B45" s="45">
        <f t="shared" ref="B45:N45" ca="1" si="15">IF(ISNUMBER(OFFSET(INDIRECT(CONCATENATE("'",B$9,"'","!$B$59")),$Q21,$D$32)),OFFSET(INDIRECT(CONCATENATE("'",B$9,"'","!$B$59")),$Q21,$D$32),NA())</f>
        <v>31.081588454920968</v>
      </c>
      <c r="C45" s="45">
        <f t="shared" ca="1" si="15"/>
        <v>30.800028540138399</v>
      </c>
      <c r="D45" s="45">
        <f t="shared" ca="1" si="15"/>
        <v>31.022975477149863</v>
      </c>
      <c r="E45" s="46">
        <f t="shared" ca="1" si="15"/>
        <v>31.362840800000004</v>
      </c>
      <c r="F45" s="46" t="e">
        <f t="shared" ca="1" si="15"/>
        <v>#N/A</v>
      </c>
      <c r="G45" s="46" t="e">
        <f t="shared" ca="1" si="15"/>
        <v>#N/A</v>
      </c>
      <c r="H45" s="46">
        <f t="shared" ca="1" si="15"/>
        <v>32.362449089926713</v>
      </c>
      <c r="I45" s="46" t="e">
        <f t="shared" ca="1" si="15"/>
        <v>#N/A</v>
      </c>
      <c r="J45" s="46" t="e">
        <f t="shared" ca="1" si="15"/>
        <v>#N/A</v>
      </c>
      <c r="K45" s="46" t="e">
        <f t="shared" ca="1" si="15"/>
        <v>#N/A</v>
      </c>
      <c r="L45" s="46" t="e">
        <f t="shared" ca="1" si="15"/>
        <v>#N/A</v>
      </c>
      <c r="M45" s="46" t="e">
        <f t="shared" ca="1" si="15"/>
        <v>#N/A</v>
      </c>
      <c r="N45" s="47" t="e">
        <f t="shared" ca="1" si="15"/>
        <v>#N/A</v>
      </c>
      <c r="X45" s="247" t="s">
        <v>380</v>
      </c>
    </row>
    <row r="46" spans="1:24" ht="14.5" customHeight="1">
      <c r="A46" s="43" t="str">
        <f t="shared" si="5"/>
        <v>S-CD202
WB19
CWSP21.5/5
FanSP22
Load100</v>
      </c>
      <c r="B46" s="45">
        <f t="shared" ref="B46:N46" ca="1" si="16">IF(ISNUMBER(OFFSET(INDIRECT(CONCATENATE("'",B$9,"'","!$B$59")),$Q22,$D$32)),OFFSET(INDIRECT(CONCATENATE("'",B$9,"'","!$B$59")),$Q22,$D$32),NA())</f>
        <v>29.727905346987857</v>
      </c>
      <c r="C46" s="45">
        <f t="shared" ca="1" si="16"/>
        <v>29.4941746573354</v>
      </c>
      <c r="D46" s="45">
        <f t="shared" ca="1" si="16"/>
        <v>29.824424228317362</v>
      </c>
      <c r="E46" s="46">
        <f t="shared" ca="1" si="16"/>
        <v>30.367395200000001</v>
      </c>
      <c r="F46" s="46" t="e">
        <f t="shared" ca="1" si="16"/>
        <v>#N/A</v>
      </c>
      <c r="G46" s="46" t="e">
        <f t="shared" ca="1" si="16"/>
        <v>#N/A</v>
      </c>
      <c r="H46" s="46">
        <f t="shared" ca="1" si="16"/>
        <v>32.362449089926713</v>
      </c>
      <c r="I46" s="46" t="e">
        <f t="shared" ca="1" si="16"/>
        <v>#N/A</v>
      </c>
      <c r="J46" s="46" t="e">
        <f t="shared" ca="1" si="16"/>
        <v>#N/A</v>
      </c>
      <c r="K46" s="46" t="e">
        <f t="shared" ca="1" si="16"/>
        <v>#N/A</v>
      </c>
      <c r="L46" s="46" t="e">
        <f t="shared" ca="1" si="16"/>
        <v>#N/A</v>
      </c>
      <c r="M46" s="46" t="e">
        <f t="shared" ca="1" si="16"/>
        <v>#N/A</v>
      </c>
      <c r="N46" s="47" t="e">
        <f t="shared" ca="1" si="16"/>
        <v>#N/A</v>
      </c>
      <c r="X46" s="247" t="s">
        <v>410</v>
      </c>
    </row>
    <row r="47" spans="1:24" ht="14.5" customHeight="1">
      <c r="A47" s="43" t="str">
        <f t="shared" si="5"/>
        <v>S-CD203
WB7
CWSP21.5/5
FanSP32
Load100</v>
      </c>
      <c r="B47" s="45">
        <f t="shared" ref="B47:N47" ca="1" si="17">IF(ISNUMBER(OFFSET(INDIRECT(CONCATENATE("'",B$9,"'","!$B$59")),$Q23,$D$32)),OFFSET(INDIRECT(CONCATENATE("'",B$9,"'","!$B$59")),$Q23,$D$32),NA())</f>
        <v>28.13410237385806</v>
      </c>
      <c r="C47" s="45">
        <f t="shared" ca="1" si="17"/>
        <v>28.264032446387301</v>
      </c>
      <c r="D47" s="45">
        <f t="shared" ca="1" si="17"/>
        <v>28.340441897560542</v>
      </c>
      <c r="E47" s="46">
        <f t="shared" ca="1" si="17"/>
        <v>28.871198400000001</v>
      </c>
      <c r="F47" s="46" t="e">
        <f t="shared" ca="1" si="17"/>
        <v>#N/A</v>
      </c>
      <c r="G47" s="46" t="e">
        <f t="shared" ca="1" si="17"/>
        <v>#N/A</v>
      </c>
      <c r="H47" s="46">
        <f t="shared" ca="1" si="17"/>
        <v>32.362449089926713</v>
      </c>
      <c r="I47" s="46" t="e">
        <f t="shared" ca="1" si="17"/>
        <v>#N/A</v>
      </c>
      <c r="J47" s="46" t="e">
        <f t="shared" ca="1" si="17"/>
        <v>#N/A</v>
      </c>
      <c r="K47" s="46" t="e">
        <f t="shared" ca="1" si="17"/>
        <v>#N/A</v>
      </c>
      <c r="L47" s="46" t="e">
        <f t="shared" ca="1" si="17"/>
        <v>#N/A</v>
      </c>
      <c r="M47" s="46" t="e">
        <f t="shared" ca="1" si="17"/>
        <v>#N/A</v>
      </c>
      <c r="N47" s="47" t="e">
        <f t="shared" ca="1" si="17"/>
        <v>#N/A</v>
      </c>
      <c r="X47" s="247" t="s">
        <v>378</v>
      </c>
    </row>
    <row r="48" spans="1:24" ht="14.5" customHeight="1">
      <c r="A48" s="43" t="str">
        <f t="shared" si="5"/>
        <v>S-CD204
WB27
CWSP21.5/5
FanSP32
Load100</v>
      </c>
      <c r="B48" s="45">
        <f t="shared" ref="B48:N48" ca="1" si="18">IF(ISNUMBER(OFFSET(INDIRECT(CONCATENATE("'",B$9,"'","!$B$59")),$Q24,$D$32)),OFFSET(INDIRECT(CONCATENATE("'",B$9,"'","!$B$59")),$Q24,$D$32),NA())</f>
        <v>32.820452196916108</v>
      </c>
      <c r="C48" s="45">
        <f t="shared" ca="1" si="18"/>
        <v>32.578453986591498</v>
      </c>
      <c r="D48" s="45">
        <f t="shared" ca="1" si="18"/>
        <v>32.402407591763307</v>
      </c>
      <c r="E48" s="45">
        <f t="shared" ca="1" si="18"/>
        <v>32.4</v>
      </c>
      <c r="F48" s="46" t="e">
        <f t="shared" ca="1" si="18"/>
        <v>#N/A</v>
      </c>
      <c r="G48" s="46" t="e">
        <f t="shared" ca="1" si="18"/>
        <v>#N/A</v>
      </c>
      <c r="H48" s="46">
        <f t="shared" ca="1" si="18"/>
        <v>32.362449089926713</v>
      </c>
      <c r="I48" s="46" t="e">
        <f t="shared" ca="1" si="18"/>
        <v>#N/A</v>
      </c>
      <c r="J48" s="46" t="e">
        <f t="shared" ca="1" si="18"/>
        <v>#N/A</v>
      </c>
      <c r="K48" s="46" t="e">
        <f t="shared" ca="1" si="18"/>
        <v>#N/A</v>
      </c>
      <c r="L48" s="46" t="e">
        <f t="shared" ca="1" si="18"/>
        <v>#N/A</v>
      </c>
      <c r="M48" s="46" t="e">
        <f t="shared" ca="1" si="18"/>
        <v>#N/A</v>
      </c>
      <c r="N48" s="47" t="e">
        <f t="shared" ca="1" si="18"/>
        <v>#N/A</v>
      </c>
      <c r="X48" s="247" t="s">
        <v>379</v>
      </c>
    </row>
    <row r="49" spans="1:24" ht="14.5" customHeight="1">
      <c r="A49" s="43" t="str">
        <f t="shared" si="5"/>
        <v>S-CD211
WB23
CWSP21.5/5
FanSP22
Load75</v>
      </c>
      <c r="B49" s="45">
        <f t="shared" ref="B49:N49" ca="1" si="19">IF(ISNUMBER(OFFSET(INDIRECT(CONCATENATE("'",B$9,"'","!$B$59")),$Q25,$D$32)),OFFSET(INDIRECT(CONCATENATE("'",B$9,"'","!$B$59")),$Q25,$D$32),NA())</f>
        <v>22.211661435967549</v>
      </c>
      <c r="C49" s="45">
        <f t="shared" ca="1" si="19"/>
        <v>22.341087162810101</v>
      </c>
      <c r="D49" s="45">
        <f t="shared" ca="1" si="19"/>
        <v>23.288927936433932</v>
      </c>
      <c r="E49" s="45">
        <f t="shared" ca="1" si="19"/>
        <v>22.633162400000003</v>
      </c>
      <c r="F49" s="46" t="e">
        <f t="shared" ca="1" si="19"/>
        <v>#N/A</v>
      </c>
      <c r="G49" s="46" t="e">
        <f t="shared" ca="1" si="19"/>
        <v>#N/A</v>
      </c>
      <c r="H49" s="46">
        <f t="shared" ca="1" si="19"/>
        <v>23.914941984059197</v>
      </c>
      <c r="I49" s="46" t="e">
        <f t="shared" ca="1" si="19"/>
        <v>#N/A</v>
      </c>
      <c r="J49" s="46" t="e">
        <f t="shared" ca="1" si="19"/>
        <v>#N/A</v>
      </c>
      <c r="K49" s="46" t="e">
        <f t="shared" ca="1" si="19"/>
        <v>#N/A</v>
      </c>
      <c r="L49" s="46" t="e">
        <f t="shared" ca="1" si="19"/>
        <v>#N/A</v>
      </c>
      <c r="M49" s="46" t="e">
        <f t="shared" ca="1" si="19"/>
        <v>#N/A</v>
      </c>
      <c r="N49" s="47" t="e">
        <f t="shared" ca="1" si="19"/>
        <v>#N/A</v>
      </c>
      <c r="X49" s="247" t="s">
        <v>411</v>
      </c>
    </row>
    <row r="50" spans="1:24" ht="14.5" customHeight="1">
      <c r="A50" s="43" t="str">
        <f t="shared" si="5"/>
        <v>S-CD212
WB19
CWSP21.5/6
FanSP22
Load50</v>
      </c>
      <c r="B50" s="45">
        <f t="shared" ref="B50:N50" ca="1" si="20">IF(ISNUMBER(OFFSET(INDIRECT(CONCATENATE("'",B$9,"'","!$B$59")),$Q26,$D$32)),OFFSET(INDIRECT(CONCATENATE("'",B$9,"'","!$B$59")),$Q26,$D$32),NA())</f>
        <v>13.705118397873887</v>
      </c>
      <c r="C50" s="45">
        <f t="shared" ca="1" si="20"/>
        <v>14.025622385178499</v>
      </c>
      <c r="D50" s="45">
        <f t="shared" ca="1" si="20"/>
        <v>15.569897564402357</v>
      </c>
      <c r="E50" s="45">
        <f t="shared" ca="1" si="20"/>
        <v>14.453770400000002</v>
      </c>
      <c r="F50" s="46" t="e">
        <f t="shared" ca="1" si="20"/>
        <v>#N/A</v>
      </c>
      <c r="G50" s="46" t="e">
        <f t="shared" ca="1" si="20"/>
        <v>#N/A</v>
      </c>
      <c r="H50" s="46">
        <f t="shared" ca="1" si="20"/>
        <v>15.862478406991197</v>
      </c>
      <c r="I50" s="46" t="e">
        <f t="shared" ca="1" si="20"/>
        <v>#N/A</v>
      </c>
      <c r="J50" s="46" t="e">
        <f t="shared" ca="1" si="20"/>
        <v>#N/A</v>
      </c>
      <c r="K50" s="46" t="e">
        <f t="shared" ca="1" si="20"/>
        <v>#N/A</v>
      </c>
      <c r="L50" s="46" t="e">
        <f t="shared" ca="1" si="20"/>
        <v>#N/A</v>
      </c>
      <c r="M50" s="46" t="e">
        <f t="shared" ca="1" si="20"/>
        <v>#N/A</v>
      </c>
      <c r="N50" s="47" t="e">
        <f t="shared" ca="1" si="20"/>
        <v>#N/A</v>
      </c>
      <c r="X50" s="247" t="s">
        <v>412</v>
      </c>
    </row>
    <row r="51" spans="1:24" ht="14.5" customHeight="1">
      <c r="A51" s="48" t="str">
        <f t="shared" si="5"/>
        <v>S-CD213
WB7
CWSP21.5/5
FanSP32
Load100</v>
      </c>
      <c r="B51" s="45">
        <f t="shared" ref="B51:N51" ca="1" si="21">IF(ISNUMBER(OFFSET(INDIRECT(CONCATENATE("'",B$9,"'","!$B$59")),$Q27,$D$32)),OFFSET(INDIRECT(CONCATENATE("'",B$9,"'","!$B$59")),$Q27,$D$32),NA())</f>
        <v>9.5079728141228053</v>
      </c>
      <c r="C51" s="45">
        <f t="shared" ca="1" si="21"/>
        <v>9.8208587762875705</v>
      </c>
      <c r="D51" s="45">
        <f t="shared" ca="1" si="21"/>
        <v>10.845706851709801</v>
      </c>
      <c r="E51" s="45">
        <f t="shared" ca="1" si="21"/>
        <v>10.1948192</v>
      </c>
      <c r="F51" s="45" t="e">
        <f t="shared" ca="1" si="21"/>
        <v>#N/A</v>
      </c>
      <c r="G51" s="45" t="e">
        <f t="shared" ca="1" si="21"/>
        <v>#N/A</v>
      </c>
      <c r="H51" s="45">
        <f t="shared" ca="1" si="21"/>
        <v>11.308181284409038</v>
      </c>
      <c r="I51" s="45" t="e">
        <f t="shared" ca="1" si="21"/>
        <v>#N/A</v>
      </c>
      <c r="J51" s="45" t="e">
        <f t="shared" ca="1" si="21"/>
        <v>#N/A</v>
      </c>
      <c r="K51" s="45" t="e">
        <f t="shared" ca="1" si="21"/>
        <v>#N/A</v>
      </c>
      <c r="L51" s="45" t="e">
        <f t="shared" ca="1" si="21"/>
        <v>#N/A</v>
      </c>
      <c r="M51" s="45" t="e">
        <f t="shared" ca="1" si="21"/>
        <v>#N/A</v>
      </c>
      <c r="N51" s="49" t="e">
        <f t="shared" ca="1" si="21"/>
        <v>#N/A</v>
      </c>
      <c r="X51" s="247" t="s">
        <v>381</v>
      </c>
    </row>
    <row r="52" spans="1:24" ht="14.5" customHeight="1">
      <c r="A52" s="48" t="str">
        <f t="shared" si="5"/>
        <v>S-CD214
WB27
CWSP21.5/5
FanSP32
Load100</v>
      </c>
      <c r="B52" s="45">
        <f t="shared" ref="B52:N52" ca="1" si="22">IF(ISNUMBER(OFFSET(INDIRECT(CONCATENATE("'",B$9,"'","!$B$59")),$Q28,$D$32)),OFFSET(INDIRECT(CONCATENATE("'",B$9,"'","!$B$59")),$Q28,$D$32),NA())</f>
        <v>15.673194035287462</v>
      </c>
      <c r="C52" s="45">
        <f t="shared" ca="1" si="22"/>
        <v>16.061351252697399</v>
      </c>
      <c r="D52" s="45">
        <f t="shared" ca="1" si="22"/>
        <v>17.358884321835468</v>
      </c>
      <c r="E52" s="45">
        <f t="shared" ca="1" si="22"/>
        <v>15.947916000000001</v>
      </c>
      <c r="F52" s="45" t="e">
        <f t="shared" ca="1" si="22"/>
        <v>#N/A</v>
      </c>
      <c r="G52" s="45" t="e">
        <f t="shared" ca="1" si="22"/>
        <v>#N/A</v>
      </c>
      <c r="H52" s="45">
        <f t="shared" ca="1" si="22"/>
        <v>15.862478406991197</v>
      </c>
      <c r="I52" s="45" t="e">
        <f t="shared" ca="1" si="22"/>
        <v>#N/A</v>
      </c>
      <c r="J52" s="45" t="e">
        <f t="shared" ca="1" si="22"/>
        <v>#N/A</v>
      </c>
      <c r="K52" s="45" t="e">
        <f t="shared" ca="1" si="22"/>
        <v>#N/A</v>
      </c>
      <c r="L52" s="45" t="e">
        <f t="shared" ca="1" si="22"/>
        <v>#N/A</v>
      </c>
      <c r="M52" s="45" t="e">
        <f t="shared" ca="1" si="22"/>
        <v>#N/A</v>
      </c>
      <c r="N52" s="49" t="e">
        <f t="shared" ca="1" si="22"/>
        <v>#N/A</v>
      </c>
      <c r="X52" s="247" t="s">
        <v>382</v>
      </c>
    </row>
    <row r="53" spans="1:24" ht="14.5" customHeight="1" thickBot="1">
      <c r="A53" s="50" t="str">
        <f t="shared" si="5"/>
        <v>S-CD215
WB27
CWSP21.5/5
FanSP32
Load100</v>
      </c>
      <c r="B53" s="51">
        <f t="shared" ref="B53:N53" ca="1" si="23">IF(ISNUMBER(OFFSET(INDIRECT(CONCATENATE("'",B$9,"'","!$B$59")),$Q29,$D$32)),OFFSET(INDIRECT(CONCATENATE("'",B$9,"'","!$B$59")),$Q29,$D$32),NA())</f>
        <v>13.706717455678588</v>
      </c>
      <c r="C53" s="51">
        <f t="shared" ca="1" si="23"/>
        <v>14.025622385178499</v>
      </c>
      <c r="D53" s="51">
        <f t="shared" ca="1" si="23"/>
        <v>15.569897564402357</v>
      </c>
      <c r="E53" s="51">
        <f t="shared" ca="1" si="23"/>
        <v>14.4539384</v>
      </c>
      <c r="F53" s="51" t="e">
        <f t="shared" ca="1" si="23"/>
        <v>#N/A</v>
      </c>
      <c r="G53" s="51" t="e">
        <f t="shared" ca="1" si="23"/>
        <v>#N/A</v>
      </c>
      <c r="H53" s="51">
        <f t="shared" ca="1" si="23"/>
        <v>0</v>
      </c>
      <c r="I53" s="51" t="e">
        <f t="shared" ca="1" si="23"/>
        <v>#N/A</v>
      </c>
      <c r="J53" s="51" t="e">
        <f t="shared" ca="1" si="23"/>
        <v>#N/A</v>
      </c>
      <c r="K53" s="51" t="e">
        <f t="shared" ca="1" si="23"/>
        <v>#N/A</v>
      </c>
      <c r="L53" s="51" t="e">
        <f t="shared" ca="1" si="23"/>
        <v>#N/A</v>
      </c>
      <c r="M53" s="51" t="e">
        <f t="shared" ca="1" si="23"/>
        <v>#N/A</v>
      </c>
      <c r="N53" s="52" t="e">
        <f t="shared" ca="1" si="23"/>
        <v>#N/A</v>
      </c>
      <c r="X53" s="247" t="s">
        <v>413</v>
      </c>
    </row>
    <row r="54" spans="1:24" ht="16">
      <c r="A54" s="36"/>
      <c r="B54" s="36"/>
      <c r="C54" s="36"/>
      <c r="D54" s="36"/>
      <c r="E54" s="36"/>
      <c r="F54" s="36"/>
      <c r="G54" s="36"/>
      <c r="H54" s="36"/>
      <c r="I54" s="36"/>
      <c r="J54" s="36"/>
      <c r="K54" s="36"/>
      <c r="L54" s="36"/>
      <c r="M54" s="36"/>
      <c r="N54" s="36"/>
    </row>
    <row r="55" spans="1:24" ht="16">
      <c r="A55" s="36"/>
      <c r="B55" s="36"/>
      <c r="C55" s="36"/>
      <c r="D55" s="36"/>
      <c r="E55" s="36"/>
      <c r="F55" s="36"/>
      <c r="G55" s="36"/>
      <c r="H55" s="36"/>
      <c r="I55" s="36"/>
      <c r="J55" s="36"/>
      <c r="K55" s="36"/>
      <c r="L55" s="36"/>
      <c r="M55" s="36"/>
      <c r="N55" s="36"/>
    </row>
    <row r="56" spans="1:24" ht="16">
      <c r="A56" s="6" t="s">
        <v>392</v>
      </c>
      <c r="B56" s="6" t="s">
        <v>258</v>
      </c>
      <c r="C56" s="6" t="s">
        <v>15</v>
      </c>
      <c r="D56" s="6">
        <f>MATCH(A56,$X$11:$X$53,0)</f>
        <v>11</v>
      </c>
      <c r="E56" s="8"/>
      <c r="F56" s="6" t="str">
        <f>A56&amp;B56&amp;$F$4</f>
        <v>AR_消費電力[kW]　S-CD100シリーズ</v>
      </c>
      <c r="G56" s="6" t="str">
        <f>A56&amp;B56&amp;$G$4</f>
        <v>AR_消費電力[kW]　S-CD200シリーズ</v>
      </c>
      <c r="I56" s="36"/>
      <c r="J56" s="36"/>
      <c r="K56" s="36"/>
      <c r="L56" s="36"/>
      <c r="M56" s="36"/>
      <c r="N56" s="36"/>
    </row>
    <row r="57" spans="1:24">
      <c r="A57" s="11" t="s">
        <v>18</v>
      </c>
    </row>
    <row r="58" spans="1:24" ht="15" thickBot="1">
      <c r="A58" s="37" t="s">
        <v>26</v>
      </c>
      <c r="B58" s="38" t="str">
        <f ca="1">B$10</f>
        <v>QAS/メーカ値</v>
      </c>
      <c r="C58" s="38" t="str">
        <f t="shared" ref="C58:N58" ca="1" si="24">C$10</f>
        <v>ENe-ST/小野永吉</v>
      </c>
      <c r="D58" s="38" t="str">
        <f t="shared" ca="1" si="24"/>
        <v>LCEM/Yajima</v>
      </c>
      <c r="E58" s="38" t="str">
        <f t="shared" ca="1" si="24"/>
        <v>BEST2108dev/nino</v>
      </c>
      <c r="F58" s="38" t="str">
        <f t="shared" si="24"/>
        <v>Popolo_富樫</v>
      </c>
      <c r="G58" s="38" t="str">
        <f t="shared" si="24"/>
        <v>ACSESCX_吉田</v>
      </c>
      <c r="H58" s="38" t="str">
        <f t="shared" ca="1" si="24"/>
        <v>EnergyPlus/小野永吉</v>
      </c>
      <c r="I58" s="38" t="e">
        <f t="shared" ca="1" si="24"/>
        <v>#REF!</v>
      </c>
      <c r="J58" s="38" t="e">
        <f t="shared" ca="1" si="24"/>
        <v>#REF!</v>
      </c>
      <c r="K58" s="38" t="e">
        <f t="shared" ca="1" si="24"/>
        <v>#REF!</v>
      </c>
      <c r="L58" s="38" t="e">
        <f t="shared" ca="1" si="24"/>
        <v>#REF!</v>
      </c>
      <c r="M58" s="38" t="e">
        <f t="shared" ca="1" si="24"/>
        <v>#REF!</v>
      </c>
      <c r="N58" s="38" t="e">
        <f t="shared" ca="1" si="24"/>
        <v>#REF!</v>
      </c>
    </row>
    <row r="59" spans="1:24" ht="16">
      <c r="A59" s="39" t="str">
        <f>$A11</f>
        <v>S-CD100
WB27
CWSP21.5/5
FanSP22
Load100</v>
      </c>
      <c r="B59" s="40">
        <f t="shared" ref="B59:L59" ca="1" si="25">IF(ISNUMBER(OFFSET(INDIRECT(CONCATENATE("'",B$9,"'","!$B$59")),$Q11,$D$56)),OFFSET(INDIRECT(CONCATENATE("'",B$9,"'","!$B$59")),$Q11,$D$56),NA())</f>
        <v>5.0977380841249804</v>
      </c>
      <c r="C59" s="40">
        <f t="shared" ca="1" si="25"/>
        <v>5.0625</v>
      </c>
      <c r="D59" s="40">
        <f t="shared" ca="1" si="25"/>
        <v>5.0996903225806447</v>
      </c>
      <c r="E59" s="41">
        <f t="shared" ca="1" si="25"/>
        <v>5.0999999999999996</v>
      </c>
      <c r="F59" s="41" t="e">
        <f t="shared" ca="1" si="25"/>
        <v>#N/A</v>
      </c>
      <c r="G59" s="41" t="e">
        <f t="shared" ca="1" si="25"/>
        <v>#N/A</v>
      </c>
      <c r="H59" s="41">
        <f t="shared" ca="1" si="25"/>
        <v>5.0969436148227496</v>
      </c>
      <c r="I59" s="41" t="e">
        <f t="shared" ca="1" si="25"/>
        <v>#N/A</v>
      </c>
      <c r="J59" s="41" t="e">
        <f t="shared" ca="1" si="25"/>
        <v>#N/A</v>
      </c>
      <c r="K59" s="41" t="e">
        <f t="shared" ca="1" si="25"/>
        <v>#N/A</v>
      </c>
      <c r="L59" s="41" t="e">
        <f t="shared" ca="1" si="25"/>
        <v>#N/A</v>
      </c>
      <c r="M59" s="41" t="e">
        <f ca="1">IF(ISNUMBER(OFFSET(INDIRECT(CONCATENATE("'",M$9,"'","!$B$60")),$Q11,$D$56)),OFFSET(INDIRECT(CONCATENATE("'",M$9,"'","!$B$60")),$Q11,$D$56),NA())</f>
        <v>#N/A</v>
      </c>
      <c r="N59" s="42" t="e">
        <f ca="1">IF(ISNUMBER(OFFSET(INDIRECT(CONCATENATE("'",N$9,"'","!$B$60")),$Q11,$D$56)),OFFSET(INDIRECT(CONCATENATE("'",N$9,"'","!$B$60")),$Q11,$D$56),NA())</f>
        <v>#N/A</v>
      </c>
    </row>
    <row r="60" spans="1:24" ht="16">
      <c r="A60" s="43" t="str">
        <f t="shared" ref="A60:A77" si="26">$A12</f>
        <v>S-CD101
WB23
CWSP21.5/5
FanSP22
Load100</v>
      </c>
      <c r="B60" s="44">
        <f t="shared" ref="B60:L60" ca="1" si="27">IF(ISNUMBER(OFFSET(INDIRECT(CONCATENATE("'",B$9,"'","!$B$59")),$Q12,$D$56)),OFFSET(INDIRECT(CONCATENATE("'",B$9,"'","!$B$59")),$Q12,$D$56),NA())</f>
        <v>4.7382905394858108</v>
      </c>
      <c r="C60" s="45">
        <f t="shared" ca="1" si="27"/>
        <v>5.0625</v>
      </c>
      <c r="D60" s="45">
        <f t="shared" ca="1" si="27"/>
        <v>5.0996903225806447</v>
      </c>
      <c r="E60" s="46">
        <f t="shared" ca="1" si="27"/>
        <v>5.0999999999999996</v>
      </c>
      <c r="F60" s="46" t="e">
        <f t="shared" ca="1" si="27"/>
        <v>#N/A</v>
      </c>
      <c r="G60" s="46" t="e">
        <f t="shared" ca="1" si="27"/>
        <v>#N/A</v>
      </c>
      <c r="H60" s="46">
        <f t="shared" ca="1" si="27"/>
        <v>5.0969436148227496</v>
      </c>
      <c r="I60" s="46" t="e">
        <f t="shared" ca="1" si="27"/>
        <v>#N/A</v>
      </c>
      <c r="J60" s="46" t="e">
        <f t="shared" ca="1" si="27"/>
        <v>#N/A</v>
      </c>
      <c r="K60" s="46" t="e">
        <f t="shared" ca="1" si="27"/>
        <v>#N/A</v>
      </c>
      <c r="L60" s="46" t="e">
        <f t="shared" ca="1" si="27"/>
        <v>#N/A</v>
      </c>
      <c r="M60" s="46" t="e">
        <f t="shared" ref="M60:N60" ca="1" si="28">IF(ISNUMBER(OFFSET(INDIRECT(CONCATENATE("'",M$9,"'","!$B$60")),$Q12,$D$56)),OFFSET(INDIRECT(CONCATENATE("'",M$9,"'","!$B$60")),$Q12,$D$56),NA())</f>
        <v>#N/A</v>
      </c>
      <c r="N60" s="47" t="e">
        <f t="shared" ca="1" si="28"/>
        <v>#N/A</v>
      </c>
    </row>
    <row r="61" spans="1:24" ht="16">
      <c r="A61" s="43" t="str">
        <f t="shared" si="26"/>
        <v>S-CD102
WB19
CWSP21.5/5
FanSP22
Load100</v>
      </c>
      <c r="B61" s="45">
        <f t="shared" ref="B61:L61" ca="1" si="29">IF(ISNUMBER(OFFSET(INDIRECT(CONCATENATE("'",B$9,"'","!$B$59")),$Q13,$D$56)),OFFSET(INDIRECT(CONCATENATE("'",B$9,"'","!$B$59")),$Q13,$D$56),NA())</f>
        <v>4.4594900410009632</v>
      </c>
      <c r="C61" s="45">
        <f t="shared" ca="1" si="29"/>
        <v>5.0625</v>
      </c>
      <c r="D61" s="45">
        <f t="shared" ca="1" si="29"/>
        <v>5.0996903225806447</v>
      </c>
      <c r="E61" s="46">
        <f t="shared" ca="1" si="29"/>
        <v>5.0999999999999996</v>
      </c>
      <c r="F61" s="46" t="e">
        <f t="shared" ca="1" si="29"/>
        <v>#N/A</v>
      </c>
      <c r="G61" s="46" t="e">
        <f t="shared" ca="1" si="29"/>
        <v>#N/A</v>
      </c>
      <c r="H61" s="46">
        <f t="shared" ca="1" si="29"/>
        <v>5.0969436148227496</v>
      </c>
      <c r="I61" s="46" t="e">
        <f t="shared" ca="1" si="29"/>
        <v>#N/A</v>
      </c>
      <c r="J61" s="46" t="e">
        <f t="shared" ca="1" si="29"/>
        <v>#N/A</v>
      </c>
      <c r="K61" s="46" t="e">
        <f t="shared" ca="1" si="29"/>
        <v>#N/A</v>
      </c>
      <c r="L61" s="46" t="e">
        <f t="shared" ca="1" si="29"/>
        <v>#N/A</v>
      </c>
      <c r="M61" s="46" t="e">
        <f t="shared" ref="M61:N61" ca="1" si="30">IF(ISNUMBER(OFFSET(INDIRECT(CONCATENATE("'",M$9,"'","!$B$60")),$Q13,$D$56)),OFFSET(INDIRECT(CONCATENATE("'",M$9,"'","!$B$60")),$Q13,$D$56),NA())</f>
        <v>#N/A</v>
      </c>
      <c r="N61" s="47" t="e">
        <f t="shared" ca="1" si="30"/>
        <v>#N/A</v>
      </c>
    </row>
    <row r="62" spans="1:24" ht="16">
      <c r="A62" s="43" t="str">
        <f t="shared" si="26"/>
        <v>S-CD103
WB7
CWSP21.5/5
FanSP32
Load100</v>
      </c>
      <c r="B62" s="45">
        <f t="shared" ref="B62:L62" ca="1" si="31">IF(ISNUMBER(OFFSET(INDIRECT(CONCATENATE("'",B$9,"'","!$B$59")),$Q14,$D$56)),OFFSET(INDIRECT(CONCATENATE("'",B$9,"'","!$B$59")),$Q14,$D$56),NA())</f>
        <v>4.1106644673019597</v>
      </c>
      <c r="C62" s="45">
        <f t="shared" ca="1" si="31"/>
        <v>5.0625</v>
      </c>
      <c r="D62" s="45">
        <f t="shared" ca="1" si="31"/>
        <v>5.0996903225806447</v>
      </c>
      <c r="E62" s="46">
        <f t="shared" ca="1" si="31"/>
        <v>5.0999999999999996</v>
      </c>
      <c r="F62" s="46" t="e">
        <f t="shared" ca="1" si="31"/>
        <v>#N/A</v>
      </c>
      <c r="G62" s="46" t="e">
        <f t="shared" ca="1" si="31"/>
        <v>#N/A</v>
      </c>
      <c r="H62" s="46">
        <f t="shared" ca="1" si="31"/>
        <v>5.0969436148227496</v>
      </c>
      <c r="I62" s="46" t="e">
        <f t="shared" ca="1" si="31"/>
        <v>#N/A</v>
      </c>
      <c r="J62" s="46" t="e">
        <f t="shared" ca="1" si="31"/>
        <v>#N/A</v>
      </c>
      <c r="K62" s="46" t="e">
        <f t="shared" ca="1" si="31"/>
        <v>#N/A</v>
      </c>
      <c r="L62" s="46" t="e">
        <f t="shared" ca="1" si="31"/>
        <v>#N/A</v>
      </c>
      <c r="M62" s="46" t="e">
        <f t="shared" ref="M62:N62" ca="1" si="32">IF(ISNUMBER(OFFSET(INDIRECT(CONCATENATE("'",M$9,"'","!$B$60")),$Q14,$D$56)),OFFSET(INDIRECT(CONCATENATE("'",M$9,"'","!$B$60")),$Q14,$D$56),NA())</f>
        <v>#N/A</v>
      </c>
      <c r="N62" s="47" t="e">
        <f t="shared" ca="1" si="32"/>
        <v>#N/A</v>
      </c>
    </row>
    <row r="63" spans="1:24" ht="16">
      <c r="A63" s="43" t="str">
        <f t="shared" si="26"/>
        <v>S-CD104
WB27
CWSP21.5/5
FanSP32
Load100</v>
      </c>
      <c r="B63" s="45">
        <f t="shared" ref="B63:L63" ca="1" si="33">IF(ISNUMBER(OFFSET(INDIRECT(CONCATENATE("'",B$9,"'","!$B$59")),$Q15,$D$56)),OFFSET(INDIRECT(CONCATENATE("'",B$9,"'","!$B$59")),$Q15,$D$56),NA())</f>
        <v>5.0375183173303482</v>
      </c>
      <c r="C63" s="45">
        <f t="shared" ca="1" si="33"/>
        <v>5.0625</v>
      </c>
      <c r="D63" s="45">
        <f t="shared" ca="1" si="33"/>
        <v>5.0996903225806447</v>
      </c>
      <c r="E63" s="46">
        <f t="shared" ca="1" si="33"/>
        <v>5.0999999999999996</v>
      </c>
      <c r="F63" s="46" t="e">
        <f t="shared" ca="1" si="33"/>
        <v>#N/A</v>
      </c>
      <c r="G63" s="46" t="e">
        <f t="shared" ca="1" si="33"/>
        <v>#N/A</v>
      </c>
      <c r="H63" s="46">
        <f t="shared" ca="1" si="33"/>
        <v>5.0969436148227496</v>
      </c>
      <c r="I63" s="46" t="e">
        <f t="shared" ca="1" si="33"/>
        <v>#N/A</v>
      </c>
      <c r="J63" s="46" t="e">
        <f t="shared" ca="1" si="33"/>
        <v>#N/A</v>
      </c>
      <c r="K63" s="46" t="e">
        <f t="shared" ca="1" si="33"/>
        <v>#N/A</v>
      </c>
      <c r="L63" s="46" t="e">
        <f t="shared" ca="1" si="33"/>
        <v>#N/A</v>
      </c>
      <c r="M63" s="46" t="e">
        <f t="shared" ref="M63:N63" ca="1" si="34">IF(ISNUMBER(OFFSET(INDIRECT(CONCATENATE("'",M$9,"'","!$B$60")),$Q15,$D$56)),OFFSET(INDIRECT(CONCATENATE("'",M$9,"'","!$B$60")),$Q15,$D$56),NA())</f>
        <v>#N/A</v>
      </c>
      <c r="N63" s="47" t="e">
        <f t="shared" ca="1" si="34"/>
        <v>#N/A</v>
      </c>
    </row>
    <row r="64" spans="1:24" ht="16">
      <c r="A64" s="43" t="str">
        <f t="shared" si="26"/>
        <v>S-CD111
WB23
CWSP21.5/5
FanSP22
Load75</v>
      </c>
      <c r="B64" s="45">
        <f t="shared" ref="B64:L64" ca="1" si="35">IF(ISNUMBER(OFFSET(INDIRECT(CONCATENATE("'",B$9,"'","!$B$59")),$Q16,$D$56)),OFFSET(INDIRECT(CONCATENATE("'",B$9,"'","!$B$59")),$Q16,$D$56),NA())</f>
        <v>3.0499776858415615</v>
      </c>
      <c r="C64" s="45">
        <f t="shared" ca="1" si="35"/>
        <v>3.8000162476280801</v>
      </c>
      <c r="D64" s="45">
        <f t="shared" ca="1" si="35"/>
        <v>4.9722677419354833</v>
      </c>
      <c r="E64" s="45">
        <f t="shared" ca="1" si="35"/>
        <v>4.1445400000000001</v>
      </c>
      <c r="F64" s="46" t="e">
        <f t="shared" ca="1" si="35"/>
        <v>#N/A</v>
      </c>
      <c r="G64" s="46" t="e">
        <f t="shared" ca="1" si="35"/>
        <v>#N/A</v>
      </c>
      <c r="H64" s="46">
        <f t="shared" ca="1" si="35"/>
        <v>3.8252572090150903</v>
      </c>
      <c r="I64" s="46" t="e">
        <f t="shared" ca="1" si="35"/>
        <v>#N/A</v>
      </c>
      <c r="J64" s="46" t="e">
        <f t="shared" ca="1" si="35"/>
        <v>#N/A</v>
      </c>
      <c r="K64" s="46" t="e">
        <f t="shared" ca="1" si="35"/>
        <v>#N/A</v>
      </c>
      <c r="L64" s="46" t="e">
        <f t="shared" ca="1" si="35"/>
        <v>#N/A</v>
      </c>
      <c r="M64" s="46" t="e">
        <f t="shared" ref="M64:N64" ca="1" si="36">IF(ISNUMBER(OFFSET(INDIRECT(CONCATENATE("'",M$9,"'","!$B$60")),$Q16,$D$56)),OFFSET(INDIRECT(CONCATENATE("'",M$9,"'","!$B$60")),$Q16,$D$56),NA())</f>
        <v>#N/A</v>
      </c>
      <c r="N64" s="47" t="e">
        <f t="shared" ca="1" si="36"/>
        <v>#N/A</v>
      </c>
    </row>
    <row r="65" spans="1:14" ht="16">
      <c r="A65" s="43" t="str">
        <f t="shared" si="26"/>
        <v>S-CD112
WB19
CWSP21.5/6
FanSP22
Load50</v>
      </c>
      <c r="B65" s="45">
        <f t="shared" ref="B65:L65" ca="1" si="37">IF(ISNUMBER(OFFSET(INDIRECT(CONCATENATE("'",B$9,"'","!$B$59")),$Q17,$D$56)),OFFSET(INDIRECT(CONCATENATE("'",B$9,"'","!$B$59")),$Q17,$D$56),NA())</f>
        <v>1.674003754928199</v>
      </c>
      <c r="C65" s="45">
        <f t="shared" ca="1" si="37"/>
        <v>2.5333441650853898</v>
      </c>
      <c r="D65" s="45">
        <f t="shared" ca="1" si="37"/>
        <v>4.8448451612903218</v>
      </c>
      <c r="E65" s="45">
        <f t="shared" ca="1" si="37"/>
        <v>3.5687199999999999</v>
      </c>
      <c r="F65" s="46" t="e">
        <f t="shared" ca="1" si="37"/>
        <v>#N/A</v>
      </c>
      <c r="G65" s="46" t="e">
        <f t="shared" ca="1" si="37"/>
        <v>#N/A</v>
      </c>
      <c r="H65" s="46">
        <f t="shared" ca="1" si="37"/>
        <v>2.5527228334469401</v>
      </c>
      <c r="I65" s="46" t="e">
        <f t="shared" ca="1" si="37"/>
        <v>#N/A</v>
      </c>
      <c r="J65" s="46" t="e">
        <f t="shared" ca="1" si="37"/>
        <v>#N/A</v>
      </c>
      <c r="K65" s="46" t="e">
        <f t="shared" ca="1" si="37"/>
        <v>#N/A</v>
      </c>
      <c r="L65" s="46" t="e">
        <f t="shared" ca="1" si="37"/>
        <v>#N/A</v>
      </c>
      <c r="M65" s="46" t="e">
        <f t="shared" ref="M65:N65" ca="1" si="38">IF(ISNUMBER(OFFSET(INDIRECT(CONCATENATE("'",M$9,"'","!$B$60")),$Q17,$D$56)),OFFSET(INDIRECT(CONCATENATE("'",M$9,"'","!$B$60")),$Q17,$D$56),NA())</f>
        <v>#N/A</v>
      </c>
      <c r="N65" s="47" t="e">
        <f t="shared" ca="1" si="38"/>
        <v>#N/A</v>
      </c>
    </row>
    <row r="66" spans="1:14" ht="16">
      <c r="A66" s="43" t="str">
        <f t="shared" si="26"/>
        <v>S-CD113
WB7
CWSP21.5/5
FanSP32
Load100</v>
      </c>
      <c r="B66" s="45">
        <f t="shared" ref="B66:L66" ca="1" si="39">IF(ISNUMBER(OFFSET(INDIRECT(CONCATENATE("'",B$9,"'","!$B$59")),$Q18,$D$56)),OFFSET(INDIRECT(CONCATENATE("'",B$9,"'","!$B$59")),$Q18,$D$56),NA())</f>
        <v>1.0800000233314011</v>
      </c>
      <c r="C66" s="45">
        <f t="shared" ca="1" si="39"/>
        <v>1.7733409155597699</v>
      </c>
      <c r="D66" s="45">
        <f t="shared" ca="1" si="39"/>
        <v>4.7683916129032262</v>
      </c>
      <c r="E66" s="45">
        <f t="shared" ca="1" si="39"/>
        <v>3.4072900000000002</v>
      </c>
      <c r="F66" s="46" t="e">
        <f t="shared" ca="1" si="39"/>
        <v>#N/A</v>
      </c>
      <c r="G66" s="46" t="e">
        <f t="shared" ca="1" si="39"/>
        <v>#N/A</v>
      </c>
      <c r="H66" s="46">
        <f t="shared" ca="1" si="39"/>
        <v>1.78877454907334</v>
      </c>
      <c r="I66" s="46" t="e">
        <f t="shared" ca="1" si="39"/>
        <v>#N/A</v>
      </c>
      <c r="J66" s="46" t="e">
        <f t="shared" ca="1" si="39"/>
        <v>#N/A</v>
      </c>
      <c r="K66" s="46" t="e">
        <f t="shared" ca="1" si="39"/>
        <v>#N/A</v>
      </c>
      <c r="L66" s="46" t="e">
        <f t="shared" ca="1" si="39"/>
        <v>#N/A</v>
      </c>
      <c r="M66" s="46" t="e">
        <f t="shared" ref="M66:N66" ca="1" si="40">IF(ISNUMBER(OFFSET(INDIRECT(CONCATENATE("'",M$9,"'","!$B$60")),$Q18,$D$56)),OFFSET(INDIRECT(CONCATENATE("'",M$9,"'","!$B$60")),$Q18,$D$56),NA())</f>
        <v>#N/A</v>
      </c>
      <c r="N66" s="47" t="e">
        <f t="shared" ca="1" si="40"/>
        <v>#N/A</v>
      </c>
    </row>
    <row r="67" spans="1:14" ht="16">
      <c r="A67" s="48" t="str">
        <f t="shared" si="26"/>
        <v>S-CD114
WB27
CWSP21.5/5
FanSP32
Load100</v>
      </c>
      <c r="B67" s="45">
        <f t="shared" ref="B67:L67" ca="1" si="41">IF(ISNUMBER(OFFSET(INDIRECT(CONCATENATE("'",B$9,"'","!$B$59")),$Q19,$D$56)),OFFSET(INDIRECT(CONCATENATE("'",B$9,"'","!$B$59")),$Q19,$D$56),NA())</f>
        <v>1.953822870443394</v>
      </c>
      <c r="C67" s="45">
        <f t="shared" ca="1" si="41"/>
        <v>2.5333441650853898</v>
      </c>
      <c r="D67" s="45">
        <f t="shared" ca="1" si="41"/>
        <v>4.8448451612903218</v>
      </c>
      <c r="E67" s="45">
        <f t="shared" ca="1" si="41"/>
        <v>3.5687199999999999</v>
      </c>
      <c r="F67" s="45" t="e">
        <f t="shared" ca="1" si="41"/>
        <v>#N/A</v>
      </c>
      <c r="G67" s="45" t="e">
        <f t="shared" ca="1" si="41"/>
        <v>#N/A</v>
      </c>
      <c r="H67" s="45">
        <f t="shared" ca="1" si="41"/>
        <v>2.5527228334469401</v>
      </c>
      <c r="I67" s="45" t="e">
        <f t="shared" ca="1" si="41"/>
        <v>#N/A</v>
      </c>
      <c r="J67" s="45" t="e">
        <f t="shared" ca="1" si="41"/>
        <v>#N/A</v>
      </c>
      <c r="K67" s="45" t="e">
        <f t="shared" ca="1" si="41"/>
        <v>#N/A</v>
      </c>
      <c r="L67" s="45" t="e">
        <f t="shared" ca="1" si="41"/>
        <v>#N/A</v>
      </c>
      <c r="M67" s="45" t="e">
        <f t="shared" ref="M67:N67" ca="1" si="42">IF(ISNUMBER(OFFSET(INDIRECT(CONCATENATE("'",M$9,"'","!$B$60")),$Q19,$D$56)),OFFSET(INDIRECT(CONCATENATE("'",M$9,"'","!$B$60")),$Q19,$D$56),NA())</f>
        <v>#N/A</v>
      </c>
      <c r="N67" s="49" t="e">
        <f t="shared" ca="1" si="42"/>
        <v>#N/A</v>
      </c>
    </row>
    <row r="68" spans="1:14" ht="16">
      <c r="A68" s="43" t="str">
        <f t="shared" si="26"/>
        <v>S-CD200
WB27
CWSP21.5/5
FanSP22
Load100</v>
      </c>
      <c r="B68" s="44">
        <f t="shared" ref="B68:L68" ca="1" si="43">IF(ISNUMBER(OFFSET(INDIRECT(CONCATENATE("'",B$9,"'","!$B$59")),$Q20,$D$56)),OFFSET(INDIRECT(CONCATENATE("'",B$9,"'","!$B$59")),$Q20,$D$56),NA())</f>
        <v>5.0977380841249804</v>
      </c>
      <c r="C68" s="45">
        <f t="shared" ca="1" si="43"/>
        <v>5.0625</v>
      </c>
      <c r="D68" s="45">
        <f t="shared" ca="1" si="43"/>
        <v>5.0996903225806447</v>
      </c>
      <c r="E68" s="46">
        <f t="shared" ca="1" si="43"/>
        <v>5.0999999999999996</v>
      </c>
      <c r="F68" s="46" t="e">
        <f t="shared" ca="1" si="43"/>
        <v>#N/A</v>
      </c>
      <c r="G68" s="46" t="e">
        <f t="shared" ca="1" si="43"/>
        <v>#N/A</v>
      </c>
      <c r="H68" s="46">
        <f t="shared" ca="1" si="43"/>
        <v>5.0969436148227496</v>
      </c>
      <c r="I68" s="46" t="e">
        <f t="shared" ca="1" si="43"/>
        <v>#N/A</v>
      </c>
      <c r="J68" s="46" t="e">
        <f t="shared" ca="1" si="43"/>
        <v>#N/A</v>
      </c>
      <c r="K68" s="46" t="e">
        <f t="shared" ca="1" si="43"/>
        <v>#N/A</v>
      </c>
      <c r="L68" s="46" t="e">
        <f t="shared" ca="1" si="43"/>
        <v>#N/A</v>
      </c>
      <c r="M68" s="46" t="e">
        <f t="shared" ref="M68:N68" ca="1" si="44">IF(ISNUMBER(OFFSET(INDIRECT(CONCATENATE("'",M$9,"'","!$B$60")),$Q20,$D$56)),OFFSET(INDIRECT(CONCATENATE("'",M$9,"'","!$B$60")),$Q20,$D$56),NA())</f>
        <v>#N/A</v>
      </c>
      <c r="N68" s="47" t="e">
        <f t="shared" ca="1" si="44"/>
        <v>#N/A</v>
      </c>
    </row>
    <row r="69" spans="1:14" ht="16">
      <c r="A69" s="43" t="str">
        <f t="shared" si="26"/>
        <v>S-CD201
WB23
CWSP21.5/5
FanSP22
Load100</v>
      </c>
      <c r="B69" s="45">
        <f t="shared" ref="B69:L69" ca="1" si="45">IF(ISNUMBER(OFFSET(INDIRECT(CONCATENATE("'",B$9,"'","!$B$59")),$Q21,$D$56)),OFFSET(INDIRECT(CONCATENATE("'",B$9,"'","!$B$59")),$Q21,$D$56),NA())</f>
        <v>4.7382905394858108</v>
      </c>
      <c r="C69" s="45">
        <f t="shared" ca="1" si="45"/>
        <v>5.0625</v>
      </c>
      <c r="D69" s="45">
        <f t="shared" ca="1" si="45"/>
        <v>5.0996903225806447</v>
      </c>
      <c r="E69" s="46">
        <f t="shared" ca="1" si="45"/>
        <v>5.0999999999999996</v>
      </c>
      <c r="F69" s="46" t="e">
        <f t="shared" ca="1" si="45"/>
        <v>#N/A</v>
      </c>
      <c r="G69" s="46" t="e">
        <f t="shared" ca="1" si="45"/>
        <v>#N/A</v>
      </c>
      <c r="H69" s="46">
        <f t="shared" ca="1" si="45"/>
        <v>5.0969436148227496</v>
      </c>
      <c r="I69" s="46" t="e">
        <f t="shared" ca="1" si="45"/>
        <v>#N/A</v>
      </c>
      <c r="J69" s="46" t="e">
        <f t="shared" ca="1" si="45"/>
        <v>#N/A</v>
      </c>
      <c r="K69" s="46" t="e">
        <f t="shared" ca="1" si="45"/>
        <v>#N/A</v>
      </c>
      <c r="L69" s="46" t="e">
        <f t="shared" ca="1" si="45"/>
        <v>#N/A</v>
      </c>
      <c r="M69" s="46" t="e">
        <f t="shared" ref="M69:N69" ca="1" si="46">IF(ISNUMBER(OFFSET(INDIRECT(CONCATENATE("'",M$9,"'","!$B$60")),$Q21,$D$56)),OFFSET(INDIRECT(CONCATENATE("'",M$9,"'","!$B$60")),$Q21,$D$56),NA())</f>
        <v>#N/A</v>
      </c>
      <c r="N69" s="47" t="e">
        <f t="shared" ca="1" si="46"/>
        <v>#N/A</v>
      </c>
    </row>
    <row r="70" spans="1:14" ht="16">
      <c r="A70" s="43" t="str">
        <f t="shared" si="26"/>
        <v>S-CD202
WB19
CWSP21.5/5
FanSP22
Load100</v>
      </c>
      <c r="B70" s="45">
        <f t="shared" ref="B70:L70" ca="1" si="47">IF(ISNUMBER(OFFSET(INDIRECT(CONCATENATE("'",B$9,"'","!$B$59")),$Q22,$D$56)),OFFSET(INDIRECT(CONCATENATE("'",B$9,"'","!$B$59")),$Q22,$D$56),NA())</f>
        <v>4.459489907359373</v>
      </c>
      <c r="C70" s="45">
        <f t="shared" ca="1" si="47"/>
        <v>5.0625</v>
      </c>
      <c r="D70" s="45">
        <f t="shared" ca="1" si="47"/>
        <v>5.0996903225806447</v>
      </c>
      <c r="E70" s="46">
        <f t="shared" ca="1" si="47"/>
        <v>5.0999999999999996</v>
      </c>
      <c r="F70" s="46" t="e">
        <f t="shared" ca="1" si="47"/>
        <v>#N/A</v>
      </c>
      <c r="G70" s="46" t="e">
        <f t="shared" ca="1" si="47"/>
        <v>#N/A</v>
      </c>
      <c r="H70" s="46">
        <f t="shared" ca="1" si="47"/>
        <v>5.0969436148227496</v>
      </c>
      <c r="I70" s="46" t="e">
        <f t="shared" ca="1" si="47"/>
        <v>#N/A</v>
      </c>
      <c r="J70" s="46" t="e">
        <f t="shared" ca="1" si="47"/>
        <v>#N/A</v>
      </c>
      <c r="K70" s="46" t="e">
        <f t="shared" ca="1" si="47"/>
        <v>#N/A</v>
      </c>
      <c r="L70" s="46" t="e">
        <f t="shared" ca="1" si="47"/>
        <v>#N/A</v>
      </c>
      <c r="M70" s="46" t="e">
        <f t="shared" ref="M70:N70" ca="1" si="48">IF(ISNUMBER(OFFSET(INDIRECT(CONCATENATE("'",M$9,"'","!$B$60")),$Q22,$D$56)),OFFSET(INDIRECT(CONCATENATE("'",M$9,"'","!$B$60")),$Q22,$D$56),NA())</f>
        <v>#N/A</v>
      </c>
      <c r="N70" s="47" t="e">
        <f t="shared" ca="1" si="48"/>
        <v>#N/A</v>
      </c>
    </row>
    <row r="71" spans="1:14" ht="16">
      <c r="A71" s="43" t="str">
        <f t="shared" si="26"/>
        <v>S-CD203
WB7
CWSP21.5/5
FanSP32
Load100</v>
      </c>
      <c r="B71" s="45">
        <f t="shared" ref="B71:L71" ca="1" si="49">IF(ISNUMBER(OFFSET(INDIRECT(CONCATENATE("'",B$9,"'","!$B$59")),$Q23,$D$56)),OFFSET(INDIRECT(CONCATENATE("'",B$9,"'","!$B$59")),$Q23,$D$56),NA())</f>
        <v>4.1396907685662088</v>
      </c>
      <c r="C71" s="45">
        <f t="shared" ca="1" si="49"/>
        <v>5.0625</v>
      </c>
      <c r="D71" s="45">
        <f t="shared" ca="1" si="49"/>
        <v>5.0996903225806447</v>
      </c>
      <c r="E71" s="46">
        <f t="shared" ca="1" si="49"/>
        <v>5.0999999999999996</v>
      </c>
      <c r="F71" s="46" t="e">
        <f t="shared" ca="1" si="49"/>
        <v>#N/A</v>
      </c>
      <c r="G71" s="46" t="e">
        <f t="shared" ca="1" si="49"/>
        <v>#N/A</v>
      </c>
      <c r="H71" s="46">
        <f t="shared" ca="1" si="49"/>
        <v>5.0969436148227496</v>
      </c>
      <c r="I71" s="46" t="e">
        <f t="shared" ca="1" si="49"/>
        <v>#N/A</v>
      </c>
      <c r="J71" s="46" t="e">
        <f t="shared" ca="1" si="49"/>
        <v>#N/A</v>
      </c>
      <c r="K71" s="46" t="e">
        <f t="shared" ca="1" si="49"/>
        <v>#N/A</v>
      </c>
      <c r="L71" s="46" t="e">
        <f t="shared" ca="1" si="49"/>
        <v>#N/A</v>
      </c>
      <c r="M71" s="46" t="e">
        <f t="shared" ref="M71:N71" ca="1" si="50">IF(ISNUMBER(OFFSET(INDIRECT(CONCATENATE("'",M$9,"'","!$B$60")),$Q23,$D$56)),OFFSET(INDIRECT(CONCATENATE("'",M$9,"'","!$B$60")),$Q23,$D$56),NA())</f>
        <v>#N/A</v>
      </c>
      <c r="N71" s="47" t="e">
        <f t="shared" ca="1" si="50"/>
        <v>#N/A</v>
      </c>
    </row>
    <row r="72" spans="1:14" ht="16">
      <c r="A72" s="43" t="str">
        <f t="shared" si="26"/>
        <v>S-CD204
WB27
CWSP21.5/5
FanSP32
Load100</v>
      </c>
      <c r="B72" s="45">
        <f t="shared" ref="B72:L72" ca="1" si="51">IF(ISNUMBER(OFFSET(INDIRECT(CONCATENATE("'",B$9,"'","!$B$59")),$Q24,$D$56)),OFFSET(INDIRECT(CONCATENATE("'",B$9,"'","!$B$59")),$Q24,$D$56),NA())</f>
        <v>5.1061013853405042</v>
      </c>
      <c r="C72" s="45">
        <f t="shared" ca="1" si="51"/>
        <v>5.0625</v>
      </c>
      <c r="D72" s="45">
        <f t="shared" ca="1" si="51"/>
        <v>5.0996903225806447</v>
      </c>
      <c r="E72" s="45">
        <f t="shared" ca="1" si="51"/>
        <v>5.0999999999999996</v>
      </c>
      <c r="F72" s="46" t="e">
        <f t="shared" ca="1" si="51"/>
        <v>#N/A</v>
      </c>
      <c r="G72" s="46" t="e">
        <f t="shared" ca="1" si="51"/>
        <v>#N/A</v>
      </c>
      <c r="H72" s="46">
        <f t="shared" ca="1" si="51"/>
        <v>5.0969436148227496</v>
      </c>
      <c r="I72" s="46" t="e">
        <f t="shared" ca="1" si="51"/>
        <v>#N/A</v>
      </c>
      <c r="J72" s="46" t="e">
        <f t="shared" ca="1" si="51"/>
        <v>#N/A</v>
      </c>
      <c r="K72" s="46" t="e">
        <f t="shared" ca="1" si="51"/>
        <v>#N/A</v>
      </c>
      <c r="L72" s="46" t="e">
        <f t="shared" ca="1" si="51"/>
        <v>#N/A</v>
      </c>
      <c r="M72" s="46" t="e">
        <f t="shared" ref="M72:N72" ca="1" si="52">IF(ISNUMBER(OFFSET(INDIRECT(CONCATENATE("'",M$9,"'","!$B$60")),$Q24,$D$56)),OFFSET(INDIRECT(CONCATENATE("'",M$9,"'","!$B$60")),$Q24,$D$56),NA())</f>
        <v>#N/A</v>
      </c>
      <c r="N72" s="47" t="e">
        <f t="shared" ca="1" si="52"/>
        <v>#N/A</v>
      </c>
    </row>
    <row r="73" spans="1:14" ht="16">
      <c r="A73" s="43" t="str">
        <f t="shared" si="26"/>
        <v>S-CD211
WB23
CWSP21.5/5
FanSP22
Load75</v>
      </c>
      <c r="B73" s="45">
        <f t="shared" ref="B73:L73" ca="1" si="53">IF(ISNUMBER(OFFSET(INDIRECT(CONCATENATE("'",B$9,"'","!$B$59")),$Q25,$D$56)),OFFSET(INDIRECT(CONCATENATE("'",B$9,"'","!$B$59")),$Q25,$D$56),NA())</f>
        <v>3.0314695553137549</v>
      </c>
      <c r="C73" s="45">
        <f t="shared" ca="1" si="53"/>
        <v>3.8000162476280801</v>
      </c>
      <c r="D73" s="45">
        <f t="shared" ca="1" si="53"/>
        <v>4.9722677419354833</v>
      </c>
      <c r="E73" s="45">
        <f t="shared" ca="1" si="53"/>
        <v>4.1445400000000001</v>
      </c>
      <c r="F73" s="46" t="e">
        <f t="shared" ca="1" si="53"/>
        <v>#N/A</v>
      </c>
      <c r="G73" s="46" t="e">
        <f t="shared" ca="1" si="53"/>
        <v>#N/A</v>
      </c>
      <c r="H73" s="46">
        <f t="shared" ca="1" si="53"/>
        <v>3.8252572090150903</v>
      </c>
      <c r="I73" s="46" t="e">
        <f t="shared" ca="1" si="53"/>
        <v>#N/A</v>
      </c>
      <c r="J73" s="46" t="e">
        <f t="shared" ca="1" si="53"/>
        <v>#N/A</v>
      </c>
      <c r="K73" s="46" t="e">
        <f t="shared" ca="1" si="53"/>
        <v>#N/A</v>
      </c>
      <c r="L73" s="46" t="e">
        <f t="shared" ca="1" si="53"/>
        <v>#N/A</v>
      </c>
      <c r="M73" s="46" t="e">
        <f t="shared" ref="M73:N73" ca="1" si="54">IF(ISNUMBER(OFFSET(INDIRECT(CONCATENATE("'",M$9,"'","!$B$60")),$Q25,$D$56)),OFFSET(INDIRECT(CONCATENATE("'",M$9,"'","!$B$60")),$Q25,$D$56),NA())</f>
        <v>#N/A</v>
      </c>
      <c r="N73" s="47" t="e">
        <f t="shared" ca="1" si="54"/>
        <v>#N/A</v>
      </c>
    </row>
    <row r="74" spans="1:14" ht="16">
      <c r="A74" s="43" t="str">
        <f t="shared" si="26"/>
        <v>S-CD212
WB19
CWSP21.5/6
FanSP22
Load50</v>
      </c>
      <c r="B74" s="45">
        <f t="shared" ref="B74:L74" ca="1" si="55">IF(ISNUMBER(OFFSET(INDIRECT(CONCATENATE("'",B$9,"'","!$B$59")),$Q26,$D$56)),OFFSET(INDIRECT(CONCATENATE("'",B$9,"'","!$B$59")),$Q26,$D$56),NA())</f>
        <v>1.6606384119343645</v>
      </c>
      <c r="C74" s="45">
        <f t="shared" ca="1" si="55"/>
        <v>2.5333441650853898</v>
      </c>
      <c r="D74" s="45">
        <f t="shared" ca="1" si="55"/>
        <v>4.8448451612903218</v>
      </c>
      <c r="E74" s="45">
        <f t="shared" ca="1" si="55"/>
        <v>3.5687199999999999</v>
      </c>
      <c r="F74" s="46" t="e">
        <f t="shared" ca="1" si="55"/>
        <v>#N/A</v>
      </c>
      <c r="G74" s="46" t="e">
        <f t="shared" ca="1" si="55"/>
        <v>#N/A</v>
      </c>
      <c r="H74" s="46">
        <f t="shared" ca="1" si="55"/>
        <v>2.5527228334469401</v>
      </c>
      <c r="I74" s="46" t="e">
        <f t="shared" ca="1" si="55"/>
        <v>#N/A</v>
      </c>
      <c r="J74" s="46" t="e">
        <f t="shared" ca="1" si="55"/>
        <v>#N/A</v>
      </c>
      <c r="K74" s="46" t="e">
        <f t="shared" ca="1" si="55"/>
        <v>#N/A</v>
      </c>
      <c r="L74" s="46" t="e">
        <f t="shared" ca="1" si="55"/>
        <v>#N/A</v>
      </c>
      <c r="M74" s="46" t="e">
        <f t="shared" ref="M74:N74" ca="1" si="56">IF(ISNUMBER(OFFSET(INDIRECT(CONCATENATE("'",M$9,"'","!$B$60")),$Q26,$D$56)),OFFSET(INDIRECT(CONCATENATE("'",M$9,"'","!$B$60")),$Q26,$D$56),NA())</f>
        <v>#N/A</v>
      </c>
      <c r="N74" s="47" t="e">
        <f t="shared" ca="1" si="56"/>
        <v>#N/A</v>
      </c>
    </row>
    <row r="75" spans="1:14" ht="16">
      <c r="A75" s="48" t="str">
        <f t="shared" si="26"/>
        <v>S-CD213
WB7
CWSP21.5/5
FanSP32
Load100</v>
      </c>
      <c r="B75" s="45">
        <f t="shared" ref="B75:L75" ca="1" si="57">IF(ISNUMBER(OFFSET(INDIRECT(CONCATENATE("'",B$9,"'","!$B$59")),$Q27,$D$56)),OFFSET(INDIRECT(CONCATENATE("'",B$9,"'","!$B$59")),$Q27,$D$56),NA())</f>
        <v>1.0802421612242279</v>
      </c>
      <c r="C75" s="45">
        <f t="shared" ca="1" si="57"/>
        <v>1.7733409155597699</v>
      </c>
      <c r="D75" s="45">
        <f t="shared" ca="1" si="57"/>
        <v>4.7683916129032262</v>
      </c>
      <c r="E75" s="45">
        <f t="shared" ca="1" si="57"/>
        <v>3.4072900000000002</v>
      </c>
      <c r="F75" s="45" t="e">
        <f t="shared" ca="1" si="57"/>
        <v>#N/A</v>
      </c>
      <c r="G75" s="45" t="e">
        <f t="shared" ca="1" si="57"/>
        <v>#N/A</v>
      </c>
      <c r="H75" s="45">
        <f t="shared" ca="1" si="57"/>
        <v>1.78877454907334</v>
      </c>
      <c r="I75" s="45" t="e">
        <f t="shared" ca="1" si="57"/>
        <v>#N/A</v>
      </c>
      <c r="J75" s="45" t="e">
        <f t="shared" ca="1" si="57"/>
        <v>#N/A</v>
      </c>
      <c r="K75" s="45" t="e">
        <f t="shared" ca="1" si="57"/>
        <v>#N/A</v>
      </c>
      <c r="L75" s="45" t="e">
        <f t="shared" ca="1" si="57"/>
        <v>#N/A</v>
      </c>
      <c r="M75" s="45" t="e">
        <f t="shared" ref="M75:N75" ca="1" si="58">IF(ISNUMBER(OFFSET(INDIRECT(CONCATENATE("'",M$9,"'","!$B$60")),$Q27,$D$56)),OFFSET(INDIRECT(CONCATENATE("'",M$9,"'","!$B$60")),$Q27,$D$56),NA())</f>
        <v>#N/A</v>
      </c>
      <c r="N75" s="49" t="e">
        <f t="shared" ca="1" si="58"/>
        <v>#N/A</v>
      </c>
    </row>
    <row r="76" spans="1:14" ht="16">
      <c r="A76" s="48" t="str">
        <f t="shared" si="26"/>
        <v>S-CD214
WB27
CWSP21.5/5
FanSP32
Load100</v>
      </c>
      <c r="B76" s="45">
        <f t="shared" ref="B76:L76" ca="1" si="59">IF(ISNUMBER(OFFSET(INDIRECT(CONCATENATE("'",B$9,"'","!$B$59")),$Q28,$D$56)),OFFSET(INDIRECT(CONCATENATE("'",B$9,"'","!$B$59")),$Q28,$D$56),NA())</f>
        <v>1.954631444687227</v>
      </c>
      <c r="C76" s="45">
        <f t="shared" ca="1" si="59"/>
        <v>2.5333441650853898</v>
      </c>
      <c r="D76" s="45">
        <f t="shared" ca="1" si="59"/>
        <v>4.8448451612903218</v>
      </c>
      <c r="E76" s="45">
        <f t="shared" ca="1" si="59"/>
        <v>3.5687199999999999</v>
      </c>
      <c r="F76" s="45" t="e">
        <f t="shared" ca="1" si="59"/>
        <v>#N/A</v>
      </c>
      <c r="G76" s="45" t="e">
        <f t="shared" ca="1" si="59"/>
        <v>#N/A</v>
      </c>
      <c r="H76" s="45">
        <f t="shared" ca="1" si="59"/>
        <v>2.5527228334469401</v>
      </c>
      <c r="I76" s="45" t="e">
        <f t="shared" ca="1" si="59"/>
        <v>#N/A</v>
      </c>
      <c r="J76" s="45" t="e">
        <f t="shared" ca="1" si="59"/>
        <v>#N/A</v>
      </c>
      <c r="K76" s="45" t="e">
        <f t="shared" ca="1" si="59"/>
        <v>#N/A</v>
      </c>
      <c r="L76" s="45" t="e">
        <f t="shared" ca="1" si="59"/>
        <v>#N/A</v>
      </c>
      <c r="M76" s="45" t="e">
        <f t="shared" ref="M76:N76" ca="1" si="60">IF(ISNUMBER(OFFSET(INDIRECT(CONCATENATE("'",M$9,"'","!$B$60")),$Q28,$D$56)),OFFSET(INDIRECT(CONCATENATE("'",M$9,"'","!$B$60")),$Q28,$D$56),NA())</f>
        <v>#N/A</v>
      </c>
      <c r="N76" s="49" t="e">
        <f t="shared" ca="1" si="60"/>
        <v>#N/A</v>
      </c>
    </row>
    <row r="77" spans="1:14" ht="17" thickBot="1">
      <c r="A77" s="50" t="str">
        <f t="shared" si="26"/>
        <v>S-CD215
WB27
CWSP21.5/5
FanSP32
Load100</v>
      </c>
      <c r="B77" s="51">
        <f t="shared" ref="B77:L77" ca="1" si="61">IF(ISNUMBER(OFFSET(INDIRECT(CONCATENATE("'",B$9,"'","!$B$59")),$Q29,$D$56)),OFFSET(INDIRECT(CONCATENATE("'",B$9,"'","!$B$59")),$Q29,$D$56),NA())</f>
        <v>1.6608716206106311</v>
      </c>
      <c r="C77" s="51">
        <f t="shared" ca="1" si="61"/>
        <v>2.5333441650853898</v>
      </c>
      <c r="D77" s="51">
        <f t="shared" ca="1" si="61"/>
        <v>4.8448451612903218</v>
      </c>
      <c r="E77" s="51">
        <f t="shared" ca="1" si="61"/>
        <v>3.5687199999999999</v>
      </c>
      <c r="F77" s="51" t="e">
        <f t="shared" ca="1" si="61"/>
        <v>#N/A</v>
      </c>
      <c r="G77" s="51" t="e">
        <f t="shared" ca="1" si="61"/>
        <v>#N/A</v>
      </c>
      <c r="H77" s="51">
        <f t="shared" ca="1" si="61"/>
        <v>0</v>
      </c>
      <c r="I77" s="51" t="e">
        <f t="shared" ca="1" si="61"/>
        <v>#N/A</v>
      </c>
      <c r="J77" s="51" t="e">
        <f t="shared" ca="1" si="61"/>
        <v>#N/A</v>
      </c>
      <c r="K77" s="51" t="e">
        <f t="shared" ca="1" si="61"/>
        <v>#N/A</v>
      </c>
      <c r="L77" s="51" t="e">
        <f t="shared" ca="1" si="61"/>
        <v>#N/A</v>
      </c>
      <c r="M77" s="51" t="e">
        <f t="shared" ref="M77:N77" ca="1" si="62">IF(ISNUMBER(OFFSET(INDIRECT(CONCATENATE("'",M$9,"'","!$B$60")),$Q29,$D$56)),OFFSET(INDIRECT(CONCATENATE("'",M$9,"'","!$B$60")),$Q29,$D$56),NA())</f>
        <v>#N/A</v>
      </c>
      <c r="N77" s="52" t="e">
        <f t="shared" ca="1" si="62"/>
        <v>#N/A</v>
      </c>
    </row>
    <row r="78" spans="1:14" ht="16">
      <c r="A78" s="36"/>
      <c r="B78" s="36"/>
      <c r="C78" s="36"/>
      <c r="D78" s="36"/>
      <c r="E78" s="36"/>
      <c r="F78" s="36"/>
      <c r="G78" s="36"/>
      <c r="H78" s="36"/>
      <c r="I78" s="36"/>
      <c r="J78" s="36"/>
      <c r="K78" s="36"/>
      <c r="L78" s="36"/>
      <c r="M78" s="36"/>
      <c r="N78" s="36"/>
    </row>
    <row r="79" spans="1:14" ht="16">
      <c r="A79" s="36"/>
      <c r="B79" s="36"/>
      <c r="C79" s="36"/>
      <c r="D79" s="36"/>
      <c r="E79" s="36"/>
      <c r="F79" s="36"/>
      <c r="G79" s="36"/>
      <c r="H79" s="36"/>
      <c r="I79" s="36"/>
      <c r="J79" s="36"/>
      <c r="K79" s="36"/>
      <c r="L79" s="36"/>
      <c r="M79" s="36"/>
      <c r="N79" s="36"/>
    </row>
    <row r="80" spans="1:14" ht="16">
      <c r="A80" s="6" t="s">
        <v>393</v>
      </c>
      <c r="B80" s="6" t="s">
        <v>265</v>
      </c>
      <c r="C80" s="6" t="s">
        <v>15</v>
      </c>
      <c r="D80" s="6">
        <f>MATCH(A80,$X$11:$X$53,0)</f>
        <v>12</v>
      </c>
      <c r="E80" s="8"/>
      <c r="F80" s="6" t="str">
        <f>A80&amp;B80&amp;$F$4</f>
        <v>AR_冷水入口温度[℃]　S-CD100シリーズ</v>
      </c>
      <c r="G80" s="6" t="str">
        <f>A80&amp;B80&amp;$G$4</f>
        <v>AR_冷水入口温度[℃]　S-CD200シリーズ</v>
      </c>
      <c r="I80" s="36"/>
      <c r="J80" s="36"/>
      <c r="K80" s="36"/>
      <c r="L80" s="36"/>
      <c r="M80" s="36"/>
      <c r="N80" s="36"/>
    </row>
    <row r="81" spans="1:14">
      <c r="A81" s="11" t="s">
        <v>18</v>
      </c>
    </row>
    <row r="82" spans="1:14" ht="15" thickBot="1">
      <c r="A82" s="37" t="s">
        <v>26</v>
      </c>
      <c r="B82" s="38" t="str">
        <f ca="1">B$10</f>
        <v>QAS/メーカ値</v>
      </c>
      <c r="C82" s="38" t="str">
        <f t="shared" ref="C82:N82" ca="1" si="63">C$10</f>
        <v>ENe-ST/小野永吉</v>
      </c>
      <c r="D82" s="38" t="str">
        <f t="shared" ca="1" si="63"/>
        <v>LCEM/Yajima</v>
      </c>
      <c r="E82" s="38" t="str">
        <f t="shared" ca="1" si="63"/>
        <v>BEST2108dev/nino</v>
      </c>
      <c r="F82" s="38" t="str">
        <f t="shared" si="63"/>
        <v>Popolo_富樫</v>
      </c>
      <c r="G82" s="38" t="str">
        <f t="shared" si="63"/>
        <v>ACSESCX_吉田</v>
      </c>
      <c r="H82" s="38" t="str">
        <f t="shared" ca="1" si="63"/>
        <v>EnergyPlus/小野永吉</v>
      </c>
      <c r="I82" s="38" t="e">
        <f t="shared" ca="1" si="63"/>
        <v>#REF!</v>
      </c>
      <c r="J82" s="38" t="e">
        <f t="shared" ca="1" si="63"/>
        <v>#REF!</v>
      </c>
      <c r="K82" s="38" t="e">
        <f t="shared" ca="1" si="63"/>
        <v>#REF!</v>
      </c>
      <c r="L82" s="38" t="e">
        <f t="shared" ca="1" si="63"/>
        <v>#REF!</v>
      </c>
      <c r="M82" s="38" t="e">
        <f t="shared" ca="1" si="63"/>
        <v>#REF!</v>
      </c>
      <c r="N82" s="38" t="e">
        <f t="shared" ca="1" si="63"/>
        <v>#REF!</v>
      </c>
    </row>
    <row r="83" spans="1:14" ht="16">
      <c r="A83" s="39" t="str">
        <f>$A11</f>
        <v>S-CD100
WB27
CWSP21.5/5
FanSP22
Load100</v>
      </c>
      <c r="B83" s="40">
        <f t="shared" ref="B83:L83" ca="1" si="64">IF(ISNUMBER(OFFSET(INDIRECT(CONCATENATE("'",B$9,"'","!$B$59")),$Q11,$D$80)),OFFSET(INDIRECT(CONCATENATE("'",B$9,"'","!$B$59")),$Q11,$D$80),NA())</f>
        <v>12</v>
      </c>
      <c r="C83" s="40">
        <f t="shared" ca="1" si="64"/>
        <v>12</v>
      </c>
      <c r="D83" s="40">
        <f t="shared" ca="1" si="64"/>
        <v>12</v>
      </c>
      <c r="E83" s="41">
        <f t="shared" ca="1" si="64"/>
        <v>12</v>
      </c>
      <c r="F83" s="41" t="e">
        <f t="shared" ca="1" si="64"/>
        <v>#N/A</v>
      </c>
      <c r="G83" s="41" t="e">
        <f t="shared" ca="1" si="64"/>
        <v>#N/A</v>
      </c>
      <c r="H83" s="41">
        <f t="shared" ca="1" si="64"/>
        <v>11.9903271003996</v>
      </c>
      <c r="I83" s="41" t="e">
        <f t="shared" ca="1" si="64"/>
        <v>#N/A</v>
      </c>
      <c r="J83" s="41" t="e">
        <f t="shared" ca="1" si="64"/>
        <v>#N/A</v>
      </c>
      <c r="K83" s="41" t="e">
        <f t="shared" ca="1" si="64"/>
        <v>#N/A</v>
      </c>
      <c r="L83" s="41" t="e">
        <f t="shared" ca="1" si="64"/>
        <v>#N/A</v>
      </c>
      <c r="M83" s="41" t="e">
        <f ca="1">IF(ISNUMBER(OFFSET(INDIRECT(CONCATENATE("'",M$9,"'","!$B$60")),$Q11,$D$80)),OFFSET(INDIRECT(CONCATENATE("'",M$9,"'","!$B$60")),$Q11,$D$80),NA())</f>
        <v>#N/A</v>
      </c>
      <c r="N83" s="42" t="e">
        <f ca="1">IF(ISNUMBER(OFFSET(INDIRECT(CONCATENATE("'",N$9,"'","!$B$60")),$Q11,$D$80)),OFFSET(INDIRECT(CONCATENATE("'",N$9,"'","!$B$60")),$Q11,$D$80),NA())</f>
        <v>#N/A</v>
      </c>
    </row>
    <row r="84" spans="1:14" ht="16">
      <c r="A84" s="43" t="str">
        <f t="shared" ref="A84:A101" si="65">$A12</f>
        <v>S-CD101
WB23
CWSP21.5/5
FanSP22
Load100</v>
      </c>
      <c r="B84" s="44">
        <f t="shared" ref="B84:L84" ca="1" si="66">IF(ISNUMBER(OFFSET(INDIRECT(CONCATENATE("'",B$9,"'","!$B$59")),$Q12,$D$80)),OFFSET(INDIRECT(CONCATENATE("'",B$9,"'","!$B$59")),$Q12,$D$80),NA())</f>
        <v>12</v>
      </c>
      <c r="C84" s="45">
        <f t="shared" ca="1" si="66"/>
        <v>12</v>
      </c>
      <c r="D84" s="45">
        <f t="shared" ca="1" si="66"/>
        <v>12</v>
      </c>
      <c r="E84" s="46">
        <f t="shared" ca="1" si="66"/>
        <v>12</v>
      </c>
      <c r="F84" s="46" t="e">
        <f t="shared" ca="1" si="66"/>
        <v>#N/A</v>
      </c>
      <c r="G84" s="46" t="e">
        <f t="shared" ca="1" si="66"/>
        <v>#N/A</v>
      </c>
      <c r="H84" s="46">
        <f t="shared" ca="1" si="66"/>
        <v>11.9903271003996</v>
      </c>
      <c r="I84" s="46" t="e">
        <f t="shared" ca="1" si="66"/>
        <v>#N/A</v>
      </c>
      <c r="J84" s="46" t="e">
        <f t="shared" ca="1" si="66"/>
        <v>#N/A</v>
      </c>
      <c r="K84" s="46" t="e">
        <f t="shared" ca="1" si="66"/>
        <v>#N/A</v>
      </c>
      <c r="L84" s="46" t="e">
        <f t="shared" ca="1" si="66"/>
        <v>#N/A</v>
      </c>
      <c r="M84" s="46" t="e">
        <f t="shared" ref="M84:N84" ca="1" si="67">IF(ISNUMBER(OFFSET(INDIRECT(CONCATENATE("'",M$9,"'","!$B$60")),$Q12,$D$80)),OFFSET(INDIRECT(CONCATENATE("'",M$9,"'","!$B$60")),$Q12,$D$80),NA())</f>
        <v>#N/A</v>
      </c>
      <c r="N84" s="47" t="e">
        <f t="shared" ca="1" si="67"/>
        <v>#N/A</v>
      </c>
    </row>
    <row r="85" spans="1:14" ht="16">
      <c r="A85" s="43" t="str">
        <f t="shared" si="65"/>
        <v>S-CD102
WB19
CWSP21.5/5
FanSP22
Load100</v>
      </c>
      <c r="B85" s="45">
        <f t="shared" ref="B85:L85" ca="1" si="68">IF(ISNUMBER(OFFSET(INDIRECT(CONCATENATE("'",B$9,"'","!$B$59")),$Q13,$D$80)),OFFSET(INDIRECT(CONCATENATE("'",B$9,"'","!$B$59")),$Q13,$D$80),NA())</f>
        <v>12</v>
      </c>
      <c r="C85" s="45">
        <f t="shared" ca="1" si="68"/>
        <v>12</v>
      </c>
      <c r="D85" s="45">
        <f t="shared" ca="1" si="68"/>
        <v>12</v>
      </c>
      <c r="E85" s="46">
        <f t="shared" ca="1" si="68"/>
        <v>12</v>
      </c>
      <c r="F85" s="46" t="e">
        <f t="shared" ca="1" si="68"/>
        <v>#N/A</v>
      </c>
      <c r="G85" s="46" t="e">
        <f t="shared" ca="1" si="68"/>
        <v>#N/A</v>
      </c>
      <c r="H85" s="46">
        <f t="shared" ca="1" si="68"/>
        <v>11.9903271003996</v>
      </c>
      <c r="I85" s="46" t="e">
        <f t="shared" ca="1" si="68"/>
        <v>#N/A</v>
      </c>
      <c r="J85" s="46" t="e">
        <f t="shared" ca="1" si="68"/>
        <v>#N/A</v>
      </c>
      <c r="K85" s="46" t="e">
        <f t="shared" ca="1" si="68"/>
        <v>#N/A</v>
      </c>
      <c r="L85" s="46" t="e">
        <f t="shared" ca="1" si="68"/>
        <v>#N/A</v>
      </c>
      <c r="M85" s="46" t="e">
        <f t="shared" ref="M85:N85" ca="1" si="69">IF(ISNUMBER(OFFSET(INDIRECT(CONCATENATE("'",M$9,"'","!$B$60")),$Q13,$D$80)),OFFSET(INDIRECT(CONCATENATE("'",M$9,"'","!$B$60")),$Q13,$D$80),NA())</f>
        <v>#N/A</v>
      </c>
      <c r="N85" s="47" t="e">
        <f t="shared" ca="1" si="69"/>
        <v>#N/A</v>
      </c>
    </row>
    <row r="86" spans="1:14" ht="16">
      <c r="A86" s="43" t="str">
        <f t="shared" si="65"/>
        <v>S-CD103
WB7
CWSP21.5/5
FanSP32
Load100</v>
      </c>
      <c r="B86" s="45">
        <f t="shared" ref="B86:L86" ca="1" si="70">IF(ISNUMBER(OFFSET(INDIRECT(CONCATENATE("'",B$9,"'","!$B$59")),$Q14,$D$80)),OFFSET(INDIRECT(CONCATENATE("'",B$9,"'","!$B$59")),$Q14,$D$80),NA())</f>
        <v>12</v>
      </c>
      <c r="C86" s="45">
        <f t="shared" ca="1" si="70"/>
        <v>12</v>
      </c>
      <c r="D86" s="45">
        <f t="shared" ca="1" si="70"/>
        <v>12</v>
      </c>
      <c r="E86" s="46">
        <f t="shared" ca="1" si="70"/>
        <v>12</v>
      </c>
      <c r="F86" s="46" t="e">
        <f t="shared" ca="1" si="70"/>
        <v>#N/A</v>
      </c>
      <c r="G86" s="46" t="e">
        <f t="shared" ca="1" si="70"/>
        <v>#N/A</v>
      </c>
      <c r="H86" s="46">
        <f t="shared" ca="1" si="70"/>
        <v>11.9903271003996</v>
      </c>
      <c r="I86" s="46" t="e">
        <f t="shared" ca="1" si="70"/>
        <v>#N/A</v>
      </c>
      <c r="J86" s="46" t="e">
        <f t="shared" ca="1" si="70"/>
        <v>#N/A</v>
      </c>
      <c r="K86" s="46" t="e">
        <f t="shared" ca="1" si="70"/>
        <v>#N/A</v>
      </c>
      <c r="L86" s="46" t="e">
        <f t="shared" ca="1" si="70"/>
        <v>#N/A</v>
      </c>
      <c r="M86" s="46" t="e">
        <f t="shared" ref="M86:N86" ca="1" si="71">IF(ISNUMBER(OFFSET(INDIRECT(CONCATENATE("'",M$9,"'","!$B$60")),$Q14,$D$80)),OFFSET(INDIRECT(CONCATENATE("'",M$9,"'","!$B$60")),$Q14,$D$80),NA())</f>
        <v>#N/A</v>
      </c>
      <c r="N86" s="47" t="e">
        <f t="shared" ca="1" si="71"/>
        <v>#N/A</v>
      </c>
    </row>
    <row r="87" spans="1:14" ht="16">
      <c r="A87" s="43" t="str">
        <f t="shared" si="65"/>
        <v>S-CD104
WB27
CWSP21.5/5
FanSP32
Load100</v>
      </c>
      <c r="B87" s="45">
        <f t="shared" ref="B87:L87" ca="1" si="72">IF(ISNUMBER(OFFSET(INDIRECT(CONCATENATE("'",B$9,"'","!$B$59")),$Q15,$D$80)),OFFSET(INDIRECT(CONCATENATE("'",B$9,"'","!$B$59")),$Q15,$D$80),NA())</f>
        <v>12</v>
      </c>
      <c r="C87" s="45">
        <f t="shared" ca="1" si="72"/>
        <v>12</v>
      </c>
      <c r="D87" s="45">
        <f t="shared" ca="1" si="72"/>
        <v>12</v>
      </c>
      <c r="E87" s="46">
        <f t="shared" ca="1" si="72"/>
        <v>12</v>
      </c>
      <c r="F87" s="46" t="e">
        <f t="shared" ca="1" si="72"/>
        <v>#N/A</v>
      </c>
      <c r="G87" s="46" t="e">
        <f t="shared" ca="1" si="72"/>
        <v>#N/A</v>
      </c>
      <c r="H87" s="46">
        <f t="shared" ca="1" si="72"/>
        <v>11.9903271003996</v>
      </c>
      <c r="I87" s="46" t="e">
        <f t="shared" ca="1" si="72"/>
        <v>#N/A</v>
      </c>
      <c r="J87" s="46" t="e">
        <f t="shared" ca="1" si="72"/>
        <v>#N/A</v>
      </c>
      <c r="K87" s="46" t="e">
        <f t="shared" ca="1" si="72"/>
        <v>#N/A</v>
      </c>
      <c r="L87" s="46" t="e">
        <f t="shared" ca="1" si="72"/>
        <v>#N/A</v>
      </c>
      <c r="M87" s="46" t="e">
        <f t="shared" ref="M87:N87" ca="1" si="73">IF(ISNUMBER(OFFSET(INDIRECT(CONCATENATE("'",M$9,"'","!$B$60")),$Q15,$D$80)),OFFSET(INDIRECT(CONCATENATE("'",M$9,"'","!$B$60")),$Q15,$D$80),NA())</f>
        <v>#N/A</v>
      </c>
      <c r="N87" s="47" t="e">
        <f t="shared" ca="1" si="73"/>
        <v>#N/A</v>
      </c>
    </row>
    <row r="88" spans="1:14" ht="16">
      <c r="A88" s="43" t="str">
        <f t="shared" si="65"/>
        <v>S-CD111
WB23
CWSP21.5/5
FanSP22
Load75</v>
      </c>
      <c r="B88" s="45">
        <f t="shared" ref="B88:L88" ca="1" si="74">IF(ISNUMBER(OFFSET(INDIRECT(CONCATENATE("'",B$9,"'","!$B$59")),$Q16,$D$80)),OFFSET(INDIRECT(CONCATENATE("'",B$9,"'","!$B$59")),$Q16,$D$80),NA())</f>
        <v>10.75</v>
      </c>
      <c r="C88" s="45">
        <f t="shared" ca="1" si="74"/>
        <v>10.75</v>
      </c>
      <c r="D88" s="45">
        <f t="shared" ca="1" si="74"/>
        <v>10.75</v>
      </c>
      <c r="E88" s="45">
        <f t="shared" ca="1" si="74"/>
        <v>10.75</v>
      </c>
      <c r="F88" s="46" t="e">
        <f t="shared" ca="1" si="74"/>
        <v>#N/A</v>
      </c>
      <c r="G88" s="46" t="e">
        <f t="shared" ca="1" si="74"/>
        <v>#N/A</v>
      </c>
      <c r="H88" s="46">
        <f t="shared" ca="1" si="74"/>
        <v>10.7439045864507</v>
      </c>
      <c r="I88" s="46" t="e">
        <f t="shared" ca="1" si="74"/>
        <v>#N/A</v>
      </c>
      <c r="J88" s="46" t="e">
        <f t="shared" ca="1" si="74"/>
        <v>#N/A</v>
      </c>
      <c r="K88" s="46" t="e">
        <f t="shared" ca="1" si="74"/>
        <v>#N/A</v>
      </c>
      <c r="L88" s="46" t="e">
        <f t="shared" ca="1" si="74"/>
        <v>#N/A</v>
      </c>
      <c r="M88" s="46" t="e">
        <f t="shared" ref="M88:N88" ca="1" si="75">IF(ISNUMBER(OFFSET(INDIRECT(CONCATENATE("'",M$9,"'","!$B$60")),$Q16,$D$80)),OFFSET(INDIRECT(CONCATENATE("'",M$9,"'","!$B$60")),$Q16,$D$80),NA())</f>
        <v>#N/A</v>
      </c>
      <c r="N88" s="47" t="e">
        <f t="shared" ca="1" si="75"/>
        <v>#N/A</v>
      </c>
    </row>
    <row r="89" spans="1:14" ht="16">
      <c r="A89" s="43" t="str">
        <f t="shared" si="65"/>
        <v>S-CD112
WB19
CWSP21.5/6
FanSP22
Load50</v>
      </c>
      <c r="B89" s="45">
        <f t="shared" ref="B89:L89" ca="1" si="76">IF(ISNUMBER(OFFSET(INDIRECT(CONCATENATE("'",B$9,"'","!$B$59")),$Q17,$D$80)),OFFSET(INDIRECT(CONCATENATE("'",B$9,"'","!$B$59")),$Q17,$D$80),NA())</f>
        <v>9.5</v>
      </c>
      <c r="C89" s="45">
        <f t="shared" ca="1" si="76"/>
        <v>9.5</v>
      </c>
      <c r="D89" s="45">
        <f t="shared" ca="1" si="76"/>
        <v>9.5</v>
      </c>
      <c r="E89" s="45">
        <f t="shared" ca="1" si="76"/>
        <v>9.5</v>
      </c>
      <c r="F89" s="46" t="e">
        <f t="shared" ca="1" si="76"/>
        <v>#N/A</v>
      </c>
      <c r="G89" s="46" t="e">
        <f t="shared" ca="1" si="76"/>
        <v>#N/A</v>
      </c>
      <c r="H89" s="46">
        <f t="shared" ca="1" si="76"/>
        <v>9.4974820725017892</v>
      </c>
      <c r="I89" s="46" t="e">
        <f t="shared" ca="1" si="76"/>
        <v>#N/A</v>
      </c>
      <c r="J89" s="46" t="e">
        <f t="shared" ca="1" si="76"/>
        <v>#N/A</v>
      </c>
      <c r="K89" s="46" t="e">
        <f t="shared" ca="1" si="76"/>
        <v>#N/A</v>
      </c>
      <c r="L89" s="46" t="e">
        <f t="shared" ca="1" si="76"/>
        <v>#N/A</v>
      </c>
      <c r="M89" s="46" t="e">
        <f t="shared" ref="M89:N89" ca="1" si="77">IF(ISNUMBER(OFFSET(INDIRECT(CONCATENATE("'",M$9,"'","!$B$60")),$Q17,$D$80)),OFFSET(INDIRECT(CONCATENATE("'",M$9,"'","!$B$60")),$Q17,$D$80),NA())</f>
        <v>#N/A</v>
      </c>
      <c r="N89" s="47" t="e">
        <f t="shared" ca="1" si="77"/>
        <v>#N/A</v>
      </c>
    </row>
    <row r="90" spans="1:14" ht="16">
      <c r="A90" s="43" t="str">
        <f t="shared" si="65"/>
        <v>S-CD113
WB7
CWSP21.5/5
FanSP32
Load100</v>
      </c>
      <c r="B90" s="45">
        <f t="shared" ref="B90:L90" ca="1" si="78">IF(ISNUMBER(OFFSET(INDIRECT(CONCATENATE("'",B$9,"'","!$B$59")),$Q18,$D$80)),OFFSET(INDIRECT(CONCATENATE("'",B$9,"'","!$B$59")),$Q18,$D$80),NA())</f>
        <v>8.75</v>
      </c>
      <c r="C90" s="45">
        <f t="shared" ca="1" si="78"/>
        <v>8.75</v>
      </c>
      <c r="D90" s="45">
        <f t="shared" ca="1" si="78"/>
        <v>8.75</v>
      </c>
      <c r="E90" s="45">
        <f t="shared" ca="1" si="78"/>
        <v>8.75</v>
      </c>
      <c r="F90" s="46" t="e">
        <f t="shared" ca="1" si="78"/>
        <v>#N/A</v>
      </c>
      <c r="G90" s="46" t="e">
        <f t="shared" ca="1" si="78"/>
        <v>#N/A</v>
      </c>
      <c r="H90" s="46">
        <f t="shared" ca="1" si="78"/>
        <v>8.7496285641324398</v>
      </c>
      <c r="I90" s="46" t="e">
        <f t="shared" ca="1" si="78"/>
        <v>#N/A</v>
      </c>
      <c r="J90" s="46" t="e">
        <f t="shared" ca="1" si="78"/>
        <v>#N/A</v>
      </c>
      <c r="K90" s="46" t="e">
        <f t="shared" ca="1" si="78"/>
        <v>#N/A</v>
      </c>
      <c r="L90" s="46" t="e">
        <f t="shared" ca="1" si="78"/>
        <v>#N/A</v>
      </c>
      <c r="M90" s="46" t="e">
        <f t="shared" ref="M90:N90" ca="1" si="79">IF(ISNUMBER(OFFSET(INDIRECT(CONCATENATE("'",M$9,"'","!$B$60")),$Q18,$D$80)),OFFSET(INDIRECT(CONCATENATE("'",M$9,"'","!$B$60")),$Q18,$D$80),NA())</f>
        <v>#N/A</v>
      </c>
      <c r="N90" s="47" t="e">
        <f t="shared" ca="1" si="79"/>
        <v>#N/A</v>
      </c>
    </row>
    <row r="91" spans="1:14" ht="16">
      <c r="A91" s="48" t="str">
        <f t="shared" si="65"/>
        <v>S-CD114
WB27
CWSP21.5/5
FanSP32
Load100</v>
      </c>
      <c r="B91" s="45">
        <f t="shared" ref="B91:L91" ca="1" si="80">IF(ISNUMBER(OFFSET(INDIRECT(CONCATENATE("'",B$9,"'","!$B$59")),$Q19,$D$80)),OFFSET(INDIRECT(CONCATENATE("'",B$9,"'","!$B$59")),$Q19,$D$80),NA())</f>
        <v>9.5</v>
      </c>
      <c r="C91" s="45">
        <f t="shared" ca="1" si="80"/>
        <v>9.5</v>
      </c>
      <c r="D91" s="45">
        <f t="shared" ca="1" si="80"/>
        <v>9.5</v>
      </c>
      <c r="E91" s="45">
        <f t="shared" ca="1" si="80"/>
        <v>9.5</v>
      </c>
      <c r="F91" s="45" t="e">
        <f t="shared" ca="1" si="80"/>
        <v>#N/A</v>
      </c>
      <c r="G91" s="45" t="e">
        <f t="shared" ca="1" si="80"/>
        <v>#N/A</v>
      </c>
      <c r="H91" s="45">
        <f t="shared" ca="1" si="80"/>
        <v>9.4974820725017892</v>
      </c>
      <c r="I91" s="45" t="e">
        <f t="shared" ca="1" si="80"/>
        <v>#N/A</v>
      </c>
      <c r="J91" s="45" t="e">
        <f t="shared" ca="1" si="80"/>
        <v>#N/A</v>
      </c>
      <c r="K91" s="45" t="e">
        <f t="shared" ca="1" si="80"/>
        <v>#N/A</v>
      </c>
      <c r="L91" s="45" t="e">
        <f t="shared" ca="1" si="80"/>
        <v>#N/A</v>
      </c>
      <c r="M91" s="45" t="e">
        <f t="shared" ref="M91:N91" ca="1" si="81">IF(ISNUMBER(OFFSET(INDIRECT(CONCATENATE("'",M$9,"'","!$B$60")),$Q19,$D$80)),OFFSET(INDIRECT(CONCATENATE("'",M$9,"'","!$B$60")),$Q19,$D$80),NA())</f>
        <v>#N/A</v>
      </c>
      <c r="N91" s="49" t="e">
        <f t="shared" ca="1" si="81"/>
        <v>#N/A</v>
      </c>
    </row>
    <row r="92" spans="1:14" ht="16">
      <c r="A92" s="43" t="str">
        <f t="shared" si="65"/>
        <v>S-CD200
WB27
CWSP21.5/5
FanSP22
Load100</v>
      </c>
      <c r="B92" s="44">
        <f t="shared" ref="B92:L92" ca="1" si="82">IF(ISNUMBER(OFFSET(INDIRECT(CONCATENATE("'",B$9,"'","!$B$59")),$Q20,$D$80)),OFFSET(INDIRECT(CONCATENATE("'",B$9,"'","!$B$59")),$Q20,$D$80),NA())</f>
        <v>12</v>
      </c>
      <c r="C92" s="45">
        <f t="shared" ca="1" si="82"/>
        <v>12</v>
      </c>
      <c r="D92" s="45">
        <f t="shared" ca="1" si="82"/>
        <v>12</v>
      </c>
      <c r="E92" s="46">
        <f t="shared" ca="1" si="82"/>
        <v>12</v>
      </c>
      <c r="F92" s="46" t="e">
        <f t="shared" ca="1" si="82"/>
        <v>#N/A</v>
      </c>
      <c r="G92" s="46" t="e">
        <f t="shared" ca="1" si="82"/>
        <v>#N/A</v>
      </c>
      <c r="H92" s="46">
        <f t="shared" ca="1" si="82"/>
        <v>11.9903271003996</v>
      </c>
      <c r="I92" s="46" t="e">
        <f t="shared" ca="1" si="82"/>
        <v>#N/A</v>
      </c>
      <c r="J92" s="46" t="e">
        <f t="shared" ca="1" si="82"/>
        <v>#N/A</v>
      </c>
      <c r="K92" s="46" t="e">
        <f t="shared" ca="1" si="82"/>
        <v>#N/A</v>
      </c>
      <c r="L92" s="46" t="e">
        <f t="shared" ca="1" si="82"/>
        <v>#N/A</v>
      </c>
      <c r="M92" s="46" t="e">
        <f t="shared" ref="M92:N92" ca="1" si="83">IF(ISNUMBER(OFFSET(INDIRECT(CONCATENATE("'",M$9,"'","!$B$60")),$Q20,$D$80)),OFFSET(INDIRECT(CONCATENATE("'",M$9,"'","!$B$60")),$Q20,$D$80),NA())</f>
        <v>#N/A</v>
      </c>
      <c r="N92" s="47" t="e">
        <f t="shared" ca="1" si="83"/>
        <v>#N/A</v>
      </c>
    </row>
    <row r="93" spans="1:14" ht="16">
      <c r="A93" s="43" t="str">
        <f t="shared" si="65"/>
        <v>S-CD201
WB23
CWSP21.5/5
FanSP22
Load100</v>
      </c>
      <c r="B93" s="45">
        <f t="shared" ref="B93:L93" ca="1" si="84">IF(ISNUMBER(OFFSET(INDIRECT(CONCATENATE("'",B$9,"'","!$B$59")),$Q21,$D$80)),OFFSET(INDIRECT(CONCATENATE("'",B$9,"'","!$B$59")),$Q21,$D$80),NA())</f>
        <v>12</v>
      </c>
      <c r="C93" s="45">
        <f t="shared" ca="1" si="84"/>
        <v>12</v>
      </c>
      <c r="D93" s="45">
        <f t="shared" ca="1" si="84"/>
        <v>12</v>
      </c>
      <c r="E93" s="46">
        <f t="shared" ca="1" si="84"/>
        <v>12</v>
      </c>
      <c r="F93" s="46" t="e">
        <f t="shared" ca="1" si="84"/>
        <v>#N/A</v>
      </c>
      <c r="G93" s="46" t="e">
        <f t="shared" ca="1" si="84"/>
        <v>#N/A</v>
      </c>
      <c r="H93" s="46">
        <f t="shared" ca="1" si="84"/>
        <v>11.9903271003996</v>
      </c>
      <c r="I93" s="46" t="e">
        <f t="shared" ca="1" si="84"/>
        <v>#N/A</v>
      </c>
      <c r="J93" s="46" t="e">
        <f t="shared" ca="1" si="84"/>
        <v>#N/A</v>
      </c>
      <c r="K93" s="46" t="e">
        <f t="shared" ca="1" si="84"/>
        <v>#N/A</v>
      </c>
      <c r="L93" s="46" t="e">
        <f t="shared" ca="1" si="84"/>
        <v>#N/A</v>
      </c>
      <c r="M93" s="46" t="e">
        <f t="shared" ref="M93:N93" ca="1" si="85">IF(ISNUMBER(OFFSET(INDIRECT(CONCATENATE("'",M$9,"'","!$B$60")),$Q21,$D$80)),OFFSET(INDIRECT(CONCATENATE("'",M$9,"'","!$B$60")),$Q21,$D$80),NA())</f>
        <v>#N/A</v>
      </c>
      <c r="N93" s="47" t="e">
        <f t="shared" ca="1" si="85"/>
        <v>#N/A</v>
      </c>
    </row>
    <row r="94" spans="1:14" ht="16">
      <c r="A94" s="43" t="str">
        <f t="shared" si="65"/>
        <v>S-CD202
WB19
CWSP21.5/5
FanSP22
Load100</v>
      </c>
      <c r="B94" s="45">
        <f t="shared" ref="B94:L94" ca="1" si="86">IF(ISNUMBER(OFFSET(INDIRECT(CONCATENATE("'",B$9,"'","!$B$59")),$Q22,$D$80)),OFFSET(INDIRECT(CONCATENATE("'",B$9,"'","!$B$59")),$Q22,$D$80),NA())</f>
        <v>12</v>
      </c>
      <c r="C94" s="45">
        <f t="shared" ca="1" si="86"/>
        <v>12</v>
      </c>
      <c r="D94" s="45">
        <f t="shared" ca="1" si="86"/>
        <v>12</v>
      </c>
      <c r="E94" s="46">
        <f t="shared" ca="1" si="86"/>
        <v>12</v>
      </c>
      <c r="F94" s="46" t="e">
        <f t="shared" ca="1" si="86"/>
        <v>#N/A</v>
      </c>
      <c r="G94" s="46" t="e">
        <f t="shared" ca="1" si="86"/>
        <v>#N/A</v>
      </c>
      <c r="H94" s="46">
        <f t="shared" ca="1" si="86"/>
        <v>11.9903271003996</v>
      </c>
      <c r="I94" s="46" t="e">
        <f t="shared" ca="1" si="86"/>
        <v>#N/A</v>
      </c>
      <c r="J94" s="46" t="e">
        <f t="shared" ca="1" si="86"/>
        <v>#N/A</v>
      </c>
      <c r="K94" s="46" t="e">
        <f t="shared" ca="1" si="86"/>
        <v>#N/A</v>
      </c>
      <c r="L94" s="46" t="e">
        <f t="shared" ca="1" si="86"/>
        <v>#N/A</v>
      </c>
      <c r="M94" s="46" t="e">
        <f t="shared" ref="M94:N94" ca="1" si="87">IF(ISNUMBER(OFFSET(INDIRECT(CONCATENATE("'",M$9,"'","!$B$60")),$Q22,$D$80)),OFFSET(INDIRECT(CONCATENATE("'",M$9,"'","!$B$60")),$Q22,$D$80),NA())</f>
        <v>#N/A</v>
      </c>
      <c r="N94" s="47" t="e">
        <f t="shared" ca="1" si="87"/>
        <v>#N/A</v>
      </c>
    </row>
    <row r="95" spans="1:14" ht="16">
      <c r="A95" s="43" t="str">
        <f t="shared" si="65"/>
        <v>S-CD203
WB7
CWSP21.5/5
FanSP32
Load100</v>
      </c>
      <c r="B95" s="45">
        <f t="shared" ref="B95:L95" ca="1" si="88">IF(ISNUMBER(OFFSET(INDIRECT(CONCATENATE("'",B$9,"'","!$B$59")),$Q23,$D$80)),OFFSET(INDIRECT(CONCATENATE("'",B$9,"'","!$B$59")),$Q23,$D$80),NA())</f>
        <v>12</v>
      </c>
      <c r="C95" s="45">
        <f t="shared" ca="1" si="88"/>
        <v>12</v>
      </c>
      <c r="D95" s="45">
        <f t="shared" ca="1" si="88"/>
        <v>12</v>
      </c>
      <c r="E95" s="46">
        <f t="shared" ca="1" si="88"/>
        <v>12</v>
      </c>
      <c r="F95" s="46" t="e">
        <f t="shared" ca="1" si="88"/>
        <v>#N/A</v>
      </c>
      <c r="G95" s="46" t="e">
        <f t="shared" ca="1" si="88"/>
        <v>#N/A</v>
      </c>
      <c r="H95" s="46">
        <f t="shared" ca="1" si="88"/>
        <v>11.9903271003996</v>
      </c>
      <c r="I95" s="46" t="e">
        <f t="shared" ca="1" si="88"/>
        <v>#N/A</v>
      </c>
      <c r="J95" s="46" t="e">
        <f t="shared" ca="1" si="88"/>
        <v>#N/A</v>
      </c>
      <c r="K95" s="46" t="e">
        <f t="shared" ca="1" si="88"/>
        <v>#N/A</v>
      </c>
      <c r="L95" s="46" t="e">
        <f t="shared" ca="1" si="88"/>
        <v>#N/A</v>
      </c>
      <c r="M95" s="46" t="e">
        <f t="shared" ref="M95:N95" ca="1" si="89">IF(ISNUMBER(OFFSET(INDIRECT(CONCATENATE("'",M$9,"'","!$B$60")),$Q23,$D$80)),OFFSET(INDIRECT(CONCATENATE("'",M$9,"'","!$B$60")),$Q23,$D$80),NA())</f>
        <v>#N/A</v>
      </c>
      <c r="N95" s="47" t="e">
        <f t="shared" ca="1" si="89"/>
        <v>#N/A</v>
      </c>
    </row>
    <row r="96" spans="1:14" ht="16">
      <c r="A96" s="43" t="str">
        <f t="shared" si="65"/>
        <v>S-CD204
WB27
CWSP21.5/5
FanSP32
Load100</v>
      </c>
      <c r="B96" s="45">
        <f t="shared" ref="B96:L96" ca="1" si="90">IF(ISNUMBER(OFFSET(INDIRECT(CONCATENATE("'",B$9,"'","!$B$59")),$Q24,$D$80)),OFFSET(INDIRECT(CONCATENATE("'",B$9,"'","!$B$59")),$Q24,$D$80),NA())</f>
        <v>12</v>
      </c>
      <c r="C96" s="45">
        <f t="shared" ca="1" si="90"/>
        <v>12</v>
      </c>
      <c r="D96" s="45">
        <f t="shared" ca="1" si="90"/>
        <v>12</v>
      </c>
      <c r="E96" s="45">
        <f t="shared" ca="1" si="90"/>
        <v>12</v>
      </c>
      <c r="F96" s="46" t="e">
        <f t="shared" ca="1" si="90"/>
        <v>#N/A</v>
      </c>
      <c r="G96" s="46" t="e">
        <f t="shared" ca="1" si="90"/>
        <v>#N/A</v>
      </c>
      <c r="H96" s="46">
        <f t="shared" ca="1" si="90"/>
        <v>11.9903271003996</v>
      </c>
      <c r="I96" s="46" t="e">
        <f t="shared" ca="1" si="90"/>
        <v>#N/A</v>
      </c>
      <c r="J96" s="46" t="e">
        <f t="shared" ca="1" si="90"/>
        <v>#N/A</v>
      </c>
      <c r="K96" s="46" t="e">
        <f t="shared" ca="1" si="90"/>
        <v>#N/A</v>
      </c>
      <c r="L96" s="46" t="e">
        <f t="shared" ca="1" si="90"/>
        <v>#N/A</v>
      </c>
      <c r="M96" s="46" t="e">
        <f t="shared" ref="M96:N96" ca="1" si="91">IF(ISNUMBER(OFFSET(INDIRECT(CONCATENATE("'",M$9,"'","!$B$60")),$Q24,$D$80)),OFFSET(INDIRECT(CONCATENATE("'",M$9,"'","!$B$60")),$Q24,$D$80),NA())</f>
        <v>#N/A</v>
      </c>
      <c r="N96" s="47" t="e">
        <f t="shared" ca="1" si="91"/>
        <v>#N/A</v>
      </c>
    </row>
    <row r="97" spans="1:14" ht="16">
      <c r="A97" s="43" t="str">
        <f t="shared" si="65"/>
        <v>S-CD211
WB23
CWSP21.5/5
FanSP22
Load75</v>
      </c>
      <c r="B97" s="45">
        <f t="shared" ref="B97:L97" ca="1" si="92">IF(ISNUMBER(OFFSET(INDIRECT(CONCATENATE("'",B$9,"'","!$B$59")),$Q25,$D$80)),OFFSET(INDIRECT(CONCATENATE("'",B$9,"'","!$B$59")),$Q25,$D$80),NA())</f>
        <v>10.75</v>
      </c>
      <c r="C97" s="45">
        <f t="shared" ca="1" si="92"/>
        <v>10.75</v>
      </c>
      <c r="D97" s="45">
        <f t="shared" ca="1" si="92"/>
        <v>10.75</v>
      </c>
      <c r="E97" s="45">
        <f t="shared" ca="1" si="92"/>
        <v>10.75</v>
      </c>
      <c r="F97" s="46" t="e">
        <f t="shared" ca="1" si="92"/>
        <v>#N/A</v>
      </c>
      <c r="G97" s="46" t="e">
        <f t="shared" ca="1" si="92"/>
        <v>#N/A</v>
      </c>
      <c r="H97" s="46">
        <f t="shared" ca="1" si="92"/>
        <v>10.7439045864507</v>
      </c>
      <c r="I97" s="46" t="e">
        <f t="shared" ca="1" si="92"/>
        <v>#N/A</v>
      </c>
      <c r="J97" s="46" t="e">
        <f t="shared" ca="1" si="92"/>
        <v>#N/A</v>
      </c>
      <c r="K97" s="46" t="e">
        <f t="shared" ca="1" si="92"/>
        <v>#N/A</v>
      </c>
      <c r="L97" s="46" t="e">
        <f t="shared" ca="1" si="92"/>
        <v>#N/A</v>
      </c>
      <c r="M97" s="46" t="e">
        <f t="shared" ref="M97:N97" ca="1" si="93">IF(ISNUMBER(OFFSET(INDIRECT(CONCATENATE("'",M$9,"'","!$B$60")),$Q25,$D$80)),OFFSET(INDIRECT(CONCATENATE("'",M$9,"'","!$B$60")),$Q25,$D$80),NA())</f>
        <v>#N/A</v>
      </c>
      <c r="N97" s="47" t="e">
        <f t="shared" ca="1" si="93"/>
        <v>#N/A</v>
      </c>
    </row>
    <row r="98" spans="1:14" ht="16">
      <c r="A98" s="43" t="str">
        <f t="shared" si="65"/>
        <v>S-CD212
WB19
CWSP21.5/6
FanSP22
Load50</v>
      </c>
      <c r="B98" s="45">
        <f t="shared" ref="B98:L98" ca="1" si="94">IF(ISNUMBER(OFFSET(INDIRECT(CONCATENATE("'",B$9,"'","!$B$59")),$Q26,$D$80)),OFFSET(INDIRECT(CONCATENATE("'",B$9,"'","!$B$59")),$Q26,$D$80),NA())</f>
        <v>9.5</v>
      </c>
      <c r="C98" s="45">
        <f t="shared" ca="1" si="94"/>
        <v>9.5</v>
      </c>
      <c r="D98" s="45">
        <f t="shared" ca="1" si="94"/>
        <v>9.5</v>
      </c>
      <c r="E98" s="45">
        <f t="shared" ca="1" si="94"/>
        <v>9.5</v>
      </c>
      <c r="F98" s="46" t="e">
        <f t="shared" ca="1" si="94"/>
        <v>#N/A</v>
      </c>
      <c r="G98" s="46" t="e">
        <f t="shared" ca="1" si="94"/>
        <v>#N/A</v>
      </c>
      <c r="H98" s="46">
        <f t="shared" ca="1" si="94"/>
        <v>9.4974820725017892</v>
      </c>
      <c r="I98" s="46" t="e">
        <f t="shared" ca="1" si="94"/>
        <v>#N/A</v>
      </c>
      <c r="J98" s="46" t="e">
        <f t="shared" ca="1" si="94"/>
        <v>#N/A</v>
      </c>
      <c r="K98" s="46" t="e">
        <f t="shared" ca="1" si="94"/>
        <v>#N/A</v>
      </c>
      <c r="L98" s="46" t="e">
        <f t="shared" ca="1" si="94"/>
        <v>#N/A</v>
      </c>
      <c r="M98" s="46" t="e">
        <f t="shared" ref="M98:N98" ca="1" si="95">IF(ISNUMBER(OFFSET(INDIRECT(CONCATENATE("'",M$9,"'","!$B$60")),$Q26,$D$80)),OFFSET(INDIRECT(CONCATENATE("'",M$9,"'","!$B$60")),$Q26,$D$80),NA())</f>
        <v>#N/A</v>
      </c>
      <c r="N98" s="47" t="e">
        <f t="shared" ca="1" si="95"/>
        <v>#N/A</v>
      </c>
    </row>
    <row r="99" spans="1:14" ht="16">
      <c r="A99" s="48" t="str">
        <f t="shared" si="65"/>
        <v>S-CD213
WB7
CWSP21.5/5
FanSP32
Load100</v>
      </c>
      <c r="B99" s="45">
        <f t="shared" ref="B99:L99" ca="1" si="96">IF(ISNUMBER(OFFSET(INDIRECT(CONCATENATE("'",B$9,"'","!$B$59")),$Q27,$D$80)),OFFSET(INDIRECT(CONCATENATE("'",B$9,"'","!$B$59")),$Q27,$D$80),NA())</f>
        <v>8.75</v>
      </c>
      <c r="C99" s="45">
        <f t="shared" ca="1" si="96"/>
        <v>8.75</v>
      </c>
      <c r="D99" s="45">
        <f t="shared" ca="1" si="96"/>
        <v>8.75</v>
      </c>
      <c r="E99" s="45">
        <f t="shared" ca="1" si="96"/>
        <v>8.75</v>
      </c>
      <c r="F99" s="45" t="e">
        <f t="shared" ca="1" si="96"/>
        <v>#N/A</v>
      </c>
      <c r="G99" s="45" t="e">
        <f t="shared" ca="1" si="96"/>
        <v>#N/A</v>
      </c>
      <c r="H99" s="45">
        <f t="shared" ca="1" si="96"/>
        <v>8.7496285641324398</v>
      </c>
      <c r="I99" s="45" t="e">
        <f t="shared" ca="1" si="96"/>
        <v>#N/A</v>
      </c>
      <c r="J99" s="45" t="e">
        <f t="shared" ca="1" si="96"/>
        <v>#N/A</v>
      </c>
      <c r="K99" s="45" t="e">
        <f t="shared" ca="1" si="96"/>
        <v>#N/A</v>
      </c>
      <c r="L99" s="45" t="e">
        <f t="shared" ca="1" si="96"/>
        <v>#N/A</v>
      </c>
      <c r="M99" s="45" t="e">
        <f t="shared" ref="M99:N99" ca="1" si="97">IF(ISNUMBER(OFFSET(INDIRECT(CONCATENATE("'",M$9,"'","!$B$60")),$Q27,$D$80)),OFFSET(INDIRECT(CONCATENATE("'",M$9,"'","!$B$60")),$Q27,$D$80),NA())</f>
        <v>#N/A</v>
      </c>
      <c r="N99" s="49" t="e">
        <f t="shared" ca="1" si="97"/>
        <v>#N/A</v>
      </c>
    </row>
    <row r="100" spans="1:14" ht="16">
      <c r="A100" s="48" t="str">
        <f t="shared" si="65"/>
        <v>S-CD214
WB27
CWSP21.5/5
FanSP32
Load100</v>
      </c>
      <c r="B100" s="45">
        <f t="shared" ref="B100:L100" ca="1" si="98">IF(ISNUMBER(OFFSET(INDIRECT(CONCATENATE("'",B$9,"'","!$B$59")),$Q28,$D$80)),OFFSET(INDIRECT(CONCATENATE("'",B$9,"'","!$B$59")),$Q28,$D$80),NA())</f>
        <v>9.5</v>
      </c>
      <c r="C100" s="45">
        <f t="shared" ca="1" si="98"/>
        <v>9.5</v>
      </c>
      <c r="D100" s="45">
        <f t="shared" ca="1" si="98"/>
        <v>9.5</v>
      </c>
      <c r="E100" s="45">
        <f t="shared" ca="1" si="98"/>
        <v>9.5</v>
      </c>
      <c r="F100" s="45" t="e">
        <f t="shared" ca="1" si="98"/>
        <v>#N/A</v>
      </c>
      <c r="G100" s="45" t="e">
        <f t="shared" ca="1" si="98"/>
        <v>#N/A</v>
      </c>
      <c r="H100" s="45">
        <f t="shared" ca="1" si="98"/>
        <v>9.4974820725017892</v>
      </c>
      <c r="I100" s="45" t="e">
        <f t="shared" ca="1" si="98"/>
        <v>#N/A</v>
      </c>
      <c r="J100" s="45" t="e">
        <f t="shared" ca="1" si="98"/>
        <v>#N/A</v>
      </c>
      <c r="K100" s="45" t="e">
        <f t="shared" ca="1" si="98"/>
        <v>#N/A</v>
      </c>
      <c r="L100" s="45" t="e">
        <f t="shared" ca="1" si="98"/>
        <v>#N/A</v>
      </c>
      <c r="M100" s="45" t="e">
        <f t="shared" ref="M100:N100" ca="1" si="99">IF(ISNUMBER(OFFSET(INDIRECT(CONCATENATE("'",M$9,"'","!$B$60")),$Q28,$D$80)),OFFSET(INDIRECT(CONCATENATE("'",M$9,"'","!$B$60")),$Q28,$D$80),NA())</f>
        <v>#N/A</v>
      </c>
      <c r="N100" s="49" t="e">
        <f t="shared" ca="1" si="99"/>
        <v>#N/A</v>
      </c>
    </row>
    <row r="101" spans="1:14" ht="17" thickBot="1">
      <c r="A101" s="50" t="str">
        <f t="shared" si="65"/>
        <v>S-CD215
WB27
CWSP21.5/5
FanSP32
Load100</v>
      </c>
      <c r="B101" s="51">
        <f t="shared" ref="B101:L101" ca="1" si="100">IF(ISNUMBER(OFFSET(INDIRECT(CONCATENATE("'",B$9,"'","!$B$59")),$Q29,$D$80)),OFFSET(INDIRECT(CONCATENATE("'",B$9,"'","!$B$59")),$Q29,$D$80),NA())</f>
        <v>9.5</v>
      </c>
      <c r="C101" s="51">
        <f t="shared" ca="1" si="100"/>
        <v>9.5</v>
      </c>
      <c r="D101" s="51">
        <f t="shared" ca="1" si="100"/>
        <v>9.5</v>
      </c>
      <c r="E101" s="51">
        <f t="shared" ca="1" si="100"/>
        <v>9.5</v>
      </c>
      <c r="F101" s="51" t="e">
        <f t="shared" ca="1" si="100"/>
        <v>#N/A</v>
      </c>
      <c r="G101" s="51" t="e">
        <f t="shared" ca="1" si="100"/>
        <v>#N/A</v>
      </c>
      <c r="H101" s="51">
        <f t="shared" ca="1" si="100"/>
        <v>0</v>
      </c>
      <c r="I101" s="51" t="e">
        <f t="shared" ca="1" si="100"/>
        <v>#N/A</v>
      </c>
      <c r="J101" s="51" t="e">
        <f t="shared" ca="1" si="100"/>
        <v>#N/A</v>
      </c>
      <c r="K101" s="51" t="e">
        <f t="shared" ca="1" si="100"/>
        <v>#N/A</v>
      </c>
      <c r="L101" s="51" t="e">
        <f t="shared" ca="1" si="100"/>
        <v>#N/A</v>
      </c>
      <c r="M101" s="51" t="e">
        <f t="shared" ref="M101:N101" ca="1" si="101">IF(ISNUMBER(OFFSET(INDIRECT(CONCATENATE("'",M$9,"'","!$B$60")),$Q29,$D$80)),OFFSET(INDIRECT(CONCATENATE("'",M$9,"'","!$B$60")),$Q29,$D$80),NA())</f>
        <v>#N/A</v>
      </c>
      <c r="N101" s="52" t="e">
        <f t="shared" ca="1" si="101"/>
        <v>#N/A</v>
      </c>
    </row>
    <row r="102" spans="1:14" ht="16">
      <c r="A102" s="36"/>
      <c r="B102" s="36"/>
      <c r="C102" s="36"/>
      <c r="D102" s="36"/>
      <c r="E102" s="36"/>
      <c r="F102" s="36"/>
      <c r="G102" s="36"/>
      <c r="H102" s="36"/>
      <c r="I102" s="36"/>
      <c r="J102" s="36"/>
      <c r="K102" s="36"/>
      <c r="L102" s="36"/>
      <c r="M102" s="36"/>
      <c r="N102" s="36"/>
    </row>
    <row r="103" spans="1:14" ht="16">
      <c r="A103" s="36"/>
      <c r="B103" s="36"/>
      <c r="C103" s="36"/>
      <c r="D103" s="36"/>
      <c r="E103" s="36"/>
      <c r="F103" s="36"/>
      <c r="G103" s="36"/>
      <c r="H103" s="36"/>
      <c r="I103" s="36"/>
      <c r="J103" s="36"/>
      <c r="K103" s="36"/>
      <c r="L103" s="36"/>
      <c r="M103" s="36"/>
      <c r="N103" s="36"/>
    </row>
    <row r="104" spans="1:14" ht="16">
      <c r="A104" s="6" t="s">
        <v>394</v>
      </c>
      <c r="B104" s="6" t="s">
        <v>265</v>
      </c>
      <c r="C104" s="6" t="s">
        <v>15</v>
      </c>
      <c r="D104" s="6">
        <f>MATCH(A104,$X$11:$X$53,0)</f>
        <v>13</v>
      </c>
      <c r="E104" s="8"/>
      <c r="F104" s="6" t="str">
        <f>A104&amp;B104&amp;$F$4</f>
        <v>AR_冷水出口温度[℃]　S-CD100シリーズ</v>
      </c>
      <c r="G104" s="6" t="str">
        <f>A104&amp;B104&amp;$G$4</f>
        <v>AR_冷水出口温度[℃]　S-CD200シリーズ</v>
      </c>
      <c r="I104" s="36"/>
      <c r="J104" s="36"/>
      <c r="K104" s="36"/>
      <c r="L104" s="36"/>
      <c r="M104" s="36"/>
      <c r="N104" s="36"/>
    </row>
    <row r="105" spans="1:14">
      <c r="A105" s="11" t="s">
        <v>18</v>
      </c>
    </row>
    <row r="106" spans="1:14" ht="15" thickBot="1">
      <c r="A106" s="37" t="s">
        <v>26</v>
      </c>
      <c r="B106" s="38" t="str">
        <f ca="1">B$10</f>
        <v>QAS/メーカ値</v>
      </c>
      <c r="C106" s="38" t="str">
        <f t="shared" ref="C106:N106" ca="1" si="102">C$10</f>
        <v>ENe-ST/小野永吉</v>
      </c>
      <c r="D106" s="38" t="str">
        <f t="shared" ca="1" si="102"/>
        <v>LCEM/Yajima</v>
      </c>
      <c r="E106" s="38" t="str">
        <f t="shared" ca="1" si="102"/>
        <v>BEST2108dev/nino</v>
      </c>
      <c r="F106" s="38" t="str">
        <f t="shared" si="102"/>
        <v>Popolo_富樫</v>
      </c>
      <c r="G106" s="38" t="str">
        <f t="shared" si="102"/>
        <v>ACSESCX_吉田</v>
      </c>
      <c r="H106" s="38" t="str">
        <f t="shared" ca="1" si="102"/>
        <v>EnergyPlus/小野永吉</v>
      </c>
      <c r="I106" s="38" t="e">
        <f t="shared" ca="1" si="102"/>
        <v>#REF!</v>
      </c>
      <c r="J106" s="38" t="e">
        <f t="shared" ca="1" si="102"/>
        <v>#REF!</v>
      </c>
      <c r="K106" s="38" t="e">
        <f t="shared" ca="1" si="102"/>
        <v>#REF!</v>
      </c>
      <c r="L106" s="38" t="e">
        <f t="shared" ca="1" si="102"/>
        <v>#REF!</v>
      </c>
      <c r="M106" s="38" t="e">
        <f t="shared" ca="1" si="102"/>
        <v>#REF!</v>
      </c>
      <c r="N106" s="38" t="e">
        <f t="shared" ca="1" si="102"/>
        <v>#REF!</v>
      </c>
    </row>
    <row r="107" spans="1:14" ht="16">
      <c r="A107" s="39" t="str">
        <f>$A11</f>
        <v>S-CD100
WB27
CWSP21.5/5
FanSP22
Load100</v>
      </c>
      <c r="B107" s="40">
        <f t="shared" ref="B107:L107" ca="1" si="103">IF(ISNUMBER(OFFSET(INDIRECT(CONCATENATE("'",B$9,"'","!$B$59")),$Q11,$D$104)),OFFSET(INDIRECT(CONCATENATE("'",B$9,"'","!$B$59")),$Q11,$D$104),NA())</f>
        <v>7</v>
      </c>
      <c r="C107" s="40">
        <f t="shared" ca="1" si="103"/>
        <v>7.0041332028909702</v>
      </c>
      <c r="D107" s="40">
        <f t="shared" ca="1" si="103"/>
        <v>7</v>
      </c>
      <c r="E107" s="41">
        <f t="shared" ca="1" si="103"/>
        <v>7</v>
      </c>
      <c r="F107" s="41" t="e">
        <f t="shared" ca="1" si="103"/>
        <v>#N/A</v>
      </c>
      <c r="G107" s="41" t="e">
        <f t="shared" ca="1" si="103"/>
        <v>#N/A</v>
      </c>
      <c r="H107" s="41">
        <f t="shared" ca="1" si="103"/>
        <v>7</v>
      </c>
      <c r="I107" s="41" t="e">
        <f t="shared" ca="1" si="103"/>
        <v>#N/A</v>
      </c>
      <c r="J107" s="41" t="e">
        <f t="shared" ca="1" si="103"/>
        <v>#N/A</v>
      </c>
      <c r="K107" s="41" t="e">
        <f t="shared" ca="1" si="103"/>
        <v>#N/A</v>
      </c>
      <c r="L107" s="41" t="e">
        <f t="shared" ca="1" si="103"/>
        <v>#N/A</v>
      </c>
      <c r="M107" s="41" t="e">
        <f ca="1">IF(ISNUMBER(OFFSET(INDIRECT(CONCATENATE("'",M$9,"'","!$B$60")),$Q11,$D$104)),OFFSET(INDIRECT(CONCATENATE("'",M$9,"'","!$B$60")),$Q11,$D$104),NA())</f>
        <v>#N/A</v>
      </c>
      <c r="N107" s="42" t="e">
        <f ca="1">IF(ISNUMBER(OFFSET(INDIRECT(CONCATENATE("'",N$9,"'","!$B$60")),$Q11,$D$104)),OFFSET(INDIRECT(CONCATENATE("'",N$9,"'","!$B$60")),$Q11,$D$104),NA())</f>
        <v>#N/A</v>
      </c>
    </row>
    <row r="108" spans="1:14" ht="16">
      <c r="A108" s="43" t="str">
        <f t="shared" ref="A108:A125" si="104">$A12</f>
        <v>S-CD101
WB23
CWSP21.5/5
FanSP22
Load100</v>
      </c>
      <c r="B108" s="44">
        <f t="shared" ref="B108:L108" ca="1" si="105">IF(ISNUMBER(OFFSET(INDIRECT(CONCATENATE("'",B$9,"'","!$B$59")),$Q12,$D$104)),OFFSET(INDIRECT(CONCATENATE("'",B$9,"'","!$B$59")),$Q12,$D$104),NA())</f>
        <v>7</v>
      </c>
      <c r="C108" s="45">
        <f t="shared" ca="1" si="105"/>
        <v>7.0041332028909702</v>
      </c>
      <c r="D108" s="45">
        <f t="shared" ca="1" si="105"/>
        <v>7</v>
      </c>
      <c r="E108" s="46">
        <f t="shared" ca="1" si="105"/>
        <v>7</v>
      </c>
      <c r="F108" s="46" t="e">
        <f t="shared" ca="1" si="105"/>
        <v>#N/A</v>
      </c>
      <c r="G108" s="46" t="e">
        <f t="shared" ca="1" si="105"/>
        <v>#N/A</v>
      </c>
      <c r="H108" s="46">
        <f t="shared" ca="1" si="105"/>
        <v>7</v>
      </c>
      <c r="I108" s="46" t="e">
        <f t="shared" ca="1" si="105"/>
        <v>#N/A</v>
      </c>
      <c r="J108" s="46" t="e">
        <f t="shared" ca="1" si="105"/>
        <v>#N/A</v>
      </c>
      <c r="K108" s="46" t="e">
        <f t="shared" ca="1" si="105"/>
        <v>#N/A</v>
      </c>
      <c r="L108" s="46" t="e">
        <f t="shared" ca="1" si="105"/>
        <v>#N/A</v>
      </c>
      <c r="M108" s="46" t="e">
        <f t="shared" ref="M108:N108" ca="1" si="106">IF(ISNUMBER(OFFSET(INDIRECT(CONCATENATE("'",M$9,"'","!$B$60")),$Q12,$D$104)),OFFSET(INDIRECT(CONCATENATE("'",M$9,"'","!$B$60")),$Q12,$D$104),NA())</f>
        <v>#N/A</v>
      </c>
      <c r="N108" s="47" t="e">
        <f t="shared" ca="1" si="106"/>
        <v>#N/A</v>
      </c>
    </row>
    <row r="109" spans="1:14" ht="16">
      <c r="A109" s="43" t="str">
        <f t="shared" si="104"/>
        <v>S-CD102
WB19
CWSP21.5/5
FanSP22
Load100</v>
      </c>
      <c r="B109" s="45">
        <f t="shared" ref="B109:L109" ca="1" si="107">IF(ISNUMBER(OFFSET(INDIRECT(CONCATENATE("'",B$9,"'","!$B$59")),$Q13,$D$104)),OFFSET(INDIRECT(CONCATENATE("'",B$9,"'","!$B$59")),$Q13,$D$104),NA())</f>
        <v>7</v>
      </c>
      <c r="C109" s="45">
        <f t="shared" ca="1" si="107"/>
        <v>7.0041332028909702</v>
      </c>
      <c r="D109" s="45">
        <f t="shared" ca="1" si="107"/>
        <v>7</v>
      </c>
      <c r="E109" s="46">
        <f t="shared" ca="1" si="107"/>
        <v>7</v>
      </c>
      <c r="F109" s="46" t="e">
        <f t="shared" ca="1" si="107"/>
        <v>#N/A</v>
      </c>
      <c r="G109" s="46" t="e">
        <f t="shared" ca="1" si="107"/>
        <v>#N/A</v>
      </c>
      <c r="H109" s="46">
        <f t="shared" ca="1" si="107"/>
        <v>7</v>
      </c>
      <c r="I109" s="46" t="e">
        <f t="shared" ca="1" si="107"/>
        <v>#N/A</v>
      </c>
      <c r="J109" s="46" t="e">
        <f t="shared" ca="1" si="107"/>
        <v>#N/A</v>
      </c>
      <c r="K109" s="46" t="e">
        <f t="shared" ca="1" si="107"/>
        <v>#N/A</v>
      </c>
      <c r="L109" s="46" t="e">
        <f t="shared" ca="1" si="107"/>
        <v>#N/A</v>
      </c>
      <c r="M109" s="46" t="e">
        <f t="shared" ref="M109:N109" ca="1" si="108">IF(ISNUMBER(OFFSET(INDIRECT(CONCATENATE("'",M$9,"'","!$B$60")),$Q13,$D$104)),OFFSET(INDIRECT(CONCATENATE("'",M$9,"'","!$B$60")),$Q13,$D$104),NA())</f>
        <v>#N/A</v>
      </c>
      <c r="N109" s="47" t="e">
        <f t="shared" ca="1" si="108"/>
        <v>#N/A</v>
      </c>
    </row>
    <row r="110" spans="1:14" ht="16">
      <c r="A110" s="43" t="str">
        <f t="shared" si="104"/>
        <v>S-CD103
WB7
CWSP21.5/5
FanSP32
Load100</v>
      </c>
      <c r="B110" s="45">
        <f t="shared" ref="B110:L110" ca="1" si="109">IF(ISNUMBER(OFFSET(INDIRECT(CONCATENATE("'",B$9,"'","!$B$59")),$Q14,$D$104)),OFFSET(INDIRECT(CONCATENATE("'",B$9,"'","!$B$59")),$Q14,$D$104),NA())</f>
        <v>7</v>
      </c>
      <c r="C110" s="45">
        <f t="shared" ca="1" si="109"/>
        <v>7.0041332028909702</v>
      </c>
      <c r="D110" s="45">
        <f t="shared" ca="1" si="109"/>
        <v>7</v>
      </c>
      <c r="E110" s="46">
        <f t="shared" ca="1" si="109"/>
        <v>7</v>
      </c>
      <c r="F110" s="46" t="e">
        <f t="shared" ca="1" si="109"/>
        <v>#N/A</v>
      </c>
      <c r="G110" s="46" t="e">
        <f t="shared" ca="1" si="109"/>
        <v>#N/A</v>
      </c>
      <c r="H110" s="46">
        <f t="shared" ca="1" si="109"/>
        <v>7</v>
      </c>
      <c r="I110" s="46" t="e">
        <f t="shared" ca="1" si="109"/>
        <v>#N/A</v>
      </c>
      <c r="J110" s="46" t="e">
        <f t="shared" ca="1" si="109"/>
        <v>#N/A</v>
      </c>
      <c r="K110" s="46" t="e">
        <f t="shared" ca="1" si="109"/>
        <v>#N/A</v>
      </c>
      <c r="L110" s="46" t="e">
        <f t="shared" ca="1" si="109"/>
        <v>#N/A</v>
      </c>
      <c r="M110" s="46" t="e">
        <f t="shared" ref="M110:N110" ca="1" si="110">IF(ISNUMBER(OFFSET(INDIRECT(CONCATENATE("'",M$9,"'","!$B$60")),$Q14,$D$104)),OFFSET(INDIRECT(CONCATENATE("'",M$9,"'","!$B$60")),$Q14,$D$104),NA())</f>
        <v>#N/A</v>
      </c>
      <c r="N110" s="47" t="e">
        <f t="shared" ca="1" si="110"/>
        <v>#N/A</v>
      </c>
    </row>
    <row r="111" spans="1:14" ht="16">
      <c r="A111" s="43" t="str">
        <f t="shared" si="104"/>
        <v>S-CD104
WB27
CWSP21.5/5
FanSP32
Load100</v>
      </c>
      <c r="B111" s="45">
        <f t="shared" ref="B111:L111" ca="1" si="111">IF(ISNUMBER(OFFSET(INDIRECT(CONCATENATE("'",B$9,"'","!$B$59")),$Q15,$D$104)),OFFSET(INDIRECT(CONCATENATE("'",B$9,"'","!$B$59")),$Q15,$D$104),NA())</f>
        <v>7</v>
      </c>
      <c r="C111" s="45">
        <f t="shared" ca="1" si="111"/>
        <v>7.0041332028909702</v>
      </c>
      <c r="D111" s="45">
        <f t="shared" ca="1" si="111"/>
        <v>7</v>
      </c>
      <c r="E111" s="46">
        <f t="shared" ca="1" si="111"/>
        <v>7</v>
      </c>
      <c r="F111" s="46" t="e">
        <f t="shared" ca="1" si="111"/>
        <v>#N/A</v>
      </c>
      <c r="G111" s="46" t="e">
        <f t="shared" ca="1" si="111"/>
        <v>#N/A</v>
      </c>
      <c r="H111" s="46">
        <f t="shared" ca="1" si="111"/>
        <v>7</v>
      </c>
      <c r="I111" s="46" t="e">
        <f t="shared" ca="1" si="111"/>
        <v>#N/A</v>
      </c>
      <c r="J111" s="46" t="e">
        <f t="shared" ca="1" si="111"/>
        <v>#N/A</v>
      </c>
      <c r="K111" s="46" t="e">
        <f t="shared" ca="1" si="111"/>
        <v>#N/A</v>
      </c>
      <c r="L111" s="46" t="e">
        <f t="shared" ca="1" si="111"/>
        <v>#N/A</v>
      </c>
      <c r="M111" s="46" t="e">
        <f t="shared" ref="M111:N111" ca="1" si="112">IF(ISNUMBER(OFFSET(INDIRECT(CONCATENATE("'",M$9,"'","!$B$60")),$Q15,$D$104)),OFFSET(INDIRECT(CONCATENATE("'",M$9,"'","!$B$60")),$Q15,$D$104),NA())</f>
        <v>#N/A</v>
      </c>
      <c r="N111" s="47" t="e">
        <f t="shared" ca="1" si="112"/>
        <v>#N/A</v>
      </c>
    </row>
    <row r="112" spans="1:14" ht="16">
      <c r="A112" s="43" t="str">
        <f t="shared" si="104"/>
        <v>S-CD111
WB23
CWSP21.5/5
FanSP22
Load75</v>
      </c>
      <c r="B112" s="45">
        <f t="shared" ref="B112:L112" ca="1" si="113">IF(ISNUMBER(OFFSET(INDIRECT(CONCATENATE("'",B$9,"'","!$B$59")),$Q16,$D$104)),OFFSET(INDIRECT(CONCATENATE("'",B$9,"'","!$B$59")),$Q16,$D$104),NA())</f>
        <v>7</v>
      </c>
      <c r="C112" s="45">
        <f t="shared" ca="1" si="113"/>
        <v>7</v>
      </c>
      <c r="D112" s="45">
        <f t="shared" ca="1" si="113"/>
        <v>7</v>
      </c>
      <c r="E112" s="45">
        <f t="shared" ca="1" si="113"/>
        <v>7</v>
      </c>
      <c r="F112" s="46" t="e">
        <f t="shared" ca="1" si="113"/>
        <v>#N/A</v>
      </c>
      <c r="G112" s="46" t="e">
        <f t="shared" ca="1" si="113"/>
        <v>#N/A</v>
      </c>
      <c r="H112" s="46">
        <f t="shared" ca="1" si="113"/>
        <v>7</v>
      </c>
      <c r="I112" s="46" t="e">
        <f t="shared" ca="1" si="113"/>
        <v>#N/A</v>
      </c>
      <c r="J112" s="46" t="e">
        <f t="shared" ca="1" si="113"/>
        <v>#N/A</v>
      </c>
      <c r="K112" s="46" t="e">
        <f t="shared" ca="1" si="113"/>
        <v>#N/A</v>
      </c>
      <c r="L112" s="46" t="e">
        <f t="shared" ca="1" si="113"/>
        <v>#N/A</v>
      </c>
      <c r="M112" s="46" t="e">
        <f t="shared" ref="M112:N112" ca="1" si="114">IF(ISNUMBER(OFFSET(INDIRECT(CONCATENATE("'",M$9,"'","!$B$60")),$Q16,$D$104)),OFFSET(INDIRECT(CONCATENATE("'",M$9,"'","!$B$60")),$Q16,$D$104),NA())</f>
        <v>#N/A</v>
      </c>
      <c r="N112" s="47" t="e">
        <f t="shared" ca="1" si="114"/>
        <v>#N/A</v>
      </c>
    </row>
    <row r="113" spans="1:14" ht="16">
      <c r="A113" s="43" t="str">
        <f t="shared" si="104"/>
        <v>S-CD112
WB19
CWSP21.5/6
FanSP22
Load50</v>
      </c>
      <c r="B113" s="45">
        <f t="shared" ref="B113:L113" ca="1" si="115">IF(ISNUMBER(OFFSET(INDIRECT(CONCATENATE("'",B$9,"'","!$B$59")),$Q17,$D$104)),OFFSET(INDIRECT(CONCATENATE("'",B$9,"'","!$B$59")),$Q17,$D$104),NA())</f>
        <v>7</v>
      </c>
      <c r="C113" s="45">
        <f t="shared" ca="1" si="115"/>
        <v>7</v>
      </c>
      <c r="D113" s="45">
        <f t="shared" ca="1" si="115"/>
        <v>7</v>
      </c>
      <c r="E113" s="45">
        <f t="shared" ca="1" si="115"/>
        <v>7</v>
      </c>
      <c r="F113" s="46" t="e">
        <f t="shared" ca="1" si="115"/>
        <v>#N/A</v>
      </c>
      <c r="G113" s="46" t="e">
        <f t="shared" ca="1" si="115"/>
        <v>#N/A</v>
      </c>
      <c r="H113" s="46">
        <f t="shared" ca="1" si="115"/>
        <v>7</v>
      </c>
      <c r="I113" s="46" t="e">
        <f t="shared" ca="1" si="115"/>
        <v>#N/A</v>
      </c>
      <c r="J113" s="46" t="e">
        <f t="shared" ca="1" si="115"/>
        <v>#N/A</v>
      </c>
      <c r="K113" s="46" t="e">
        <f t="shared" ca="1" si="115"/>
        <v>#N/A</v>
      </c>
      <c r="L113" s="46" t="e">
        <f t="shared" ca="1" si="115"/>
        <v>#N/A</v>
      </c>
      <c r="M113" s="46" t="e">
        <f t="shared" ref="M113:N113" ca="1" si="116">IF(ISNUMBER(OFFSET(INDIRECT(CONCATENATE("'",M$9,"'","!$B$60")),$Q17,$D$104)),OFFSET(INDIRECT(CONCATENATE("'",M$9,"'","!$B$60")),$Q17,$D$104),NA())</f>
        <v>#N/A</v>
      </c>
      <c r="N113" s="47" t="e">
        <f t="shared" ca="1" si="116"/>
        <v>#N/A</v>
      </c>
    </row>
    <row r="114" spans="1:14" ht="16">
      <c r="A114" s="43" t="str">
        <f t="shared" si="104"/>
        <v>S-CD113
WB7
CWSP21.5/5
FanSP32
Load100</v>
      </c>
      <c r="B114" s="45">
        <f t="shared" ref="B114:L114" ca="1" si="117">IF(ISNUMBER(OFFSET(INDIRECT(CONCATENATE("'",B$9,"'","!$B$59")),$Q18,$D$104)),OFFSET(INDIRECT(CONCATENATE("'",B$9,"'","!$B$59")),$Q18,$D$104),NA())</f>
        <v>7</v>
      </c>
      <c r="C114" s="45">
        <f t="shared" ca="1" si="117"/>
        <v>7</v>
      </c>
      <c r="D114" s="45">
        <f t="shared" ca="1" si="117"/>
        <v>7</v>
      </c>
      <c r="E114" s="45">
        <f t="shared" ca="1" si="117"/>
        <v>7</v>
      </c>
      <c r="F114" s="46" t="e">
        <f t="shared" ca="1" si="117"/>
        <v>#N/A</v>
      </c>
      <c r="G114" s="46" t="e">
        <f t="shared" ca="1" si="117"/>
        <v>#N/A</v>
      </c>
      <c r="H114" s="46">
        <f t="shared" ca="1" si="117"/>
        <v>7</v>
      </c>
      <c r="I114" s="46" t="e">
        <f t="shared" ca="1" si="117"/>
        <v>#N/A</v>
      </c>
      <c r="J114" s="46" t="e">
        <f t="shared" ca="1" si="117"/>
        <v>#N/A</v>
      </c>
      <c r="K114" s="46" t="e">
        <f t="shared" ca="1" si="117"/>
        <v>#N/A</v>
      </c>
      <c r="L114" s="46" t="e">
        <f t="shared" ca="1" si="117"/>
        <v>#N/A</v>
      </c>
      <c r="M114" s="46" t="e">
        <f t="shared" ref="M114:N114" ca="1" si="118">IF(ISNUMBER(OFFSET(INDIRECT(CONCATENATE("'",M$9,"'","!$B$60")),$Q18,$D$104)),OFFSET(INDIRECT(CONCATENATE("'",M$9,"'","!$B$60")),$Q18,$D$104),NA())</f>
        <v>#N/A</v>
      </c>
      <c r="N114" s="47" t="e">
        <f t="shared" ca="1" si="118"/>
        <v>#N/A</v>
      </c>
    </row>
    <row r="115" spans="1:14" ht="16">
      <c r="A115" s="48" t="str">
        <f t="shared" si="104"/>
        <v>S-CD114
WB27
CWSP21.5/5
FanSP32
Load100</v>
      </c>
      <c r="B115" s="45">
        <f t="shared" ref="B115:L115" ca="1" si="119">IF(ISNUMBER(OFFSET(INDIRECT(CONCATENATE("'",B$9,"'","!$B$59")),$Q19,$D$104)),OFFSET(INDIRECT(CONCATENATE("'",B$9,"'","!$B$59")),$Q19,$D$104),NA())</f>
        <v>7</v>
      </c>
      <c r="C115" s="45">
        <f t="shared" ca="1" si="119"/>
        <v>7</v>
      </c>
      <c r="D115" s="45">
        <f t="shared" ca="1" si="119"/>
        <v>7</v>
      </c>
      <c r="E115" s="45">
        <f t="shared" ca="1" si="119"/>
        <v>7</v>
      </c>
      <c r="F115" s="45" t="e">
        <f t="shared" ca="1" si="119"/>
        <v>#N/A</v>
      </c>
      <c r="G115" s="45" t="e">
        <f t="shared" ca="1" si="119"/>
        <v>#N/A</v>
      </c>
      <c r="H115" s="45">
        <f t="shared" ca="1" si="119"/>
        <v>7</v>
      </c>
      <c r="I115" s="45" t="e">
        <f t="shared" ca="1" si="119"/>
        <v>#N/A</v>
      </c>
      <c r="J115" s="45" t="e">
        <f t="shared" ca="1" si="119"/>
        <v>#N/A</v>
      </c>
      <c r="K115" s="45" t="e">
        <f t="shared" ca="1" si="119"/>
        <v>#N/A</v>
      </c>
      <c r="L115" s="45" t="e">
        <f t="shared" ca="1" si="119"/>
        <v>#N/A</v>
      </c>
      <c r="M115" s="45" t="e">
        <f t="shared" ref="M115:N115" ca="1" si="120">IF(ISNUMBER(OFFSET(INDIRECT(CONCATENATE("'",M$9,"'","!$B$60")),$Q19,$D$104)),OFFSET(INDIRECT(CONCATENATE("'",M$9,"'","!$B$60")),$Q19,$D$104),NA())</f>
        <v>#N/A</v>
      </c>
      <c r="N115" s="49" t="e">
        <f t="shared" ca="1" si="120"/>
        <v>#N/A</v>
      </c>
    </row>
    <row r="116" spans="1:14" ht="16">
      <c r="A116" s="43" t="str">
        <f t="shared" si="104"/>
        <v>S-CD200
WB27
CWSP21.5/5
FanSP22
Load100</v>
      </c>
      <c r="B116" s="44">
        <f t="shared" ref="B116:L116" ca="1" si="121">IF(ISNUMBER(OFFSET(INDIRECT(CONCATENATE("'",B$9,"'","!$B$59")),$Q20,$D$104)),OFFSET(INDIRECT(CONCATENATE("'",B$9,"'","!$B$59")),$Q20,$D$104),NA())</f>
        <v>7</v>
      </c>
      <c r="C116" s="45">
        <f t="shared" ca="1" si="121"/>
        <v>7.0041332028909702</v>
      </c>
      <c r="D116" s="45">
        <f t="shared" ca="1" si="121"/>
        <v>7</v>
      </c>
      <c r="E116" s="46">
        <f t="shared" ca="1" si="121"/>
        <v>7</v>
      </c>
      <c r="F116" s="46" t="e">
        <f t="shared" ca="1" si="121"/>
        <v>#N/A</v>
      </c>
      <c r="G116" s="46" t="e">
        <f t="shared" ca="1" si="121"/>
        <v>#N/A</v>
      </c>
      <c r="H116" s="46">
        <f t="shared" ca="1" si="121"/>
        <v>7</v>
      </c>
      <c r="I116" s="46" t="e">
        <f t="shared" ca="1" si="121"/>
        <v>#N/A</v>
      </c>
      <c r="J116" s="46" t="e">
        <f t="shared" ca="1" si="121"/>
        <v>#N/A</v>
      </c>
      <c r="K116" s="46" t="e">
        <f t="shared" ca="1" si="121"/>
        <v>#N/A</v>
      </c>
      <c r="L116" s="46" t="e">
        <f t="shared" ca="1" si="121"/>
        <v>#N/A</v>
      </c>
      <c r="M116" s="46" t="e">
        <f t="shared" ref="M116:N116" ca="1" si="122">IF(ISNUMBER(OFFSET(INDIRECT(CONCATENATE("'",M$9,"'","!$B$60")),$Q20,$D$104)),OFFSET(INDIRECT(CONCATENATE("'",M$9,"'","!$B$60")),$Q20,$D$104),NA())</f>
        <v>#N/A</v>
      </c>
      <c r="N116" s="47" t="e">
        <f t="shared" ca="1" si="122"/>
        <v>#N/A</v>
      </c>
    </row>
    <row r="117" spans="1:14" ht="16">
      <c r="A117" s="43" t="str">
        <f t="shared" si="104"/>
        <v>S-CD201
WB23
CWSP21.5/5
FanSP22
Load100</v>
      </c>
      <c r="B117" s="45">
        <f t="shared" ref="B117:L117" ca="1" si="123">IF(ISNUMBER(OFFSET(INDIRECT(CONCATENATE("'",B$9,"'","!$B$59")),$Q21,$D$104)),OFFSET(INDIRECT(CONCATENATE("'",B$9,"'","!$B$59")),$Q21,$D$104),NA())</f>
        <v>7</v>
      </c>
      <c r="C117" s="45">
        <f t="shared" ca="1" si="123"/>
        <v>7.0041332028909702</v>
      </c>
      <c r="D117" s="45">
        <f t="shared" ca="1" si="123"/>
        <v>7</v>
      </c>
      <c r="E117" s="46">
        <f t="shared" ca="1" si="123"/>
        <v>7</v>
      </c>
      <c r="F117" s="46" t="e">
        <f t="shared" ca="1" si="123"/>
        <v>#N/A</v>
      </c>
      <c r="G117" s="46" t="e">
        <f t="shared" ca="1" si="123"/>
        <v>#N/A</v>
      </c>
      <c r="H117" s="46">
        <f t="shared" ca="1" si="123"/>
        <v>7</v>
      </c>
      <c r="I117" s="46" t="e">
        <f t="shared" ca="1" si="123"/>
        <v>#N/A</v>
      </c>
      <c r="J117" s="46" t="e">
        <f t="shared" ca="1" si="123"/>
        <v>#N/A</v>
      </c>
      <c r="K117" s="46" t="e">
        <f t="shared" ca="1" si="123"/>
        <v>#N/A</v>
      </c>
      <c r="L117" s="46" t="e">
        <f t="shared" ca="1" si="123"/>
        <v>#N/A</v>
      </c>
      <c r="M117" s="46" t="e">
        <f t="shared" ref="M117:N117" ca="1" si="124">IF(ISNUMBER(OFFSET(INDIRECT(CONCATENATE("'",M$9,"'","!$B$60")),$Q21,$D$104)),OFFSET(INDIRECT(CONCATENATE("'",M$9,"'","!$B$60")),$Q21,$D$104),NA())</f>
        <v>#N/A</v>
      </c>
      <c r="N117" s="47" t="e">
        <f t="shared" ca="1" si="124"/>
        <v>#N/A</v>
      </c>
    </row>
    <row r="118" spans="1:14" ht="16">
      <c r="A118" s="43" t="str">
        <f t="shared" si="104"/>
        <v>S-CD202
WB19
CWSP21.5/5
FanSP22
Load100</v>
      </c>
      <c r="B118" s="45">
        <f t="shared" ref="B118:L118" ca="1" si="125">IF(ISNUMBER(OFFSET(INDIRECT(CONCATENATE("'",B$9,"'","!$B$59")),$Q22,$D$104)),OFFSET(INDIRECT(CONCATENATE("'",B$9,"'","!$B$59")),$Q22,$D$104),NA())</f>
        <v>7</v>
      </c>
      <c r="C118" s="45">
        <f t="shared" ca="1" si="125"/>
        <v>7.0041332028909702</v>
      </c>
      <c r="D118" s="45">
        <f t="shared" ca="1" si="125"/>
        <v>7</v>
      </c>
      <c r="E118" s="46">
        <f t="shared" ca="1" si="125"/>
        <v>7</v>
      </c>
      <c r="F118" s="46" t="e">
        <f t="shared" ca="1" si="125"/>
        <v>#N/A</v>
      </c>
      <c r="G118" s="46" t="e">
        <f t="shared" ca="1" si="125"/>
        <v>#N/A</v>
      </c>
      <c r="H118" s="46">
        <f t="shared" ca="1" si="125"/>
        <v>7</v>
      </c>
      <c r="I118" s="46" t="e">
        <f t="shared" ca="1" si="125"/>
        <v>#N/A</v>
      </c>
      <c r="J118" s="46" t="e">
        <f t="shared" ca="1" si="125"/>
        <v>#N/A</v>
      </c>
      <c r="K118" s="46" t="e">
        <f t="shared" ca="1" si="125"/>
        <v>#N/A</v>
      </c>
      <c r="L118" s="46" t="e">
        <f t="shared" ca="1" si="125"/>
        <v>#N/A</v>
      </c>
      <c r="M118" s="46" t="e">
        <f t="shared" ref="M118:N118" ca="1" si="126">IF(ISNUMBER(OFFSET(INDIRECT(CONCATENATE("'",M$9,"'","!$B$60")),$Q22,$D$104)),OFFSET(INDIRECT(CONCATENATE("'",M$9,"'","!$B$60")),$Q22,$D$104),NA())</f>
        <v>#N/A</v>
      </c>
      <c r="N118" s="47" t="e">
        <f t="shared" ca="1" si="126"/>
        <v>#N/A</v>
      </c>
    </row>
    <row r="119" spans="1:14" ht="16">
      <c r="A119" s="43" t="str">
        <f t="shared" si="104"/>
        <v>S-CD203
WB7
CWSP21.5/5
FanSP32
Load100</v>
      </c>
      <c r="B119" s="45">
        <f t="shared" ref="B119:L119" ca="1" si="127">IF(ISNUMBER(OFFSET(INDIRECT(CONCATENATE("'",B$9,"'","!$B$59")),$Q23,$D$104)),OFFSET(INDIRECT(CONCATENATE("'",B$9,"'","!$B$59")),$Q23,$D$104),NA())</f>
        <v>7</v>
      </c>
      <c r="C119" s="45">
        <f t="shared" ca="1" si="127"/>
        <v>7.0041332028909702</v>
      </c>
      <c r="D119" s="45">
        <f t="shared" ca="1" si="127"/>
        <v>7</v>
      </c>
      <c r="E119" s="46">
        <f t="shared" ca="1" si="127"/>
        <v>7</v>
      </c>
      <c r="F119" s="46" t="e">
        <f t="shared" ca="1" si="127"/>
        <v>#N/A</v>
      </c>
      <c r="G119" s="46" t="e">
        <f t="shared" ca="1" si="127"/>
        <v>#N/A</v>
      </c>
      <c r="H119" s="46">
        <f t="shared" ca="1" si="127"/>
        <v>7</v>
      </c>
      <c r="I119" s="46" t="e">
        <f t="shared" ca="1" si="127"/>
        <v>#N/A</v>
      </c>
      <c r="J119" s="46" t="e">
        <f t="shared" ca="1" si="127"/>
        <v>#N/A</v>
      </c>
      <c r="K119" s="46" t="e">
        <f t="shared" ca="1" si="127"/>
        <v>#N/A</v>
      </c>
      <c r="L119" s="46" t="e">
        <f t="shared" ca="1" si="127"/>
        <v>#N/A</v>
      </c>
      <c r="M119" s="46" t="e">
        <f t="shared" ref="M119:N119" ca="1" si="128">IF(ISNUMBER(OFFSET(INDIRECT(CONCATENATE("'",M$9,"'","!$B$60")),$Q23,$D$104)),OFFSET(INDIRECT(CONCATENATE("'",M$9,"'","!$B$60")),$Q23,$D$104),NA())</f>
        <v>#N/A</v>
      </c>
      <c r="N119" s="47" t="e">
        <f t="shared" ca="1" si="128"/>
        <v>#N/A</v>
      </c>
    </row>
    <row r="120" spans="1:14" ht="16">
      <c r="A120" s="43" t="str">
        <f t="shared" si="104"/>
        <v>S-CD204
WB27
CWSP21.5/5
FanSP32
Load100</v>
      </c>
      <c r="B120" s="45">
        <f t="shared" ref="B120:L120" ca="1" si="129">IF(ISNUMBER(OFFSET(INDIRECT(CONCATENATE("'",B$9,"'","!$B$59")),$Q24,$D$104)),OFFSET(INDIRECT(CONCATENATE("'",B$9,"'","!$B$59")),$Q24,$D$104),NA())</f>
        <v>7</v>
      </c>
      <c r="C120" s="45">
        <f t="shared" ca="1" si="129"/>
        <v>7.0041332028909702</v>
      </c>
      <c r="D120" s="45">
        <f t="shared" ca="1" si="129"/>
        <v>7</v>
      </c>
      <c r="E120" s="45">
        <f t="shared" ca="1" si="129"/>
        <v>7</v>
      </c>
      <c r="F120" s="46" t="e">
        <f t="shared" ca="1" si="129"/>
        <v>#N/A</v>
      </c>
      <c r="G120" s="46" t="e">
        <f t="shared" ca="1" si="129"/>
        <v>#N/A</v>
      </c>
      <c r="H120" s="46">
        <f t="shared" ca="1" si="129"/>
        <v>7</v>
      </c>
      <c r="I120" s="46" t="e">
        <f t="shared" ca="1" si="129"/>
        <v>#N/A</v>
      </c>
      <c r="J120" s="46" t="e">
        <f t="shared" ca="1" si="129"/>
        <v>#N/A</v>
      </c>
      <c r="K120" s="46" t="e">
        <f t="shared" ca="1" si="129"/>
        <v>#N/A</v>
      </c>
      <c r="L120" s="46" t="e">
        <f t="shared" ca="1" si="129"/>
        <v>#N/A</v>
      </c>
      <c r="M120" s="46" t="e">
        <f t="shared" ref="M120:N120" ca="1" si="130">IF(ISNUMBER(OFFSET(INDIRECT(CONCATENATE("'",M$9,"'","!$B$60")),$Q24,$D$104)),OFFSET(INDIRECT(CONCATENATE("'",M$9,"'","!$B$60")),$Q24,$D$104),NA())</f>
        <v>#N/A</v>
      </c>
      <c r="N120" s="47" t="e">
        <f t="shared" ca="1" si="130"/>
        <v>#N/A</v>
      </c>
    </row>
    <row r="121" spans="1:14" ht="16">
      <c r="A121" s="43" t="str">
        <f t="shared" si="104"/>
        <v>S-CD211
WB23
CWSP21.5/5
FanSP22
Load75</v>
      </c>
      <c r="B121" s="45">
        <f t="shared" ref="B121:L121" ca="1" si="131">IF(ISNUMBER(OFFSET(INDIRECT(CONCATENATE("'",B$9,"'","!$B$59")),$Q25,$D$104)),OFFSET(INDIRECT(CONCATENATE("'",B$9,"'","!$B$59")),$Q25,$D$104),NA())</f>
        <v>7</v>
      </c>
      <c r="C121" s="45">
        <f t="shared" ca="1" si="131"/>
        <v>7</v>
      </c>
      <c r="D121" s="45">
        <f t="shared" ca="1" si="131"/>
        <v>7</v>
      </c>
      <c r="E121" s="45">
        <f t="shared" ca="1" si="131"/>
        <v>7</v>
      </c>
      <c r="F121" s="46" t="e">
        <f t="shared" ca="1" si="131"/>
        <v>#N/A</v>
      </c>
      <c r="G121" s="46" t="e">
        <f t="shared" ca="1" si="131"/>
        <v>#N/A</v>
      </c>
      <c r="H121" s="46">
        <f t="shared" ca="1" si="131"/>
        <v>7</v>
      </c>
      <c r="I121" s="46" t="e">
        <f t="shared" ca="1" si="131"/>
        <v>#N/A</v>
      </c>
      <c r="J121" s="46" t="e">
        <f t="shared" ca="1" si="131"/>
        <v>#N/A</v>
      </c>
      <c r="K121" s="46" t="e">
        <f t="shared" ca="1" si="131"/>
        <v>#N/A</v>
      </c>
      <c r="L121" s="46" t="e">
        <f t="shared" ca="1" si="131"/>
        <v>#N/A</v>
      </c>
      <c r="M121" s="46" t="e">
        <f t="shared" ref="M121:N121" ca="1" si="132">IF(ISNUMBER(OFFSET(INDIRECT(CONCATENATE("'",M$9,"'","!$B$60")),$Q25,$D$104)),OFFSET(INDIRECT(CONCATENATE("'",M$9,"'","!$B$60")),$Q25,$D$104),NA())</f>
        <v>#N/A</v>
      </c>
      <c r="N121" s="47" t="e">
        <f t="shared" ca="1" si="132"/>
        <v>#N/A</v>
      </c>
    </row>
    <row r="122" spans="1:14" ht="16">
      <c r="A122" s="43" t="str">
        <f t="shared" si="104"/>
        <v>S-CD212
WB19
CWSP21.5/6
FanSP22
Load50</v>
      </c>
      <c r="B122" s="45">
        <f t="shared" ref="B122:L122" ca="1" si="133">IF(ISNUMBER(OFFSET(INDIRECT(CONCATENATE("'",B$9,"'","!$B$59")),$Q26,$D$104)),OFFSET(INDIRECT(CONCATENATE("'",B$9,"'","!$B$59")),$Q26,$D$104),NA())</f>
        <v>7</v>
      </c>
      <c r="C122" s="45">
        <f t="shared" ca="1" si="133"/>
        <v>7</v>
      </c>
      <c r="D122" s="45">
        <f t="shared" ca="1" si="133"/>
        <v>7</v>
      </c>
      <c r="E122" s="45">
        <f t="shared" ca="1" si="133"/>
        <v>7</v>
      </c>
      <c r="F122" s="46" t="e">
        <f t="shared" ca="1" si="133"/>
        <v>#N/A</v>
      </c>
      <c r="G122" s="46" t="e">
        <f t="shared" ca="1" si="133"/>
        <v>#N/A</v>
      </c>
      <c r="H122" s="46">
        <f t="shared" ca="1" si="133"/>
        <v>7</v>
      </c>
      <c r="I122" s="46" t="e">
        <f t="shared" ca="1" si="133"/>
        <v>#N/A</v>
      </c>
      <c r="J122" s="46" t="e">
        <f t="shared" ca="1" si="133"/>
        <v>#N/A</v>
      </c>
      <c r="K122" s="46" t="e">
        <f t="shared" ca="1" si="133"/>
        <v>#N/A</v>
      </c>
      <c r="L122" s="46" t="e">
        <f t="shared" ca="1" si="133"/>
        <v>#N/A</v>
      </c>
      <c r="M122" s="46" t="e">
        <f t="shared" ref="M122:N122" ca="1" si="134">IF(ISNUMBER(OFFSET(INDIRECT(CONCATENATE("'",M$9,"'","!$B$60")),$Q26,$D$104)),OFFSET(INDIRECT(CONCATENATE("'",M$9,"'","!$B$60")),$Q26,$D$104),NA())</f>
        <v>#N/A</v>
      </c>
      <c r="N122" s="47" t="e">
        <f t="shared" ca="1" si="134"/>
        <v>#N/A</v>
      </c>
    </row>
    <row r="123" spans="1:14" ht="16">
      <c r="A123" s="43" t="str">
        <f t="shared" si="104"/>
        <v>S-CD213
WB7
CWSP21.5/5
FanSP32
Load100</v>
      </c>
      <c r="B123" s="45">
        <f t="shared" ref="B123:L123" ca="1" si="135">IF(ISNUMBER(OFFSET(INDIRECT(CONCATENATE("'",B$9,"'","!$B$59")),$Q27,$D$104)),OFFSET(INDIRECT(CONCATENATE("'",B$9,"'","!$B$59")),$Q27,$D$104),NA())</f>
        <v>7</v>
      </c>
      <c r="C123" s="45">
        <f t="shared" ca="1" si="135"/>
        <v>7</v>
      </c>
      <c r="D123" s="45">
        <f t="shared" ca="1" si="135"/>
        <v>7</v>
      </c>
      <c r="E123" s="45">
        <f t="shared" ca="1" si="135"/>
        <v>7</v>
      </c>
      <c r="F123" s="46" t="e">
        <f t="shared" ca="1" si="135"/>
        <v>#N/A</v>
      </c>
      <c r="G123" s="46" t="e">
        <f t="shared" ca="1" si="135"/>
        <v>#N/A</v>
      </c>
      <c r="H123" s="46">
        <f t="shared" ca="1" si="135"/>
        <v>7</v>
      </c>
      <c r="I123" s="46" t="e">
        <f t="shared" ca="1" si="135"/>
        <v>#N/A</v>
      </c>
      <c r="J123" s="46" t="e">
        <f t="shared" ca="1" si="135"/>
        <v>#N/A</v>
      </c>
      <c r="K123" s="46" t="e">
        <f t="shared" ca="1" si="135"/>
        <v>#N/A</v>
      </c>
      <c r="L123" s="46" t="e">
        <f t="shared" ca="1" si="135"/>
        <v>#N/A</v>
      </c>
      <c r="M123" s="46" t="e">
        <f t="shared" ref="M123:N123" ca="1" si="136">IF(ISNUMBER(OFFSET(INDIRECT(CONCATENATE("'",M$9,"'","!$B$60")),$Q27,$D$104)),OFFSET(INDIRECT(CONCATENATE("'",M$9,"'","!$B$60")),$Q27,$D$104),NA())</f>
        <v>#N/A</v>
      </c>
      <c r="N123" s="47" t="e">
        <f t="shared" ca="1" si="136"/>
        <v>#N/A</v>
      </c>
    </row>
    <row r="124" spans="1:14" ht="16">
      <c r="A124" s="48" t="str">
        <f t="shared" si="104"/>
        <v>S-CD214
WB27
CWSP21.5/5
FanSP32
Load100</v>
      </c>
      <c r="B124" s="45">
        <f t="shared" ref="B124:L124" ca="1" si="137">IF(ISNUMBER(OFFSET(INDIRECT(CONCATENATE("'",B$9,"'","!$B$59")),$Q28,$D$104)),OFFSET(INDIRECT(CONCATENATE("'",B$9,"'","!$B$59")),$Q28,$D$104),NA())</f>
        <v>7</v>
      </c>
      <c r="C124" s="45">
        <f t="shared" ca="1" si="137"/>
        <v>7</v>
      </c>
      <c r="D124" s="45">
        <f t="shared" ca="1" si="137"/>
        <v>7</v>
      </c>
      <c r="E124" s="45">
        <f t="shared" ca="1" si="137"/>
        <v>7</v>
      </c>
      <c r="F124" s="45" t="e">
        <f t="shared" ca="1" si="137"/>
        <v>#N/A</v>
      </c>
      <c r="G124" s="45" t="e">
        <f t="shared" ca="1" si="137"/>
        <v>#N/A</v>
      </c>
      <c r="H124" s="45">
        <f t="shared" ca="1" si="137"/>
        <v>7</v>
      </c>
      <c r="I124" s="45" t="e">
        <f t="shared" ca="1" si="137"/>
        <v>#N/A</v>
      </c>
      <c r="J124" s="45" t="e">
        <f t="shared" ca="1" si="137"/>
        <v>#N/A</v>
      </c>
      <c r="K124" s="45" t="e">
        <f t="shared" ca="1" si="137"/>
        <v>#N/A</v>
      </c>
      <c r="L124" s="45" t="e">
        <f t="shared" ca="1" si="137"/>
        <v>#N/A</v>
      </c>
      <c r="M124" s="45" t="e">
        <f t="shared" ref="M124:N124" ca="1" si="138">IF(ISNUMBER(OFFSET(INDIRECT(CONCATENATE("'",M$9,"'","!$B$60")),$Q28,$D$104)),OFFSET(INDIRECT(CONCATENATE("'",M$9,"'","!$B$60")),$Q28,$D$104),NA())</f>
        <v>#N/A</v>
      </c>
      <c r="N124" s="49" t="e">
        <f t="shared" ca="1" si="138"/>
        <v>#N/A</v>
      </c>
    </row>
    <row r="125" spans="1:14" ht="17" thickBot="1">
      <c r="A125" s="50" t="str">
        <f t="shared" si="104"/>
        <v>S-CD215
WB27
CWSP21.5/5
FanSP32
Load100</v>
      </c>
      <c r="B125" s="51">
        <f t="shared" ref="B125:L125" ca="1" si="139">IF(ISNUMBER(OFFSET(INDIRECT(CONCATENATE("'",B$9,"'","!$B$59")),$Q29,$D$104)),OFFSET(INDIRECT(CONCATENATE("'",B$9,"'","!$B$59")),$Q29,$D$104),NA())</f>
        <v>7</v>
      </c>
      <c r="C125" s="51">
        <f t="shared" ca="1" si="139"/>
        <v>7</v>
      </c>
      <c r="D125" s="51">
        <f t="shared" ca="1" si="139"/>
        <v>7</v>
      </c>
      <c r="E125" s="51">
        <f t="shared" ca="1" si="139"/>
        <v>7</v>
      </c>
      <c r="F125" s="51" t="e">
        <f t="shared" ca="1" si="139"/>
        <v>#N/A</v>
      </c>
      <c r="G125" s="51" t="e">
        <f t="shared" ca="1" si="139"/>
        <v>#N/A</v>
      </c>
      <c r="H125" s="51">
        <f t="shared" ca="1" si="139"/>
        <v>0</v>
      </c>
      <c r="I125" s="51" t="e">
        <f t="shared" ca="1" si="139"/>
        <v>#N/A</v>
      </c>
      <c r="J125" s="51" t="e">
        <f t="shared" ca="1" si="139"/>
        <v>#N/A</v>
      </c>
      <c r="K125" s="51" t="e">
        <f t="shared" ca="1" si="139"/>
        <v>#N/A</v>
      </c>
      <c r="L125" s="51" t="e">
        <f t="shared" ca="1" si="139"/>
        <v>#N/A</v>
      </c>
      <c r="M125" s="51" t="e">
        <f t="shared" ref="M125:N125" ca="1" si="140">IF(ISNUMBER(OFFSET(INDIRECT(CONCATENATE("'",M$9,"'","!$B$60")),$Q29,$D$104)),OFFSET(INDIRECT(CONCATENATE("'",M$9,"'","!$B$60")),$Q29,$D$104),NA())</f>
        <v>#N/A</v>
      </c>
      <c r="N125" s="52" t="e">
        <f t="shared" ca="1" si="140"/>
        <v>#N/A</v>
      </c>
    </row>
    <row r="126" spans="1:14" ht="16">
      <c r="A126" s="36"/>
      <c r="B126" s="36"/>
      <c r="C126" s="36"/>
      <c r="D126" s="36"/>
      <c r="E126" s="36"/>
      <c r="F126" s="36"/>
      <c r="G126" s="36"/>
      <c r="H126" s="36"/>
      <c r="I126" s="36"/>
      <c r="J126" s="36"/>
      <c r="K126" s="36"/>
      <c r="L126" s="36"/>
      <c r="M126" s="36"/>
      <c r="N126" s="36"/>
    </row>
    <row r="127" spans="1:14" ht="16">
      <c r="A127" s="36"/>
      <c r="B127" s="36"/>
      <c r="C127" s="36"/>
      <c r="D127" s="36"/>
      <c r="E127" s="36"/>
      <c r="F127" s="36"/>
      <c r="G127" s="36"/>
      <c r="H127" s="36"/>
      <c r="I127" s="36"/>
      <c r="J127" s="36"/>
      <c r="K127" s="36"/>
      <c r="L127" s="36"/>
      <c r="M127" s="36"/>
      <c r="N127" s="36"/>
    </row>
    <row r="128" spans="1:14" ht="16">
      <c r="A128" s="6" t="s">
        <v>395</v>
      </c>
      <c r="B128" s="6" t="s">
        <v>264</v>
      </c>
      <c r="C128" s="6" t="s">
        <v>15</v>
      </c>
      <c r="D128" s="6">
        <f>MATCH(A128,$X$11:$X$53,0)</f>
        <v>14</v>
      </c>
      <c r="E128" s="8"/>
      <c r="F128" s="6" t="str">
        <f>A128&amp;B128&amp;$F$4</f>
        <v>AR_冷水流量[L/min]　S-CD100シリーズ</v>
      </c>
      <c r="G128" s="6" t="str">
        <f>A128&amp;B128&amp;$G$4</f>
        <v>AR_冷水流量[L/min]　S-CD200シリーズ</v>
      </c>
      <c r="I128" s="36"/>
      <c r="J128" s="36"/>
      <c r="K128" s="36"/>
      <c r="L128" s="36"/>
      <c r="M128" s="36"/>
      <c r="N128" s="36"/>
    </row>
    <row r="129" spans="1:14">
      <c r="A129" s="11" t="s">
        <v>18</v>
      </c>
    </row>
    <row r="130" spans="1:14" ht="15" thickBot="1">
      <c r="A130" s="37" t="s">
        <v>26</v>
      </c>
      <c r="B130" s="38" t="str">
        <f ca="1">B$10</f>
        <v>QAS/メーカ値</v>
      </c>
      <c r="C130" s="38" t="str">
        <f t="shared" ref="C130:N130" ca="1" si="141">C$10</f>
        <v>ENe-ST/小野永吉</v>
      </c>
      <c r="D130" s="38" t="str">
        <f t="shared" ca="1" si="141"/>
        <v>LCEM/Yajima</v>
      </c>
      <c r="E130" s="38" t="str">
        <f t="shared" ca="1" si="141"/>
        <v>BEST2108dev/nino</v>
      </c>
      <c r="F130" s="38" t="str">
        <f t="shared" si="141"/>
        <v>Popolo_富樫</v>
      </c>
      <c r="G130" s="38" t="str">
        <f t="shared" si="141"/>
        <v>ACSESCX_吉田</v>
      </c>
      <c r="H130" s="38" t="str">
        <f t="shared" ca="1" si="141"/>
        <v>EnergyPlus/小野永吉</v>
      </c>
      <c r="I130" s="38" t="e">
        <f t="shared" ca="1" si="141"/>
        <v>#REF!</v>
      </c>
      <c r="J130" s="38" t="e">
        <f t="shared" ca="1" si="141"/>
        <v>#REF!</v>
      </c>
      <c r="K130" s="38" t="e">
        <f t="shared" ca="1" si="141"/>
        <v>#REF!</v>
      </c>
      <c r="L130" s="38" t="e">
        <f t="shared" ca="1" si="141"/>
        <v>#REF!</v>
      </c>
      <c r="M130" s="38" t="e">
        <f t="shared" ca="1" si="141"/>
        <v>#REF!</v>
      </c>
      <c r="N130" s="38" t="e">
        <f t="shared" ca="1" si="141"/>
        <v>#REF!</v>
      </c>
    </row>
    <row r="131" spans="1:14">
      <c r="A131" s="107" t="str">
        <f>$A11</f>
        <v>S-CD100
WB27
CWSP21.5/5
FanSP22
Load100</v>
      </c>
      <c r="B131" s="87">
        <f t="shared" ref="B131:L131" ca="1" si="142">IF(ISNUMBER(OFFSET(INDIRECT(CONCATENATE("'",B$9,"'","!$B$59")),$Q11,$D$128)),OFFSET(INDIRECT(CONCATENATE("'",B$9,"'","!$B$59")),$Q11,$D$128),NA())</f>
        <v>1512</v>
      </c>
      <c r="C131" s="87">
        <f t="shared" ca="1" si="142"/>
        <v>1512</v>
      </c>
      <c r="D131" s="87">
        <f t="shared" ca="1" si="142"/>
        <v>1512</v>
      </c>
      <c r="E131" s="41">
        <f t="shared" ca="1" si="142"/>
        <v>1512</v>
      </c>
      <c r="F131" s="41" t="e">
        <f t="shared" ca="1" si="142"/>
        <v>#N/A</v>
      </c>
      <c r="G131" s="41" t="e">
        <f t="shared" ca="1" si="142"/>
        <v>#N/A</v>
      </c>
      <c r="H131" s="41">
        <f t="shared" ca="1" si="142"/>
        <v>1511.8281013269059</v>
      </c>
      <c r="I131" s="41" t="e">
        <f t="shared" ca="1" si="142"/>
        <v>#N/A</v>
      </c>
      <c r="J131" s="41" t="e">
        <f t="shared" ca="1" si="142"/>
        <v>#N/A</v>
      </c>
      <c r="K131" s="41" t="e">
        <f t="shared" ca="1" si="142"/>
        <v>#N/A</v>
      </c>
      <c r="L131" s="41" t="e">
        <f t="shared" ca="1" si="142"/>
        <v>#N/A</v>
      </c>
      <c r="M131" s="41" t="e">
        <f ca="1">IF(ISNUMBER(OFFSET(INDIRECT(CONCATENATE("'",M$9,"'","!$B$60")),$Q26,$D$104)),OFFSET(INDIRECT(CONCATENATE("'",M$9,"'","!$B$60")),$Q26,$D$104),NA())</f>
        <v>#N/A</v>
      </c>
      <c r="N131" s="42" t="e">
        <f ca="1">IF(ISNUMBER(OFFSET(INDIRECT(CONCATENATE("'",N$9,"'","!$B$60")),$Q26,$D$104)),OFFSET(INDIRECT(CONCATENATE("'",N$9,"'","!$B$60")),$Q26,$D$104),NA())</f>
        <v>#N/A</v>
      </c>
    </row>
    <row r="132" spans="1:14">
      <c r="A132" s="110" t="str">
        <f t="shared" ref="A132:A149" si="143">$A12</f>
        <v>S-CD101
WB23
CWSP21.5/5
FanSP22
Load100</v>
      </c>
      <c r="B132" s="91">
        <f t="shared" ref="B132:L132" ca="1" si="144">IF(ISNUMBER(OFFSET(INDIRECT(CONCATENATE("'",B$9,"'","!$B$59")),$Q12,$D$128)),OFFSET(INDIRECT(CONCATENATE("'",B$9,"'","!$B$59")),$Q12,$D$128),NA())</f>
        <v>1512</v>
      </c>
      <c r="C132" s="242">
        <f t="shared" ca="1" si="144"/>
        <v>1512</v>
      </c>
      <c r="D132" s="242">
        <f t="shared" ca="1" si="144"/>
        <v>1512</v>
      </c>
      <c r="E132" s="46">
        <f t="shared" ca="1" si="144"/>
        <v>1512</v>
      </c>
      <c r="F132" s="46" t="e">
        <f t="shared" ca="1" si="144"/>
        <v>#N/A</v>
      </c>
      <c r="G132" s="46" t="e">
        <f t="shared" ca="1" si="144"/>
        <v>#N/A</v>
      </c>
      <c r="H132" s="46">
        <f t="shared" ca="1" si="144"/>
        <v>1511.8281013269059</v>
      </c>
      <c r="I132" s="46" t="e">
        <f t="shared" ca="1" si="144"/>
        <v>#N/A</v>
      </c>
      <c r="J132" s="46" t="e">
        <f t="shared" ca="1" si="144"/>
        <v>#N/A</v>
      </c>
      <c r="K132" s="46" t="e">
        <f t="shared" ca="1" si="144"/>
        <v>#N/A</v>
      </c>
      <c r="L132" s="46" t="e">
        <f t="shared" ca="1" si="144"/>
        <v>#N/A</v>
      </c>
      <c r="M132" s="46" t="e">
        <f t="shared" ref="M132:N132" ca="1" si="145">IF(ISNUMBER(OFFSET(INDIRECT(CONCATENATE("'",M$9,"'","!$B$60")),$Q27,$D$104)),OFFSET(INDIRECT(CONCATENATE("'",M$9,"'","!$B$60")),$Q27,$D$104),NA())</f>
        <v>#N/A</v>
      </c>
      <c r="N132" s="47" t="e">
        <f t="shared" ca="1" si="145"/>
        <v>#N/A</v>
      </c>
    </row>
    <row r="133" spans="1:14">
      <c r="A133" s="110" t="str">
        <f t="shared" si="143"/>
        <v>S-CD102
WB19
CWSP21.5/5
FanSP22
Load100</v>
      </c>
      <c r="B133" s="242">
        <f t="shared" ref="B133:L133" ca="1" si="146">IF(ISNUMBER(OFFSET(INDIRECT(CONCATENATE("'",B$9,"'","!$B$59")),$Q13,$D$128)),OFFSET(INDIRECT(CONCATENATE("'",B$9,"'","!$B$59")),$Q13,$D$128),NA())</f>
        <v>1512</v>
      </c>
      <c r="C133" s="242">
        <f t="shared" ca="1" si="146"/>
        <v>1512</v>
      </c>
      <c r="D133" s="242">
        <f t="shared" ca="1" si="146"/>
        <v>1512</v>
      </c>
      <c r="E133" s="46">
        <f t="shared" ca="1" si="146"/>
        <v>1512</v>
      </c>
      <c r="F133" s="46" t="e">
        <f t="shared" ca="1" si="146"/>
        <v>#N/A</v>
      </c>
      <c r="G133" s="46" t="e">
        <f t="shared" ca="1" si="146"/>
        <v>#N/A</v>
      </c>
      <c r="H133" s="46">
        <f t="shared" ca="1" si="146"/>
        <v>1511.8281013269059</v>
      </c>
      <c r="I133" s="46" t="e">
        <f t="shared" ca="1" si="146"/>
        <v>#N/A</v>
      </c>
      <c r="J133" s="46" t="e">
        <f t="shared" ca="1" si="146"/>
        <v>#N/A</v>
      </c>
      <c r="K133" s="46" t="e">
        <f t="shared" ca="1" si="146"/>
        <v>#N/A</v>
      </c>
      <c r="L133" s="46" t="e">
        <f t="shared" ca="1" si="146"/>
        <v>#N/A</v>
      </c>
      <c r="M133" s="46" t="e">
        <f t="shared" ref="M133:N133" ca="1" si="147">IF(ISNUMBER(OFFSET(INDIRECT(CONCATENATE("'",M$9,"'","!$B$60")),$Q28,$D$104)),OFFSET(INDIRECT(CONCATENATE("'",M$9,"'","!$B$60")),$Q28,$D$104),NA())</f>
        <v>#N/A</v>
      </c>
      <c r="N133" s="47" t="e">
        <f t="shared" ca="1" si="147"/>
        <v>#N/A</v>
      </c>
    </row>
    <row r="134" spans="1:14">
      <c r="A134" s="110" t="str">
        <f t="shared" si="143"/>
        <v>S-CD103
WB7
CWSP21.5/5
FanSP32
Load100</v>
      </c>
      <c r="B134" s="242">
        <f t="shared" ref="B134:L134" ca="1" si="148">IF(ISNUMBER(OFFSET(INDIRECT(CONCATENATE("'",B$9,"'","!$B$59")),$Q14,$D$128)),OFFSET(INDIRECT(CONCATENATE("'",B$9,"'","!$B$59")),$Q14,$D$128),NA())</f>
        <v>1512</v>
      </c>
      <c r="C134" s="242">
        <f t="shared" ca="1" si="148"/>
        <v>1512</v>
      </c>
      <c r="D134" s="242">
        <f t="shared" ca="1" si="148"/>
        <v>1512</v>
      </c>
      <c r="E134" s="46">
        <f t="shared" ca="1" si="148"/>
        <v>1512</v>
      </c>
      <c r="F134" s="46" t="e">
        <f t="shared" ca="1" si="148"/>
        <v>#N/A</v>
      </c>
      <c r="G134" s="46" t="e">
        <f t="shared" ca="1" si="148"/>
        <v>#N/A</v>
      </c>
      <c r="H134" s="46">
        <f t="shared" ca="1" si="148"/>
        <v>1511.8281013269059</v>
      </c>
      <c r="I134" s="46" t="e">
        <f t="shared" ca="1" si="148"/>
        <v>#N/A</v>
      </c>
      <c r="J134" s="46" t="e">
        <f t="shared" ca="1" si="148"/>
        <v>#N/A</v>
      </c>
      <c r="K134" s="46" t="e">
        <f t="shared" ca="1" si="148"/>
        <v>#N/A</v>
      </c>
      <c r="L134" s="46" t="e">
        <f t="shared" ca="1" si="148"/>
        <v>#N/A</v>
      </c>
      <c r="M134" s="46" t="e">
        <f t="shared" ref="M134:N134" ca="1" si="149">IF(ISNUMBER(OFFSET(INDIRECT(CONCATENATE("'",M$9,"'","!$B$60")),$Q29,$D$104)),OFFSET(INDIRECT(CONCATENATE("'",M$9,"'","!$B$60")),$Q29,$D$104),NA())</f>
        <v>#N/A</v>
      </c>
      <c r="N134" s="47" t="e">
        <f t="shared" ca="1" si="149"/>
        <v>#N/A</v>
      </c>
    </row>
    <row r="135" spans="1:14">
      <c r="A135" s="110" t="str">
        <f t="shared" si="143"/>
        <v>S-CD104
WB27
CWSP21.5/5
FanSP32
Load100</v>
      </c>
      <c r="B135" s="242">
        <f t="shared" ref="B135:L135" ca="1" si="150">IF(ISNUMBER(OFFSET(INDIRECT(CONCATENATE("'",B$9,"'","!$B$59")),$Q15,$D$128)),OFFSET(INDIRECT(CONCATENATE("'",B$9,"'","!$B$59")),$Q15,$D$128),NA())</f>
        <v>1512</v>
      </c>
      <c r="C135" s="242">
        <f t="shared" ca="1" si="150"/>
        <v>1512</v>
      </c>
      <c r="D135" s="242">
        <f t="shared" ca="1" si="150"/>
        <v>1512</v>
      </c>
      <c r="E135" s="46">
        <f t="shared" ca="1" si="150"/>
        <v>1512</v>
      </c>
      <c r="F135" s="46" t="e">
        <f t="shared" ca="1" si="150"/>
        <v>#N/A</v>
      </c>
      <c r="G135" s="46" t="e">
        <f t="shared" ca="1" si="150"/>
        <v>#N/A</v>
      </c>
      <c r="H135" s="46">
        <f t="shared" ca="1" si="150"/>
        <v>1511.8281013269059</v>
      </c>
      <c r="I135" s="46" t="e">
        <f t="shared" ca="1" si="150"/>
        <v>#N/A</v>
      </c>
      <c r="J135" s="46" t="e">
        <f t="shared" ca="1" si="150"/>
        <v>#N/A</v>
      </c>
      <c r="K135" s="46" t="e">
        <f t="shared" ca="1" si="150"/>
        <v>#N/A</v>
      </c>
      <c r="L135" s="46" t="e">
        <f t="shared" ca="1" si="150"/>
        <v>#N/A</v>
      </c>
      <c r="M135" s="46" t="e">
        <f t="shared" ref="M135:N135" ca="1" si="151">IF(ISNUMBER(OFFSET(INDIRECT(CONCATENATE("'",M$9,"'","!$B$60")),$Q30,$D$104)),OFFSET(INDIRECT(CONCATENATE("'",M$9,"'","!$B$60")),$Q30,$D$104),NA())</f>
        <v>#N/A</v>
      </c>
      <c r="N135" s="47" t="e">
        <f t="shared" ca="1" si="151"/>
        <v>#N/A</v>
      </c>
    </row>
    <row r="136" spans="1:14">
      <c r="A136" s="110" t="str">
        <f t="shared" si="143"/>
        <v>S-CD111
WB23
CWSP21.5/5
FanSP22
Load75</v>
      </c>
      <c r="B136" s="242">
        <f t="shared" ref="B136:L136" ca="1" si="152">IF(ISNUMBER(OFFSET(INDIRECT(CONCATENATE("'",B$9,"'","!$B$59")),$Q16,$D$128)),OFFSET(INDIRECT(CONCATENATE("'",B$9,"'","!$B$59")),$Q16,$D$128),NA())</f>
        <v>1512</v>
      </c>
      <c r="C136" s="242">
        <f t="shared" ca="1" si="152"/>
        <v>1512</v>
      </c>
      <c r="D136" s="242">
        <f t="shared" ca="1" si="152"/>
        <v>1512</v>
      </c>
      <c r="E136" s="242">
        <f t="shared" ca="1" si="152"/>
        <v>1512</v>
      </c>
      <c r="F136" s="46" t="e">
        <f t="shared" ca="1" si="152"/>
        <v>#N/A</v>
      </c>
      <c r="G136" s="46" t="e">
        <f t="shared" ca="1" si="152"/>
        <v>#N/A</v>
      </c>
      <c r="H136" s="46">
        <f t="shared" ca="1" si="152"/>
        <v>1511.8281013269059</v>
      </c>
      <c r="I136" s="46" t="e">
        <f t="shared" ca="1" si="152"/>
        <v>#N/A</v>
      </c>
      <c r="J136" s="46" t="e">
        <f t="shared" ca="1" si="152"/>
        <v>#N/A</v>
      </c>
      <c r="K136" s="46" t="e">
        <f t="shared" ca="1" si="152"/>
        <v>#N/A</v>
      </c>
      <c r="L136" s="46" t="e">
        <f t="shared" ca="1" si="152"/>
        <v>#N/A</v>
      </c>
      <c r="M136" s="46" t="e">
        <f t="shared" ref="M136:N136" ca="1" si="153">IF(ISNUMBER(OFFSET(INDIRECT(CONCATENATE("'",M$9,"'","!$B$60")),$Q31,$D$104)),OFFSET(INDIRECT(CONCATENATE("'",M$9,"'","!$B$60")),$Q31,$D$104),NA())</f>
        <v>#N/A</v>
      </c>
      <c r="N136" s="47" t="e">
        <f t="shared" ca="1" si="153"/>
        <v>#N/A</v>
      </c>
    </row>
    <row r="137" spans="1:14">
      <c r="A137" s="110" t="str">
        <f t="shared" si="143"/>
        <v>S-CD112
WB19
CWSP21.5/6
FanSP22
Load50</v>
      </c>
      <c r="B137" s="242">
        <f t="shared" ref="B137:L137" ca="1" si="154">IF(ISNUMBER(OFFSET(INDIRECT(CONCATENATE("'",B$9,"'","!$B$59")),$Q17,$D$128)),OFFSET(INDIRECT(CONCATENATE("'",B$9,"'","!$B$59")),$Q17,$D$128),NA())</f>
        <v>1512</v>
      </c>
      <c r="C137" s="242">
        <f t="shared" ca="1" si="154"/>
        <v>1512</v>
      </c>
      <c r="D137" s="242">
        <f t="shared" ca="1" si="154"/>
        <v>1512</v>
      </c>
      <c r="E137" s="242">
        <f t="shared" ca="1" si="154"/>
        <v>1512</v>
      </c>
      <c r="F137" s="46" t="e">
        <f t="shared" ca="1" si="154"/>
        <v>#N/A</v>
      </c>
      <c r="G137" s="46" t="e">
        <f t="shared" ca="1" si="154"/>
        <v>#N/A</v>
      </c>
      <c r="H137" s="46">
        <f t="shared" ca="1" si="154"/>
        <v>1511.8281013269059</v>
      </c>
      <c r="I137" s="46" t="e">
        <f t="shared" ca="1" si="154"/>
        <v>#N/A</v>
      </c>
      <c r="J137" s="46" t="e">
        <f t="shared" ca="1" si="154"/>
        <v>#N/A</v>
      </c>
      <c r="K137" s="46" t="e">
        <f t="shared" ca="1" si="154"/>
        <v>#N/A</v>
      </c>
      <c r="L137" s="46" t="e">
        <f t="shared" ca="1" si="154"/>
        <v>#N/A</v>
      </c>
      <c r="M137" s="46" t="e">
        <f t="shared" ref="M137:N137" ca="1" si="155">IF(ISNUMBER(OFFSET(INDIRECT(CONCATENATE("'",M$9,"'","!$B$60")),$Q32,$D$104)),OFFSET(INDIRECT(CONCATENATE("'",M$9,"'","!$B$60")),$Q32,$D$104),NA())</f>
        <v>#N/A</v>
      </c>
      <c r="N137" s="47" t="e">
        <f t="shared" ca="1" si="155"/>
        <v>#N/A</v>
      </c>
    </row>
    <row r="138" spans="1:14">
      <c r="A138" s="110" t="str">
        <f t="shared" si="143"/>
        <v>S-CD113
WB7
CWSP21.5/5
FanSP32
Load100</v>
      </c>
      <c r="B138" s="242">
        <f t="shared" ref="B138:L138" ca="1" si="156">IF(ISNUMBER(OFFSET(INDIRECT(CONCATENATE("'",B$9,"'","!$B$59")),$Q18,$D$128)),OFFSET(INDIRECT(CONCATENATE("'",B$9,"'","!$B$59")),$Q18,$D$128),NA())</f>
        <v>1512</v>
      </c>
      <c r="C138" s="242">
        <f t="shared" ca="1" si="156"/>
        <v>1512</v>
      </c>
      <c r="D138" s="242">
        <f t="shared" ca="1" si="156"/>
        <v>1512</v>
      </c>
      <c r="E138" s="242">
        <f t="shared" ca="1" si="156"/>
        <v>1512</v>
      </c>
      <c r="F138" s="46" t="e">
        <f t="shared" ca="1" si="156"/>
        <v>#N/A</v>
      </c>
      <c r="G138" s="46" t="e">
        <f t="shared" ca="1" si="156"/>
        <v>#N/A</v>
      </c>
      <c r="H138" s="46">
        <f t="shared" ca="1" si="156"/>
        <v>1511.8281013269059</v>
      </c>
      <c r="I138" s="46" t="e">
        <f t="shared" ca="1" si="156"/>
        <v>#N/A</v>
      </c>
      <c r="J138" s="46" t="e">
        <f t="shared" ca="1" si="156"/>
        <v>#N/A</v>
      </c>
      <c r="K138" s="46" t="e">
        <f t="shared" ca="1" si="156"/>
        <v>#N/A</v>
      </c>
      <c r="L138" s="46" t="e">
        <f t="shared" ca="1" si="156"/>
        <v>#N/A</v>
      </c>
      <c r="M138" s="46" t="e">
        <f t="shared" ref="M138:N138" ca="1" si="157">IF(ISNUMBER(OFFSET(INDIRECT(CONCATENATE("'",M$9,"'","!$B$60")),$Q33,$D$104)),OFFSET(INDIRECT(CONCATENATE("'",M$9,"'","!$B$60")),$Q33,$D$104),NA())</f>
        <v>#N/A</v>
      </c>
      <c r="N138" s="47" t="e">
        <f t="shared" ca="1" si="157"/>
        <v>#N/A</v>
      </c>
    </row>
    <row r="139" spans="1:14">
      <c r="A139" s="243" t="str">
        <f t="shared" si="143"/>
        <v>S-CD114
WB27
CWSP21.5/5
FanSP32
Load100</v>
      </c>
      <c r="B139" s="242">
        <f t="shared" ref="B139:L139" ca="1" si="158">IF(ISNUMBER(OFFSET(INDIRECT(CONCATENATE("'",B$9,"'","!$B$59")),$Q19,$D$128)),OFFSET(INDIRECT(CONCATENATE("'",B$9,"'","!$B$59")),$Q19,$D$128),NA())</f>
        <v>1512</v>
      </c>
      <c r="C139" s="242">
        <f t="shared" ca="1" si="158"/>
        <v>1512</v>
      </c>
      <c r="D139" s="242">
        <f t="shared" ca="1" si="158"/>
        <v>1512</v>
      </c>
      <c r="E139" s="242">
        <f t="shared" ca="1" si="158"/>
        <v>1512</v>
      </c>
      <c r="F139" s="242" t="e">
        <f t="shared" ca="1" si="158"/>
        <v>#N/A</v>
      </c>
      <c r="G139" s="242" t="e">
        <f t="shared" ca="1" si="158"/>
        <v>#N/A</v>
      </c>
      <c r="H139" s="242">
        <f t="shared" ca="1" si="158"/>
        <v>1511.8281013269059</v>
      </c>
      <c r="I139" s="242" t="e">
        <f t="shared" ca="1" si="158"/>
        <v>#N/A</v>
      </c>
      <c r="J139" s="242" t="e">
        <f t="shared" ca="1" si="158"/>
        <v>#N/A</v>
      </c>
      <c r="K139" s="242" t="e">
        <f t="shared" ca="1" si="158"/>
        <v>#N/A</v>
      </c>
      <c r="L139" s="242" t="e">
        <f t="shared" ca="1" si="158"/>
        <v>#N/A</v>
      </c>
      <c r="M139" s="242" t="e">
        <f t="shared" ref="M139:N139" ca="1" si="159">IF(ISNUMBER(OFFSET(INDIRECT(CONCATENATE("'",M$9,"'","!$B$60")),$Q34,$D$104)),OFFSET(INDIRECT(CONCATENATE("'",M$9,"'","!$B$60")),$Q34,$D$104),NA())</f>
        <v>#N/A</v>
      </c>
      <c r="N139" s="244" t="e">
        <f t="shared" ca="1" si="159"/>
        <v>#N/A</v>
      </c>
    </row>
    <row r="140" spans="1:14">
      <c r="A140" s="110" t="str">
        <f t="shared" si="143"/>
        <v>S-CD200
WB27
CWSP21.5/5
FanSP22
Load100</v>
      </c>
      <c r="B140" s="91">
        <f t="shared" ref="B140:L140" ca="1" si="160">IF(ISNUMBER(OFFSET(INDIRECT(CONCATENATE("'",B$9,"'","!$B$59")),$Q20,$D$128)),OFFSET(INDIRECT(CONCATENATE("'",B$9,"'","!$B$59")),$Q20,$D$128),NA())</f>
        <v>1512</v>
      </c>
      <c r="C140" s="242">
        <f t="shared" ca="1" si="160"/>
        <v>1512</v>
      </c>
      <c r="D140" s="242">
        <f t="shared" ca="1" si="160"/>
        <v>1512</v>
      </c>
      <c r="E140" s="46">
        <f t="shared" ca="1" si="160"/>
        <v>1512</v>
      </c>
      <c r="F140" s="46" t="e">
        <f t="shared" ca="1" si="160"/>
        <v>#N/A</v>
      </c>
      <c r="G140" s="46" t="e">
        <f t="shared" ca="1" si="160"/>
        <v>#N/A</v>
      </c>
      <c r="H140" s="46">
        <f t="shared" ca="1" si="160"/>
        <v>1511.8281013269059</v>
      </c>
      <c r="I140" s="46" t="e">
        <f t="shared" ca="1" si="160"/>
        <v>#N/A</v>
      </c>
      <c r="J140" s="46" t="e">
        <f t="shared" ca="1" si="160"/>
        <v>#N/A</v>
      </c>
      <c r="K140" s="46" t="e">
        <f t="shared" ca="1" si="160"/>
        <v>#N/A</v>
      </c>
      <c r="L140" s="46" t="e">
        <f t="shared" ca="1" si="160"/>
        <v>#N/A</v>
      </c>
      <c r="M140" s="46" t="e">
        <f t="shared" ref="M140:N140" ca="1" si="161">IF(ISNUMBER(OFFSET(INDIRECT(CONCATENATE("'",M$9,"'","!$B$60")),$Q35,$D$104)),OFFSET(INDIRECT(CONCATENATE("'",M$9,"'","!$B$60")),$Q35,$D$104),NA())</f>
        <v>#N/A</v>
      </c>
      <c r="N140" s="47" t="e">
        <f t="shared" ca="1" si="161"/>
        <v>#N/A</v>
      </c>
    </row>
    <row r="141" spans="1:14">
      <c r="A141" s="110" t="str">
        <f t="shared" si="143"/>
        <v>S-CD201
WB23
CWSP21.5/5
FanSP22
Load100</v>
      </c>
      <c r="B141" s="242">
        <f t="shared" ref="B141:L141" ca="1" si="162">IF(ISNUMBER(OFFSET(INDIRECT(CONCATENATE("'",B$9,"'","!$B$59")),$Q21,$D$128)),OFFSET(INDIRECT(CONCATENATE("'",B$9,"'","!$B$59")),$Q21,$D$128),NA())</f>
        <v>1512</v>
      </c>
      <c r="C141" s="242">
        <f t="shared" ca="1" si="162"/>
        <v>1512</v>
      </c>
      <c r="D141" s="242">
        <f t="shared" ca="1" si="162"/>
        <v>1512</v>
      </c>
      <c r="E141" s="46">
        <f t="shared" ca="1" si="162"/>
        <v>1512</v>
      </c>
      <c r="F141" s="46" t="e">
        <f t="shared" ca="1" si="162"/>
        <v>#N/A</v>
      </c>
      <c r="G141" s="46" t="e">
        <f t="shared" ca="1" si="162"/>
        <v>#N/A</v>
      </c>
      <c r="H141" s="46">
        <f t="shared" ca="1" si="162"/>
        <v>1511.8281013269059</v>
      </c>
      <c r="I141" s="46" t="e">
        <f t="shared" ca="1" si="162"/>
        <v>#N/A</v>
      </c>
      <c r="J141" s="46" t="e">
        <f t="shared" ca="1" si="162"/>
        <v>#N/A</v>
      </c>
      <c r="K141" s="46" t="e">
        <f t="shared" ca="1" si="162"/>
        <v>#N/A</v>
      </c>
      <c r="L141" s="46" t="e">
        <f t="shared" ca="1" si="162"/>
        <v>#N/A</v>
      </c>
      <c r="M141" s="46" t="e">
        <f t="shared" ref="M141:N141" ca="1" si="163">IF(ISNUMBER(OFFSET(INDIRECT(CONCATENATE("'",M$9,"'","!$B$60")),$Q36,$D$104)),OFFSET(INDIRECT(CONCATENATE("'",M$9,"'","!$B$60")),$Q36,$D$104),NA())</f>
        <v>#N/A</v>
      </c>
      <c r="N141" s="47" t="e">
        <f t="shared" ca="1" si="163"/>
        <v>#N/A</v>
      </c>
    </row>
    <row r="142" spans="1:14">
      <c r="A142" s="110" t="str">
        <f t="shared" si="143"/>
        <v>S-CD202
WB19
CWSP21.5/5
FanSP22
Load100</v>
      </c>
      <c r="B142" s="242">
        <f t="shared" ref="B142:L142" ca="1" si="164">IF(ISNUMBER(OFFSET(INDIRECT(CONCATENATE("'",B$9,"'","!$B$59")),$Q22,$D$128)),OFFSET(INDIRECT(CONCATENATE("'",B$9,"'","!$B$59")),$Q22,$D$128),NA())</f>
        <v>1512</v>
      </c>
      <c r="C142" s="242">
        <f t="shared" ca="1" si="164"/>
        <v>1512</v>
      </c>
      <c r="D142" s="242">
        <f t="shared" ca="1" si="164"/>
        <v>1512</v>
      </c>
      <c r="E142" s="46">
        <f t="shared" ca="1" si="164"/>
        <v>1512</v>
      </c>
      <c r="F142" s="46" t="e">
        <f t="shared" ca="1" si="164"/>
        <v>#N/A</v>
      </c>
      <c r="G142" s="46" t="e">
        <f t="shared" ca="1" si="164"/>
        <v>#N/A</v>
      </c>
      <c r="H142" s="46">
        <f t="shared" ca="1" si="164"/>
        <v>1511.8281013269059</v>
      </c>
      <c r="I142" s="46" t="e">
        <f t="shared" ca="1" si="164"/>
        <v>#N/A</v>
      </c>
      <c r="J142" s="46" t="e">
        <f t="shared" ca="1" si="164"/>
        <v>#N/A</v>
      </c>
      <c r="K142" s="46" t="e">
        <f t="shared" ca="1" si="164"/>
        <v>#N/A</v>
      </c>
      <c r="L142" s="46" t="e">
        <f t="shared" ca="1" si="164"/>
        <v>#N/A</v>
      </c>
      <c r="M142" s="46" t="e">
        <f t="shared" ref="M142:N142" ca="1" si="165">IF(ISNUMBER(OFFSET(INDIRECT(CONCATENATE("'",M$9,"'","!$B$60")),$Q37,$D$104)),OFFSET(INDIRECT(CONCATENATE("'",M$9,"'","!$B$60")),$Q37,$D$104),NA())</f>
        <v>#N/A</v>
      </c>
      <c r="N142" s="47" t="e">
        <f t="shared" ca="1" si="165"/>
        <v>#N/A</v>
      </c>
    </row>
    <row r="143" spans="1:14">
      <c r="A143" s="110" t="str">
        <f t="shared" si="143"/>
        <v>S-CD203
WB7
CWSP21.5/5
FanSP32
Load100</v>
      </c>
      <c r="B143" s="242">
        <f t="shared" ref="B143:L143" ca="1" si="166">IF(ISNUMBER(OFFSET(INDIRECT(CONCATENATE("'",B$9,"'","!$B$59")),$Q23,$D$128)),OFFSET(INDIRECT(CONCATENATE("'",B$9,"'","!$B$59")),$Q23,$D$128),NA())</f>
        <v>1512</v>
      </c>
      <c r="C143" s="242">
        <f t="shared" ca="1" si="166"/>
        <v>1512</v>
      </c>
      <c r="D143" s="242">
        <f t="shared" ca="1" si="166"/>
        <v>1512</v>
      </c>
      <c r="E143" s="46">
        <f t="shared" ca="1" si="166"/>
        <v>1512</v>
      </c>
      <c r="F143" s="46" t="e">
        <f t="shared" ca="1" si="166"/>
        <v>#N/A</v>
      </c>
      <c r="G143" s="46" t="e">
        <f t="shared" ca="1" si="166"/>
        <v>#N/A</v>
      </c>
      <c r="H143" s="46">
        <f t="shared" ca="1" si="166"/>
        <v>1511.8281013269059</v>
      </c>
      <c r="I143" s="46" t="e">
        <f t="shared" ca="1" si="166"/>
        <v>#N/A</v>
      </c>
      <c r="J143" s="46" t="e">
        <f t="shared" ca="1" si="166"/>
        <v>#N/A</v>
      </c>
      <c r="K143" s="46" t="e">
        <f t="shared" ca="1" si="166"/>
        <v>#N/A</v>
      </c>
      <c r="L143" s="46" t="e">
        <f t="shared" ca="1" si="166"/>
        <v>#N/A</v>
      </c>
      <c r="M143" s="46" t="e">
        <f t="shared" ref="M143:N143" ca="1" si="167">IF(ISNUMBER(OFFSET(INDIRECT(CONCATENATE("'",M$9,"'","!$B$60")),$Q38,$D$104)),OFFSET(INDIRECT(CONCATENATE("'",M$9,"'","!$B$60")),$Q38,$D$104),NA())</f>
        <v>#N/A</v>
      </c>
      <c r="N143" s="47" t="e">
        <f t="shared" ca="1" si="167"/>
        <v>#N/A</v>
      </c>
    </row>
    <row r="144" spans="1:14">
      <c r="A144" s="110" t="str">
        <f t="shared" si="143"/>
        <v>S-CD204
WB27
CWSP21.5/5
FanSP32
Load100</v>
      </c>
      <c r="B144" s="242">
        <f t="shared" ref="B144:L144" ca="1" si="168">IF(ISNUMBER(OFFSET(INDIRECT(CONCATENATE("'",B$9,"'","!$B$59")),$Q24,$D$128)),OFFSET(INDIRECT(CONCATENATE("'",B$9,"'","!$B$59")),$Q24,$D$128),NA())</f>
        <v>1512</v>
      </c>
      <c r="C144" s="242">
        <f t="shared" ca="1" si="168"/>
        <v>1512</v>
      </c>
      <c r="D144" s="242">
        <f t="shared" ca="1" si="168"/>
        <v>1512</v>
      </c>
      <c r="E144" s="242">
        <f t="shared" ca="1" si="168"/>
        <v>1512</v>
      </c>
      <c r="F144" s="46" t="e">
        <f t="shared" ca="1" si="168"/>
        <v>#N/A</v>
      </c>
      <c r="G144" s="46" t="e">
        <f t="shared" ca="1" si="168"/>
        <v>#N/A</v>
      </c>
      <c r="H144" s="46">
        <f t="shared" ca="1" si="168"/>
        <v>1511.8281013269059</v>
      </c>
      <c r="I144" s="46" t="e">
        <f t="shared" ca="1" si="168"/>
        <v>#N/A</v>
      </c>
      <c r="J144" s="46" t="e">
        <f t="shared" ca="1" si="168"/>
        <v>#N/A</v>
      </c>
      <c r="K144" s="46" t="e">
        <f t="shared" ca="1" si="168"/>
        <v>#N/A</v>
      </c>
      <c r="L144" s="46" t="e">
        <f t="shared" ca="1" si="168"/>
        <v>#N/A</v>
      </c>
      <c r="M144" s="46" t="e">
        <f t="shared" ref="M144:N144" ca="1" si="169">IF(ISNUMBER(OFFSET(INDIRECT(CONCATENATE("'",M$9,"'","!$B$60")),$Q39,$D$104)),OFFSET(INDIRECT(CONCATENATE("'",M$9,"'","!$B$60")),$Q39,$D$104),NA())</f>
        <v>#N/A</v>
      </c>
      <c r="N144" s="47" t="e">
        <f t="shared" ca="1" si="169"/>
        <v>#N/A</v>
      </c>
    </row>
    <row r="145" spans="1:14">
      <c r="A145" s="110" t="str">
        <f t="shared" si="143"/>
        <v>S-CD211
WB23
CWSP21.5/5
FanSP22
Load75</v>
      </c>
      <c r="B145" s="242">
        <f t="shared" ref="B145:L145" ca="1" si="170">IF(ISNUMBER(OFFSET(INDIRECT(CONCATENATE("'",B$9,"'","!$B$59")),$Q25,$D$128)),OFFSET(INDIRECT(CONCATENATE("'",B$9,"'","!$B$59")),$Q25,$D$128),NA())</f>
        <v>1512</v>
      </c>
      <c r="C145" s="242">
        <f t="shared" ca="1" si="170"/>
        <v>1512</v>
      </c>
      <c r="D145" s="242">
        <f t="shared" ca="1" si="170"/>
        <v>1512</v>
      </c>
      <c r="E145" s="242">
        <f t="shared" ca="1" si="170"/>
        <v>1512</v>
      </c>
      <c r="F145" s="46" t="e">
        <f t="shared" ca="1" si="170"/>
        <v>#N/A</v>
      </c>
      <c r="G145" s="46" t="e">
        <f t="shared" ca="1" si="170"/>
        <v>#N/A</v>
      </c>
      <c r="H145" s="46">
        <f t="shared" ca="1" si="170"/>
        <v>1511.8281013269059</v>
      </c>
      <c r="I145" s="46" t="e">
        <f t="shared" ca="1" si="170"/>
        <v>#N/A</v>
      </c>
      <c r="J145" s="46" t="e">
        <f t="shared" ca="1" si="170"/>
        <v>#N/A</v>
      </c>
      <c r="K145" s="46" t="e">
        <f t="shared" ca="1" si="170"/>
        <v>#N/A</v>
      </c>
      <c r="L145" s="46" t="e">
        <f t="shared" ca="1" si="170"/>
        <v>#N/A</v>
      </c>
      <c r="M145" s="46" t="e">
        <f t="shared" ref="M145:N145" ca="1" si="171">IF(ISNUMBER(OFFSET(INDIRECT(CONCATENATE("'",M$9,"'","!$B$60")),$Q40,$D$104)),OFFSET(INDIRECT(CONCATENATE("'",M$9,"'","!$B$60")),$Q40,$D$104),NA())</f>
        <v>#N/A</v>
      </c>
      <c r="N145" s="47" t="e">
        <f t="shared" ca="1" si="171"/>
        <v>#N/A</v>
      </c>
    </row>
    <row r="146" spans="1:14">
      <c r="A146" s="110" t="str">
        <f t="shared" si="143"/>
        <v>S-CD212
WB19
CWSP21.5/6
FanSP22
Load50</v>
      </c>
      <c r="B146" s="242">
        <f t="shared" ref="B146:L146" ca="1" si="172">IF(ISNUMBER(OFFSET(INDIRECT(CONCATENATE("'",B$9,"'","!$B$59")),$Q26,$D$128)),OFFSET(INDIRECT(CONCATENATE("'",B$9,"'","!$B$59")),$Q26,$D$128),NA())</f>
        <v>1512</v>
      </c>
      <c r="C146" s="242">
        <f t="shared" ca="1" si="172"/>
        <v>1512</v>
      </c>
      <c r="D146" s="242">
        <f t="shared" ca="1" si="172"/>
        <v>1512</v>
      </c>
      <c r="E146" s="242">
        <f t="shared" ca="1" si="172"/>
        <v>1512</v>
      </c>
      <c r="F146" s="46" t="e">
        <f t="shared" ca="1" si="172"/>
        <v>#N/A</v>
      </c>
      <c r="G146" s="46" t="e">
        <f t="shared" ca="1" si="172"/>
        <v>#N/A</v>
      </c>
      <c r="H146" s="46">
        <f t="shared" ca="1" si="172"/>
        <v>1511.8281013269059</v>
      </c>
      <c r="I146" s="46" t="e">
        <f t="shared" ca="1" si="172"/>
        <v>#N/A</v>
      </c>
      <c r="J146" s="46" t="e">
        <f t="shared" ca="1" si="172"/>
        <v>#N/A</v>
      </c>
      <c r="K146" s="46" t="e">
        <f t="shared" ca="1" si="172"/>
        <v>#N/A</v>
      </c>
      <c r="L146" s="46" t="e">
        <f t="shared" ca="1" si="172"/>
        <v>#N/A</v>
      </c>
      <c r="M146" s="46" t="e">
        <f t="shared" ref="M146:N146" ca="1" si="173">IF(ISNUMBER(OFFSET(INDIRECT(CONCATENATE("'",M$9,"'","!$B$60")),$Q41,$D$104)),OFFSET(INDIRECT(CONCATENATE("'",M$9,"'","!$B$60")),$Q41,$D$104),NA())</f>
        <v>#N/A</v>
      </c>
      <c r="N146" s="47" t="e">
        <f t="shared" ca="1" si="173"/>
        <v>#N/A</v>
      </c>
    </row>
    <row r="147" spans="1:14">
      <c r="A147" s="243" t="str">
        <f t="shared" si="143"/>
        <v>S-CD213
WB7
CWSP21.5/5
FanSP32
Load100</v>
      </c>
      <c r="B147" s="242">
        <f t="shared" ref="B147:L147" ca="1" si="174">IF(ISNUMBER(OFFSET(INDIRECT(CONCATENATE("'",B$9,"'","!$B$59")),$Q27,$D$128)),OFFSET(INDIRECT(CONCATENATE("'",B$9,"'","!$B$59")),$Q27,$D$128),NA())</f>
        <v>1512</v>
      </c>
      <c r="C147" s="242">
        <f t="shared" ca="1" si="174"/>
        <v>1512</v>
      </c>
      <c r="D147" s="242">
        <f t="shared" ca="1" si="174"/>
        <v>1512</v>
      </c>
      <c r="E147" s="242">
        <f t="shared" ca="1" si="174"/>
        <v>1512</v>
      </c>
      <c r="F147" s="242" t="e">
        <f t="shared" ca="1" si="174"/>
        <v>#N/A</v>
      </c>
      <c r="G147" s="242" t="e">
        <f t="shared" ca="1" si="174"/>
        <v>#N/A</v>
      </c>
      <c r="H147" s="242">
        <f t="shared" ca="1" si="174"/>
        <v>1511.8281013269059</v>
      </c>
      <c r="I147" s="242" t="e">
        <f t="shared" ca="1" si="174"/>
        <v>#N/A</v>
      </c>
      <c r="J147" s="242" t="e">
        <f t="shared" ca="1" si="174"/>
        <v>#N/A</v>
      </c>
      <c r="K147" s="242" t="e">
        <f t="shared" ca="1" si="174"/>
        <v>#N/A</v>
      </c>
      <c r="L147" s="242" t="e">
        <f t="shared" ca="1" si="174"/>
        <v>#N/A</v>
      </c>
      <c r="M147" s="242" t="e">
        <f t="shared" ref="M147:N147" ca="1" si="175">IF(ISNUMBER(OFFSET(INDIRECT(CONCATENATE("'",M$9,"'","!$B$60")),$Q42,$D$104)),OFFSET(INDIRECT(CONCATENATE("'",M$9,"'","!$B$60")),$Q42,$D$104),NA())</f>
        <v>#N/A</v>
      </c>
      <c r="N147" s="244" t="e">
        <f t="shared" ca="1" si="175"/>
        <v>#N/A</v>
      </c>
    </row>
    <row r="148" spans="1:14">
      <c r="A148" s="243" t="str">
        <f t="shared" si="143"/>
        <v>S-CD214
WB27
CWSP21.5/5
FanSP32
Load100</v>
      </c>
      <c r="B148" s="242">
        <f t="shared" ref="B148:L148" ca="1" si="176">IF(ISNUMBER(OFFSET(INDIRECT(CONCATENATE("'",B$9,"'","!$B$59")),$Q28,$D$128)),OFFSET(INDIRECT(CONCATENATE("'",B$9,"'","!$B$59")),$Q28,$D$128),NA())</f>
        <v>1512</v>
      </c>
      <c r="C148" s="242">
        <f t="shared" ca="1" si="176"/>
        <v>1512</v>
      </c>
      <c r="D148" s="242">
        <f t="shared" ca="1" si="176"/>
        <v>1512</v>
      </c>
      <c r="E148" s="242">
        <f t="shared" ca="1" si="176"/>
        <v>1512</v>
      </c>
      <c r="F148" s="242" t="e">
        <f t="shared" ca="1" si="176"/>
        <v>#N/A</v>
      </c>
      <c r="G148" s="242" t="e">
        <f t="shared" ca="1" si="176"/>
        <v>#N/A</v>
      </c>
      <c r="H148" s="242">
        <f t="shared" ca="1" si="176"/>
        <v>1511.8281013269059</v>
      </c>
      <c r="I148" s="242" t="e">
        <f t="shared" ca="1" si="176"/>
        <v>#N/A</v>
      </c>
      <c r="J148" s="242" t="e">
        <f t="shared" ca="1" si="176"/>
        <v>#N/A</v>
      </c>
      <c r="K148" s="242" t="e">
        <f t="shared" ca="1" si="176"/>
        <v>#N/A</v>
      </c>
      <c r="L148" s="242" t="e">
        <f t="shared" ca="1" si="176"/>
        <v>#N/A</v>
      </c>
      <c r="M148" s="242" t="e">
        <f t="shared" ref="M148:N148" ca="1" si="177">IF(ISNUMBER(OFFSET(INDIRECT(CONCATENATE("'",M$9,"'","!$B$60")),$Q43,$D$104)),OFFSET(INDIRECT(CONCATENATE("'",M$9,"'","!$B$60")),$Q43,$D$104),NA())</f>
        <v>#N/A</v>
      </c>
      <c r="N148" s="244" t="e">
        <f t="shared" ca="1" si="177"/>
        <v>#N/A</v>
      </c>
    </row>
    <row r="149" spans="1:14" ht="15" thickBot="1">
      <c r="A149" s="113" t="str">
        <f t="shared" si="143"/>
        <v>S-CD215
WB27
CWSP21.5/5
FanSP32
Load100</v>
      </c>
      <c r="B149" s="245">
        <f t="shared" ref="B149:L149" ca="1" si="178">IF(ISNUMBER(OFFSET(INDIRECT(CONCATENATE("'",B$9,"'","!$B$59")),$Q29,$D$128)),OFFSET(INDIRECT(CONCATENATE("'",B$9,"'","!$B$59")),$Q29,$D$128),NA())</f>
        <v>1512</v>
      </c>
      <c r="C149" s="245">
        <f t="shared" ca="1" si="178"/>
        <v>1512</v>
      </c>
      <c r="D149" s="245">
        <f t="shared" ca="1" si="178"/>
        <v>1512</v>
      </c>
      <c r="E149" s="245">
        <f t="shared" ca="1" si="178"/>
        <v>1512</v>
      </c>
      <c r="F149" s="245" t="e">
        <f t="shared" ca="1" si="178"/>
        <v>#N/A</v>
      </c>
      <c r="G149" s="245" t="e">
        <f t="shared" ca="1" si="178"/>
        <v>#N/A</v>
      </c>
      <c r="H149" s="245">
        <f t="shared" ca="1" si="178"/>
        <v>0</v>
      </c>
      <c r="I149" s="245" t="e">
        <f t="shared" ca="1" si="178"/>
        <v>#N/A</v>
      </c>
      <c r="J149" s="245" t="e">
        <f t="shared" ca="1" si="178"/>
        <v>#N/A</v>
      </c>
      <c r="K149" s="245" t="e">
        <f t="shared" ca="1" si="178"/>
        <v>#N/A</v>
      </c>
      <c r="L149" s="245" t="e">
        <f t="shared" ca="1" si="178"/>
        <v>#N/A</v>
      </c>
      <c r="M149" s="245" t="e">
        <f t="shared" ref="M149:N149" ca="1" si="179">IF(ISNUMBER(OFFSET(INDIRECT(CONCATENATE("'",M$9,"'","!$B$60")),$Q44,$D$104)),OFFSET(INDIRECT(CONCATENATE("'",M$9,"'","!$B$60")),$Q44,$D$104),NA())</f>
        <v>#N/A</v>
      </c>
      <c r="N149" s="246" t="e">
        <f t="shared" ca="1" si="179"/>
        <v>#N/A</v>
      </c>
    </row>
    <row r="150" spans="1:14" ht="16">
      <c r="A150" s="36"/>
      <c r="B150" s="36"/>
      <c r="C150" s="36"/>
      <c r="D150" s="36"/>
      <c r="E150" s="36"/>
      <c r="F150" s="36"/>
      <c r="G150" s="36"/>
      <c r="H150" s="36"/>
      <c r="I150" s="36"/>
      <c r="J150" s="36"/>
      <c r="K150" s="36"/>
      <c r="L150" s="36"/>
      <c r="M150" s="36"/>
      <c r="N150" s="36"/>
    </row>
    <row r="151" spans="1:14" ht="16">
      <c r="A151" s="36"/>
      <c r="B151" s="36"/>
      <c r="C151" s="36"/>
      <c r="D151" s="36"/>
      <c r="E151" s="36"/>
      <c r="F151" s="36"/>
      <c r="G151" s="36"/>
      <c r="H151" s="36"/>
      <c r="I151" s="36"/>
      <c r="J151" s="36"/>
      <c r="K151" s="36"/>
      <c r="L151" s="36"/>
      <c r="M151" s="36"/>
      <c r="N151" s="36"/>
    </row>
    <row r="152" spans="1:14" ht="16">
      <c r="A152" s="6" t="s">
        <v>396</v>
      </c>
      <c r="B152" s="6" t="s">
        <v>265</v>
      </c>
      <c r="C152" s="6" t="s">
        <v>15</v>
      </c>
      <c r="D152" s="6">
        <f>MATCH(A152,$X$11:$X$53,0)</f>
        <v>15</v>
      </c>
      <c r="E152" s="8"/>
      <c r="F152" s="6" t="str">
        <f>A152&amp;B152&amp;$F$4</f>
        <v>AR_冷却水出口温度[℃]　S-CD100シリーズ</v>
      </c>
      <c r="G152" s="6" t="str">
        <f>A152&amp;B152&amp;$G$4</f>
        <v>AR_冷却水出口温度[℃]　S-CD200シリーズ</v>
      </c>
      <c r="I152" s="36"/>
      <c r="J152" s="36"/>
      <c r="K152" s="36"/>
      <c r="L152" s="36"/>
      <c r="M152" s="36"/>
      <c r="N152" s="36"/>
    </row>
    <row r="153" spans="1:14">
      <c r="A153" s="11" t="s">
        <v>18</v>
      </c>
    </row>
    <row r="154" spans="1:14" ht="15" thickBot="1">
      <c r="A154" s="37" t="s">
        <v>26</v>
      </c>
      <c r="B154" s="38" t="str">
        <f ca="1">B$10</f>
        <v>QAS/メーカ値</v>
      </c>
      <c r="C154" s="38" t="str">
        <f t="shared" ref="C154:N154" ca="1" si="180">C$10</f>
        <v>ENe-ST/小野永吉</v>
      </c>
      <c r="D154" s="38" t="str">
        <f t="shared" ca="1" si="180"/>
        <v>LCEM/Yajima</v>
      </c>
      <c r="E154" s="38" t="str">
        <f t="shared" ca="1" si="180"/>
        <v>BEST2108dev/nino</v>
      </c>
      <c r="F154" s="38" t="str">
        <f t="shared" si="180"/>
        <v>Popolo_富樫</v>
      </c>
      <c r="G154" s="38" t="str">
        <f t="shared" si="180"/>
        <v>ACSESCX_吉田</v>
      </c>
      <c r="H154" s="38" t="str">
        <f t="shared" ca="1" si="180"/>
        <v>EnergyPlus/小野永吉</v>
      </c>
      <c r="I154" s="38" t="e">
        <f t="shared" ca="1" si="180"/>
        <v>#REF!</v>
      </c>
      <c r="J154" s="38" t="e">
        <f t="shared" ca="1" si="180"/>
        <v>#REF!</v>
      </c>
      <c r="K154" s="38" t="e">
        <f t="shared" ca="1" si="180"/>
        <v>#REF!</v>
      </c>
      <c r="L154" s="38" t="e">
        <f t="shared" ca="1" si="180"/>
        <v>#REF!</v>
      </c>
      <c r="M154" s="38" t="e">
        <f t="shared" ca="1" si="180"/>
        <v>#REF!</v>
      </c>
      <c r="N154" s="38" t="e">
        <f t="shared" ca="1" si="180"/>
        <v>#REF!</v>
      </c>
    </row>
    <row r="155" spans="1:14" ht="16">
      <c r="A155" s="39" t="str">
        <f>$A11</f>
        <v>S-CD100
WB27
CWSP21.5/5
FanSP22
Load100</v>
      </c>
      <c r="B155" s="40">
        <f t="shared" ref="B155:L155" ca="1" si="181">IF(ISNUMBER(OFFSET(INDIRECT(CONCATENATE("'",B$9,"'","!$B$59")),$Q11,$D$152)),OFFSET(INDIRECT(CONCATENATE("'",B$9,"'","!$B$59")),$Q11,$D$152),NA())</f>
        <v>37.08</v>
      </c>
      <c r="C155" s="40">
        <f t="shared" ca="1" si="181"/>
        <v>36.716008021317599</v>
      </c>
      <c r="D155" s="40">
        <f t="shared" ca="1" si="181"/>
        <v>37</v>
      </c>
      <c r="E155" s="41">
        <f t="shared" ca="1" si="181"/>
        <v>37.200000000000003</v>
      </c>
      <c r="F155" s="41" t="e">
        <f t="shared" ca="1" si="181"/>
        <v>#N/A</v>
      </c>
      <c r="G155" s="41" t="e">
        <f t="shared" ca="1" si="181"/>
        <v>#N/A</v>
      </c>
      <c r="H155" s="41">
        <f t="shared" ca="1" si="181"/>
        <v>35.584122349640303</v>
      </c>
      <c r="I155" s="41" t="e">
        <f t="shared" ca="1" si="181"/>
        <v>#N/A</v>
      </c>
      <c r="J155" s="41" t="e">
        <f t="shared" ca="1" si="181"/>
        <v>#N/A</v>
      </c>
      <c r="K155" s="41" t="e">
        <f t="shared" ca="1" si="181"/>
        <v>#N/A</v>
      </c>
      <c r="L155" s="41" t="e">
        <f t="shared" ca="1" si="181"/>
        <v>#N/A</v>
      </c>
      <c r="M155" s="41" t="e">
        <f ca="1">IF(ISNUMBER(OFFSET(INDIRECT(CONCATENATE("'",M$9,"'","!$B$60")),$Q41,$D$104)),OFFSET(INDIRECT(CONCATENATE("'",M$9,"'","!$B$60")),$Q41,$D$104),NA())</f>
        <v>#N/A</v>
      </c>
      <c r="N155" s="42" t="e">
        <f ca="1">IF(ISNUMBER(OFFSET(INDIRECT(CONCATENATE("'",N$9,"'","!$B$60")),$Q41,$D$104)),OFFSET(INDIRECT(CONCATENATE("'",N$9,"'","!$B$60")),$Q41,$D$104),NA())</f>
        <v>#N/A</v>
      </c>
    </row>
    <row r="156" spans="1:14" ht="16">
      <c r="A156" s="43" t="str">
        <f t="shared" ref="A156:A173" si="182">$A12</f>
        <v>S-CD101
WB23
CWSP21.5/5
FanSP22
Load100</v>
      </c>
      <c r="B156" s="44">
        <f t="shared" ref="B156:L156" ca="1" si="183">IF(ISNUMBER(OFFSET(INDIRECT(CONCATENATE("'",B$9,"'","!$B$59")),$Q12,$D$152)),OFFSET(INDIRECT(CONCATENATE("'",B$9,"'","!$B$59")),$Q12,$D$152),NA())</f>
        <v>34.130000000000003</v>
      </c>
      <c r="C156" s="45">
        <f t="shared" ca="1" si="183"/>
        <v>33.544984328037003</v>
      </c>
      <c r="D156" s="45">
        <f t="shared" ca="1" si="183"/>
        <v>34</v>
      </c>
      <c r="E156" s="46">
        <f t="shared" ca="1" si="183"/>
        <v>34.270000000000003</v>
      </c>
      <c r="F156" s="46" t="e">
        <f t="shared" ca="1" si="183"/>
        <v>#N/A</v>
      </c>
      <c r="G156" s="46" t="e">
        <f t="shared" ca="1" si="183"/>
        <v>#N/A</v>
      </c>
      <c r="H156" s="46">
        <f t="shared" ca="1" si="183"/>
        <v>32.539666042877798</v>
      </c>
      <c r="I156" s="46" t="e">
        <f t="shared" ca="1" si="183"/>
        <v>#N/A</v>
      </c>
      <c r="J156" s="46" t="e">
        <f t="shared" ca="1" si="183"/>
        <v>#N/A</v>
      </c>
      <c r="K156" s="46" t="e">
        <f t="shared" ca="1" si="183"/>
        <v>#N/A</v>
      </c>
      <c r="L156" s="46" t="e">
        <f t="shared" ca="1" si="183"/>
        <v>#N/A</v>
      </c>
      <c r="M156" s="46" t="e">
        <f t="shared" ref="M156:N156" ca="1" si="184">IF(ISNUMBER(OFFSET(INDIRECT(CONCATENATE("'",M$9,"'","!$B$60")),$Q42,$D$104)),OFFSET(INDIRECT(CONCATENATE("'",M$9,"'","!$B$60")),$Q42,$D$104),NA())</f>
        <v>#N/A</v>
      </c>
      <c r="N156" s="47" t="e">
        <f t="shared" ca="1" si="184"/>
        <v>#N/A</v>
      </c>
    </row>
    <row r="157" spans="1:14" ht="16">
      <c r="A157" s="43" t="str">
        <f t="shared" si="182"/>
        <v>S-CD102
WB19
CWSP21.5/5
FanSP22
Load100</v>
      </c>
      <c r="B157" s="45">
        <f t="shared" ref="B157:L157" ca="1" si="185">IF(ISNUMBER(OFFSET(INDIRECT(CONCATENATE("'",B$9,"'","!$B$59")),$Q13,$D$152)),OFFSET(INDIRECT(CONCATENATE("'",B$9,"'","!$B$59")),$Q13,$D$152),NA())</f>
        <v>31.3</v>
      </c>
      <c r="C157" s="45">
        <f t="shared" ca="1" si="185"/>
        <v>30.474372232175298</v>
      </c>
      <c r="D157" s="45">
        <f t="shared" ca="1" si="185"/>
        <v>31.2</v>
      </c>
      <c r="E157" s="46">
        <f t="shared" ca="1" si="185"/>
        <v>31.46</v>
      </c>
      <c r="F157" s="46" t="e">
        <f t="shared" ca="1" si="185"/>
        <v>#N/A</v>
      </c>
      <c r="G157" s="46" t="e">
        <f t="shared" ca="1" si="185"/>
        <v>#N/A</v>
      </c>
      <c r="H157" s="46">
        <f t="shared" ca="1" si="185"/>
        <v>29.5733339896404</v>
      </c>
      <c r="I157" s="46" t="e">
        <f t="shared" ca="1" si="185"/>
        <v>#N/A</v>
      </c>
      <c r="J157" s="46" t="e">
        <f t="shared" ca="1" si="185"/>
        <v>#N/A</v>
      </c>
      <c r="K157" s="46" t="e">
        <f t="shared" ca="1" si="185"/>
        <v>#N/A</v>
      </c>
      <c r="L157" s="46" t="e">
        <f t="shared" ca="1" si="185"/>
        <v>#N/A</v>
      </c>
      <c r="M157" s="46" t="e">
        <f t="shared" ref="M157:N157" ca="1" si="186">IF(ISNUMBER(OFFSET(INDIRECT(CONCATENATE("'",M$9,"'","!$B$60")),$Q43,$D$104)),OFFSET(INDIRECT(CONCATENATE("'",M$9,"'","!$B$60")),$Q43,$D$104),NA())</f>
        <v>#N/A</v>
      </c>
      <c r="N157" s="47" t="e">
        <f t="shared" ca="1" si="186"/>
        <v>#N/A</v>
      </c>
    </row>
    <row r="158" spans="1:14" ht="16">
      <c r="A158" s="43" t="str">
        <f t="shared" si="182"/>
        <v>S-CD103
WB7
CWSP21.5/5
FanSP32
Load100</v>
      </c>
      <c r="B158" s="45">
        <f t="shared" ref="B158:L158" ca="1" si="187">IF(ISNUMBER(OFFSET(INDIRECT(CONCATENATE("'",B$9,"'","!$B$59")),$Q14,$D$152)),OFFSET(INDIRECT(CONCATENATE("'",B$9,"'","!$B$59")),$Q14,$D$152),NA())</f>
        <v>26.4</v>
      </c>
      <c r="C158" s="45">
        <f t="shared" ca="1" si="187"/>
        <v>26.315474641764201</v>
      </c>
      <c r="D158" s="45">
        <f t="shared" ca="1" si="187"/>
        <v>26.2</v>
      </c>
      <c r="E158" s="46">
        <f t="shared" ca="1" si="187"/>
        <v>26.47</v>
      </c>
      <c r="F158" s="46" t="e">
        <f t="shared" ca="1" si="187"/>
        <v>#N/A</v>
      </c>
      <c r="G158" s="46" t="e">
        <f t="shared" ca="1" si="187"/>
        <v>#N/A</v>
      </c>
      <c r="H158" s="46">
        <f t="shared" ca="1" si="187"/>
        <v>27.376200678119599</v>
      </c>
      <c r="I158" s="46" t="e">
        <f t="shared" ca="1" si="187"/>
        <v>#N/A</v>
      </c>
      <c r="J158" s="46" t="e">
        <f t="shared" ca="1" si="187"/>
        <v>#N/A</v>
      </c>
      <c r="K158" s="46" t="e">
        <f t="shared" ca="1" si="187"/>
        <v>#N/A</v>
      </c>
      <c r="L158" s="46" t="e">
        <f t="shared" ca="1" si="187"/>
        <v>#N/A</v>
      </c>
      <c r="M158" s="46" t="e">
        <f t="shared" ref="M158:N158" ca="1" si="188">IF(ISNUMBER(OFFSET(INDIRECT(CONCATENATE("'",M$9,"'","!$B$60")),$Q44,$D$104)),OFFSET(INDIRECT(CONCATENATE("'",M$9,"'","!$B$60")),$Q44,$D$104),NA())</f>
        <v>#N/A</v>
      </c>
      <c r="N158" s="47" t="e">
        <f t="shared" ca="1" si="188"/>
        <v>#N/A</v>
      </c>
    </row>
    <row r="159" spans="1:14" ht="16">
      <c r="A159" s="43" t="str">
        <f t="shared" si="182"/>
        <v>S-CD104
WB27
CWSP21.5/5
FanSP32
Load100</v>
      </c>
      <c r="B159" s="45">
        <f t="shared" ref="B159:L159" ca="1" si="189">IF(ISNUMBER(OFFSET(INDIRECT(CONCATENATE("'",B$9,"'","!$B$59")),$Q15,$D$152)),OFFSET(INDIRECT(CONCATENATE("'",B$9,"'","!$B$59")),$Q15,$D$152),NA())</f>
        <v>36.619999999999997</v>
      </c>
      <c r="C159" s="45">
        <f t="shared" ca="1" si="189"/>
        <v>36.575086879803798</v>
      </c>
      <c r="D159" s="45">
        <f t="shared" ca="1" si="189"/>
        <v>36.5</v>
      </c>
      <c r="E159" s="46">
        <f t="shared" ca="1" si="189"/>
        <v>36.69</v>
      </c>
      <c r="F159" s="46" t="e">
        <f t="shared" ca="1" si="189"/>
        <v>#N/A</v>
      </c>
      <c r="G159" s="46" t="e">
        <f t="shared" ca="1" si="189"/>
        <v>#N/A</v>
      </c>
      <c r="H159" s="46">
        <f t="shared" ca="1" si="189"/>
        <v>37.376457912601801</v>
      </c>
      <c r="I159" s="46" t="e">
        <f t="shared" ca="1" si="189"/>
        <v>#N/A</v>
      </c>
      <c r="J159" s="46" t="e">
        <f t="shared" ca="1" si="189"/>
        <v>#N/A</v>
      </c>
      <c r="K159" s="46" t="e">
        <f t="shared" ca="1" si="189"/>
        <v>#N/A</v>
      </c>
      <c r="L159" s="46" t="e">
        <f t="shared" ca="1" si="189"/>
        <v>#N/A</v>
      </c>
      <c r="M159" s="46" t="e">
        <f t="shared" ref="M159:N159" ca="1" si="190">IF(ISNUMBER(OFFSET(INDIRECT(CONCATENATE("'",M$9,"'","!$B$60")),$Q45,$D$104)),OFFSET(INDIRECT(CONCATENATE("'",M$9,"'","!$B$60")),$Q45,$D$104),NA())</f>
        <v>#N/A</v>
      </c>
      <c r="N159" s="47" t="e">
        <f t="shared" ca="1" si="190"/>
        <v>#N/A</v>
      </c>
    </row>
    <row r="160" spans="1:14" ht="16">
      <c r="A160" s="43" t="str">
        <f t="shared" si="182"/>
        <v>S-CD111
WB23
CWSP21.5/5
FanSP22
Load75</v>
      </c>
      <c r="B160" s="45">
        <f t="shared" ref="B160:L160" ca="1" si="191">IF(ISNUMBER(OFFSET(INDIRECT(CONCATENATE("'",B$9,"'","!$B$59")),$Q16,$D$152)),OFFSET(INDIRECT(CONCATENATE("'",B$9,"'","!$B$59")),$Q16,$D$152),NA())</f>
        <v>31.46</v>
      </c>
      <c r="C160" s="45">
        <f t="shared" ca="1" si="191"/>
        <v>31.085151547492099</v>
      </c>
      <c r="D160" s="45">
        <f t="shared" ca="1" si="191"/>
        <v>31.5</v>
      </c>
      <c r="E160" s="45">
        <f t="shared" ca="1" si="191"/>
        <v>31.61</v>
      </c>
      <c r="F160" s="46" t="e">
        <f t="shared" ca="1" si="191"/>
        <v>#N/A</v>
      </c>
      <c r="G160" s="46" t="e">
        <f t="shared" ca="1" si="191"/>
        <v>#N/A</v>
      </c>
      <c r="H160" s="46">
        <f t="shared" ca="1" si="191"/>
        <v>30.295660488585199</v>
      </c>
      <c r="I160" s="46" t="e">
        <f t="shared" ca="1" si="191"/>
        <v>#N/A</v>
      </c>
      <c r="J160" s="46" t="e">
        <f t="shared" ca="1" si="191"/>
        <v>#N/A</v>
      </c>
      <c r="K160" s="46" t="e">
        <f t="shared" ca="1" si="191"/>
        <v>#N/A</v>
      </c>
      <c r="L160" s="46" t="e">
        <f t="shared" ca="1" si="191"/>
        <v>#N/A</v>
      </c>
      <c r="M160" s="46" t="e">
        <f t="shared" ref="M160:N160" ca="1" si="192">IF(ISNUMBER(OFFSET(INDIRECT(CONCATENATE("'",M$9,"'","!$B$60")),$Q46,$D$104)),OFFSET(INDIRECT(CONCATENATE("'",M$9,"'","!$B$60")),$Q46,$D$104),NA())</f>
        <v>#N/A</v>
      </c>
      <c r="N160" s="47" t="e">
        <f t="shared" ca="1" si="192"/>
        <v>#N/A</v>
      </c>
    </row>
    <row r="161" spans="1:14" ht="16">
      <c r="A161" s="43" t="str">
        <f t="shared" si="182"/>
        <v>S-CD112
WB19
CWSP21.5/6
FanSP22
Load50</v>
      </c>
      <c r="B161" s="45">
        <f t="shared" ref="B161:L161" ca="1" si="193">IF(ISNUMBER(OFFSET(INDIRECT(CONCATENATE("'",B$9,"'","!$B$59")),$Q17,$D$152)),OFFSET(INDIRECT(CONCATENATE("'",B$9,"'","!$B$59")),$Q17,$D$152),NA())</f>
        <v>25.43</v>
      </c>
      <c r="C161" s="45">
        <f t="shared" ca="1" si="193"/>
        <v>25.109892590369</v>
      </c>
      <c r="D161" s="45">
        <f t="shared" ca="1" si="193"/>
        <v>25.5</v>
      </c>
      <c r="E161" s="45">
        <f t="shared" ca="1" si="193"/>
        <v>25.61</v>
      </c>
      <c r="F161" s="46" t="e">
        <f t="shared" ca="1" si="193"/>
        <v>#N/A</v>
      </c>
      <c r="G161" s="46" t="e">
        <f t="shared" ca="1" si="193"/>
        <v>#N/A</v>
      </c>
      <c r="H161" s="46">
        <f t="shared" ca="1" si="193"/>
        <v>24.667769431191601</v>
      </c>
      <c r="I161" s="46" t="e">
        <f t="shared" ca="1" si="193"/>
        <v>#N/A</v>
      </c>
      <c r="J161" s="46" t="e">
        <f t="shared" ca="1" si="193"/>
        <v>#N/A</v>
      </c>
      <c r="K161" s="46" t="e">
        <f t="shared" ca="1" si="193"/>
        <v>#N/A</v>
      </c>
      <c r="L161" s="46" t="e">
        <f t="shared" ca="1" si="193"/>
        <v>#N/A</v>
      </c>
      <c r="M161" s="46" t="e">
        <f t="shared" ref="M161:N161" ca="1" si="194">IF(ISNUMBER(OFFSET(INDIRECT(CONCATENATE("'",M$9,"'","!$B$60")),$Q47,$D$104)),OFFSET(INDIRECT(CONCATENATE("'",M$9,"'","!$B$60")),$Q47,$D$104),NA())</f>
        <v>#N/A</v>
      </c>
      <c r="N161" s="47" t="e">
        <f t="shared" ca="1" si="194"/>
        <v>#N/A</v>
      </c>
    </row>
    <row r="162" spans="1:14" ht="16">
      <c r="A162" s="43" t="str">
        <f t="shared" si="182"/>
        <v>S-CD113
WB7
CWSP21.5/5
FanSP32
Load100</v>
      </c>
      <c r="B162" s="45">
        <f t="shared" ref="B162:L162" ca="1" si="195">IF(ISNUMBER(OFFSET(INDIRECT(CONCATENATE("'",B$9,"'","!$B$59")),$Q18,$D$152)),OFFSET(INDIRECT(CONCATENATE("'",B$9,"'","!$B$59")),$Q18,$D$152),NA())</f>
        <v>23.21</v>
      </c>
      <c r="C162" s="45">
        <f t="shared" ca="1" si="195"/>
        <v>23.2228522093667</v>
      </c>
      <c r="D162" s="45">
        <f t="shared" ca="1" si="195"/>
        <v>23.2</v>
      </c>
      <c r="E162" s="45">
        <f t="shared" ca="1" si="195"/>
        <v>23.28</v>
      </c>
      <c r="F162" s="46" t="e">
        <f t="shared" ca="1" si="195"/>
        <v>#N/A</v>
      </c>
      <c r="G162" s="46" t="e">
        <f t="shared" ca="1" si="195"/>
        <v>#N/A</v>
      </c>
      <c r="H162" s="46">
        <f t="shared" ca="1" si="195"/>
        <v>23.883231868689698</v>
      </c>
      <c r="I162" s="46" t="e">
        <f t="shared" ca="1" si="195"/>
        <v>#N/A</v>
      </c>
      <c r="J162" s="46" t="e">
        <f t="shared" ca="1" si="195"/>
        <v>#N/A</v>
      </c>
      <c r="K162" s="46" t="e">
        <f t="shared" ca="1" si="195"/>
        <v>#N/A</v>
      </c>
      <c r="L162" s="46" t="e">
        <f t="shared" ca="1" si="195"/>
        <v>#N/A</v>
      </c>
      <c r="M162" s="46" t="e">
        <f t="shared" ref="M162:N162" ca="1" si="196">IF(ISNUMBER(OFFSET(INDIRECT(CONCATENATE("'",M$9,"'","!$B$60")),$Q48,$D$104)),OFFSET(INDIRECT(CONCATENATE("'",M$9,"'","!$B$60")),$Q48,$D$104),NA())</f>
        <v>#N/A</v>
      </c>
      <c r="N162" s="47" t="e">
        <f t="shared" ca="1" si="196"/>
        <v>#N/A</v>
      </c>
    </row>
    <row r="163" spans="1:14" ht="16">
      <c r="A163" s="48" t="str">
        <f t="shared" si="182"/>
        <v>S-CD114
WB27
CWSP21.5/5
FanSP32
Load100</v>
      </c>
      <c r="B163" s="45">
        <f t="shared" ref="B163:L163" ca="1" si="197">IF(ISNUMBER(OFFSET(INDIRECT(CONCATENATE("'",B$9,"'","!$B$59")),$Q19,$D$152)),OFFSET(INDIRECT(CONCATENATE("'",B$9,"'","!$B$59")),$Q19,$D$152),NA())</f>
        <v>34.020000000000003</v>
      </c>
      <c r="C163" s="45">
        <f t="shared" ca="1" si="197"/>
        <v>34.046089230506297</v>
      </c>
      <c r="D163" s="45">
        <f t="shared" ca="1" si="197"/>
        <v>34</v>
      </c>
      <c r="E163" s="45">
        <f t="shared" ca="1" si="197"/>
        <v>34.090000000000003</v>
      </c>
      <c r="F163" s="45" t="e">
        <f t="shared" ca="1" si="197"/>
        <v>#N/A</v>
      </c>
      <c r="G163" s="45" t="e">
        <f t="shared" ca="1" si="197"/>
        <v>#N/A</v>
      </c>
      <c r="H163" s="45">
        <f t="shared" ca="1" si="197"/>
        <v>34.667897075661998</v>
      </c>
      <c r="I163" s="45" t="e">
        <f t="shared" ca="1" si="197"/>
        <v>#N/A</v>
      </c>
      <c r="J163" s="45" t="e">
        <f t="shared" ca="1" si="197"/>
        <v>#N/A</v>
      </c>
      <c r="K163" s="45" t="e">
        <f t="shared" ca="1" si="197"/>
        <v>#N/A</v>
      </c>
      <c r="L163" s="45" t="e">
        <f t="shared" ca="1" si="197"/>
        <v>#N/A</v>
      </c>
      <c r="M163" s="45" t="e">
        <f t="shared" ref="M163:N163" ca="1" si="198">IF(ISNUMBER(OFFSET(INDIRECT(CONCATENATE("'",M$9,"'","!$B$60")),$Q49,$D$104)),OFFSET(INDIRECT(CONCATENATE("'",M$9,"'","!$B$60")),$Q49,$D$104),NA())</f>
        <v>#N/A</v>
      </c>
      <c r="N163" s="49" t="e">
        <f t="shared" ca="1" si="198"/>
        <v>#N/A</v>
      </c>
    </row>
    <row r="164" spans="1:14" ht="16">
      <c r="A164" s="43" t="str">
        <f t="shared" si="182"/>
        <v>S-CD200
WB27
CWSP21.5/5
FanSP22
Load100</v>
      </c>
      <c r="B164" s="44">
        <f t="shared" ref="B164:L164" ca="1" si="199">IF(ISNUMBER(OFFSET(INDIRECT(CONCATENATE("'",B$9,"'","!$B$59")),$Q20,$D$152)),OFFSET(INDIRECT(CONCATENATE("'",B$9,"'","!$B$59")),$Q20,$D$152),NA())</f>
        <v>37.08</v>
      </c>
      <c r="C164" s="45">
        <f t="shared" ca="1" si="199"/>
        <v>36.7195152092984</v>
      </c>
      <c r="D164" s="45">
        <f t="shared" ca="1" si="199"/>
        <v>37</v>
      </c>
      <c r="E164" s="46">
        <f t="shared" ca="1" si="199"/>
        <v>37.200000000000003</v>
      </c>
      <c r="F164" s="46" t="e">
        <f t="shared" ca="1" si="199"/>
        <v>#N/A</v>
      </c>
      <c r="G164" s="46" t="e">
        <f t="shared" ca="1" si="199"/>
        <v>#N/A</v>
      </c>
      <c r="H164" s="46">
        <f t="shared" ca="1" si="199"/>
        <v>37.247326783290397</v>
      </c>
      <c r="I164" s="46" t="e">
        <f t="shared" ca="1" si="199"/>
        <v>#N/A</v>
      </c>
      <c r="J164" s="46" t="e">
        <f t="shared" ca="1" si="199"/>
        <v>#N/A</v>
      </c>
      <c r="K164" s="46" t="e">
        <f t="shared" ca="1" si="199"/>
        <v>#N/A</v>
      </c>
      <c r="L164" s="46" t="e">
        <f t="shared" ca="1" si="199"/>
        <v>#N/A</v>
      </c>
      <c r="M164" s="46" t="e">
        <f t="shared" ref="M164:N164" ca="1" si="200">IF(ISNUMBER(OFFSET(INDIRECT(CONCATENATE("'",M$9,"'","!$B$60")),$Q50,$D$104)),OFFSET(INDIRECT(CONCATENATE("'",M$9,"'","!$B$60")),$Q50,$D$104),NA())</f>
        <v>#N/A</v>
      </c>
      <c r="N164" s="47" t="e">
        <f t="shared" ca="1" si="200"/>
        <v>#N/A</v>
      </c>
    </row>
    <row r="165" spans="1:14" ht="16">
      <c r="A165" s="43" t="str">
        <f t="shared" si="182"/>
        <v>S-CD201
WB23
CWSP21.5/5
FanSP22
Load100</v>
      </c>
      <c r="B165" s="45">
        <f t="shared" ref="B165:L165" ca="1" si="201">IF(ISNUMBER(OFFSET(INDIRECT(CONCATENATE("'",B$9,"'","!$B$59")),$Q21,$D$152)),OFFSET(INDIRECT(CONCATENATE("'",B$9,"'","!$B$59")),$Q21,$D$152),NA())</f>
        <v>34.130000000000003</v>
      </c>
      <c r="C165" s="45">
        <f t="shared" ca="1" si="201"/>
        <v>33.595089619999797</v>
      </c>
      <c r="D165" s="45">
        <f t="shared" ca="1" si="201"/>
        <v>34.299999999999997</v>
      </c>
      <c r="E165" s="46">
        <f t="shared" ca="1" si="201"/>
        <v>34.270000000000003</v>
      </c>
      <c r="F165" s="46" t="e">
        <f t="shared" ca="1" si="201"/>
        <v>#N/A</v>
      </c>
      <c r="G165" s="46" t="e">
        <f t="shared" ca="1" si="201"/>
        <v>#N/A</v>
      </c>
      <c r="H165" s="46">
        <f t="shared" ca="1" si="201"/>
        <v>34.320126938028601</v>
      </c>
      <c r="I165" s="46" t="e">
        <f t="shared" ca="1" si="201"/>
        <v>#N/A</v>
      </c>
      <c r="J165" s="46" t="e">
        <f t="shared" ca="1" si="201"/>
        <v>#N/A</v>
      </c>
      <c r="K165" s="46" t="e">
        <f t="shared" ca="1" si="201"/>
        <v>#N/A</v>
      </c>
      <c r="L165" s="46" t="e">
        <f t="shared" ca="1" si="201"/>
        <v>#N/A</v>
      </c>
      <c r="M165" s="46" t="e">
        <f t="shared" ref="M165:N165" ca="1" si="202">IF(ISNUMBER(OFFSET(INDIRECT(CONCATENATE("'",M$9,"'","!$B$60")),$Q51,$D$104)),OFFSET(INDIRECT(CONCATENATE("'",M$9,"'","!$B$60")),$Q51,$D$104),NA())</f>
        <v>#N/A</v>
      </c>
      <c r="N165" s="47" t="e">
        <f t="shared" ca="1" si="202"/>
        <v>#N/A</v>
      </c>
    </row>
    <row r="166" spans="1:14" ht="16">
      <c r="A166" s="43" t="str">
        <f t="shared" si="182"/>
        <v>S-CD202
WB19
CWSP21.5/5
FanSP22
Load100</v>
      </c>
      <c r="B166" s="45">
        <f t="shared" ref="B166:L166" ca="1" si="203">IF(ISNUMBER(OFFSET(INDIRECT(CONCATENATE("'",B$9,"'","!$B$59")),$Q22,$D$152)),OFFSET(INDIRECT(CONCATENATE("'",B$9,"'","!$B$59")),$Q22,$D$152),NA())</f>
        <v>31.3</v>
      </c>
      <c r="C166" s="45">
        <f t="shared" ca="1" si="203"/>
        <v>30.562500969555401</v>
      </c>
      <c r="D166" s="45">
        <f t="shared" ca="1" si="203"/>
        <v>31.5</v>
      </c>
      <c r="E166" s="46">
        <f t="shared" ca="1" si="203"/>
        <v>31.46</v>
      </c>
      <c r="F166" s="46" t="e">
        <f t="shared" ca="1" si="203"/>
        <v>#N/A</v>
      </c>
      <c r="G166" s="46" t="e">
        <f t="shared" ca="1" si="203"/>
        <v>#N/A</v>
      </c>
      <c r="H166" s="46">
        <f t="shared" ca="1" si="203"/>
        <v>31.450921359643299</v>
      </c>
      <c r="I166" s="46" t="e">
        <f t="shared" ca="1" si="203"/>
        <v>#N/A</v>
      </c>
      <c r="J166" s="46" t="e">
        <f t="shared" ca="1" si="203"/>
        <v>#N/A</v>
      </c>
      <c r="K166" s="46" t="e">
        <f t="shared" ca="1" si="203"/>
        <v>#N/A</v>
      </c>
      <c r="L166" s="46" t="e">
        <f t="shared" ca="1" si="203"/>
        <v>#N/A</v>
      </c>
      <c r="M166" s="46" t="e">
        <f t="shared" ref="M166:N166" ca="1" si="204">IF(ISNUMBER(OFFSET(INDIRECT(CONCATENATE("'",M$9,"'","!$B$60")),$Q52,$D$104)),OFFSET(INDIRECT(CONCATENATE("'",M$9,"'","!$B$60")),$Q52,$D$104),NA())</f>
        <v>#N/A</v>
      </c>
      <c r="N166" s="47" t="e">
        <f t="shared" ca="1" si="204"/>
        <v>#N/A</v>
      </c>
    </row>
    <row r="167" spans="1:14" ht="16">
      <c r="A167" s="43" t="str">
        <f t="shared" si="182"/>
        <v>S-CD203
WB7
CWSP21.5/5
FanSP32
Load100</v>
      </c>
      <c r="B167" s="45">
        <f t="shared" ref="B167:L167" ca="1" si="205">IF(ISNUMBER(OFFSET(INDIRECT(CONCATENATE("'",B$9,"'","!$B$59")),$Q23,$D$152)),OFFSET(INDIRECT(CONCATENATE("'",B$9,"'","!$B$59")),$Q23,$D$152),NA())</f>
        <v>27</v>
      </c>
      <c r="C167" s="45">
        <f t="shared" ca="1" si="205"/>
        <v>27.089081943772499</v>
      </c>
      <c r="D167" s="45">
        <f t="shared" ca="1" si="205"/>
        <v>27</v>
      </c>
      <c r="E167" s="46">
        <f t="shared" ca="1" si="205"/>
        <v>27</v>
      </c>
      <c r="F167" s="46" t="e">
        <f t="shared" ca="1" si="205"/>
        <v>#N/A</v>
      </c>
      <c r="G167" s="46" t="e">
        <f t="shared" ca="1" si="205"/>
        <v>#N/A</v>
      </c>
      <c r="H167" s="46">
        <f t="shared" ca="1" si="205"/>
        <v>27.376200678119599</v>
      </c>
      <c r="I167" s="46" t="e">
        <f t="shared" ca="1" si="205"/>
        <v>#N/A</v>
      </c>
      <c r="J167" s="46" t="e">
        <f t="shared" ca="1" si="205"/>
        <v>#N/A</v>
      </c>
      <c r="K167" s="46" t="e">
        <f t="shared" ca="1" si="205"/>
        <v>#N/A</v>
      </c>
      <c r="L167" s="46" t="e">
        <f t="shared" ca="1" si="205"/>
        <v>#N/A</v>
      </c>
      <c r="M167" s="46" t="e">
        <f t="shared" ref="M167:N167" ca="1" si="206">IF(ISNUMBER(OFFSET(INDIRECT(CONCATENATE("'",M$9,"'","!$B$60")),$Q53,$D$104)),OFFSET(INDIRECT(CONCATENATE("'",M$9,"'","!$B$60")),$Q53,$D$104),NA())</f>
        <v>#N/A</v>
      </c>
      <c r="N167" s="47" t="e">
        <f t="shared" ca="1" si="206"/>
        <v>#N/A</v>
      </c>
    </row>
    <row r="168" spans="1:14" ht="16">
      <c r="A168" s="43" t="str">
        <f t="shared" si="182"/>
        <v>S-CD204
WB27
CWSP21.5/5
FanSP32
Load100</v>
      </c>
      <c r="B168" s="45">
        <f t="shared" ref="B168:L168" ca="1" si="207">IF(ISNUMBER(OFFSET(INDIRECT(CONCATENATE("'",B$9,"'","!$B$59")),$Q24,$D$152)),OFFSET(INDIRECT(CONCATENATE("'",B$9,"'","!$B$59")),$Q24,$D$152),NA())</f>
        <v>37.130000000000003</v>
      </c>
      <c r="C168" s="45">
        <f t="shared" ca="1" si="207"/>
        <v>37.106922738671997</v>
      </c>
      <c r="D168" s="45">
        <f t="shared" ca="1" si="207"/>
        <v>37</v>
      </c>
      <c r="E168" s="45">
        <f t="shared" ca="1" si="207"/>
        <v>37.200000000000003</v>
      </c>
      <c r="F168" s="46" t="e">
        <f t="shared" ca="1" si="207"/>
        <v>#N/A</v>
      </c>
      <c r="G168" s="46" t="e">
        <f t="shared" ca="1" si="207"/>
        <v>#N/A</v>
      </c>
      <c r="H168" s="46">
        <f t="shared" ca="1" si="207"/>
        <v>37.376457912601801</v>
      </c>
      <c r="I168" s="46" t="e">
        <f t="shared" ca="1" si="207"/>
        <v>#N/A</v>
      </c>
      <c r="J168" s="46" t="e">
        <f t="shared" ca="1" si="207"/>
        <v>#N/A</v>
      </c>
      <c r="K168" s="46" t="e">
        <f t="shared" ca="1" si="207"/>
        <v>#N/A</v>
      </c>
      <c r="L168" s="46" t="e">
        <f t="shared" ca="1" si="207"/>
        <v>#N/A</v>
      </c>
      <c r="M168" s="46" t="e">
        <f t="shared" ref="M168:N168" ca="1" si="208">IF(ISNUMBER(OFFSET(INDIRECT(CONCATENATE("'",M$9,"'","!$B$60")),$Q54,$D$104)),OFFSET(INDIRECT(CONCATENATE("'",M$9,"'","!$B$60")),$Q54,$D$104),NA())</f>
        <v>#N/A</v>
      </c>
      <c r="N168" s="47" t="e">
        <f t="shared" ca="1" si="208"/>
        <v>#N/A</v>
      </c>
    </row>
    <row r="169" spans="1:14" ht="16">
      <c r="A169" s="43" t="str">
        <f t="shared" si="182"/>
        <v>S-CD211
WB23
CWSP21.5/5
FanSP22
Load75</v>
      </c>
      <c r="B169" s="45">
        <f t="shared" ref="B169:L169" ca="1" si="209">IF(ISNUMBER(OFFSET(INDIRECT(CONCATENATE("'",B$9,"'","!$B$59")),$Q25,$D$152)),OFFSET(INDIRECT(CONCATENATE("'",B$9,"'","!$B$59")),$Q25,$D$152),NA())</f>
        <v>32.409999999999997</v>
      </c>
      <c r="C169" s="45">
        <f t="shared" ca="1" si="209"/>
        <v>31.821966168630901</v>
      </c>
      <c r="D169" s="45">
        <f t="shared" ca="1" si="209"/>
        <v>33</v>
      </c>
      <c r="E169" s="45">
        <f t="shared" ca="1" si="209"/>
        <v>32.47</v>
      </c>
      <c r="F169" s="46" t="e">
        <f t="shared" ca="1" si="209"/>
        <v>#N/A</v>
      </c>
      <c r="G169" s="46" t="e">
        <f t="shared" ca="1" si="209"/>
        <v>#N/A</v>
      </c>
      <c r="H169" s="46">
        <f t="shared" ca="1" si="209"/>
        <v>31.7399762946648</v>
      </c>
      <c r="I169" s="46" t="e">
        <f t="shared" ca="1" si="209"/>
        <v>#N/A</v>
      </c>
      <c r="J169" s="46" t="e">
        <f t="shared" ca="1" si="209"/>
        <v>#N/A</v>
      </c>
      <c r="K169" s="46" t="e">
        <f t="shared" ca="1" si="209"/>
        <v>#N/A</v>
      </c>
      <c r="L169" s="46" t="e">
        <f t="shared" ca="1" si="209"/>
        <v>#N/A</v>
      </c>
      <c r="M169" s="46" t="e">
        <f t="shared" ref="M169:N169" ca="1" si="210">IF(ISNUMBER(OFFSET(INDIRECT(CONCATENATE("'",M$9,"'","!$B$60")),$Q55,$D$104)),OFFSET(INDIRECT(CONCATENATE("'",M$9,"'","!$B$60")),$Q55,$D$104),NA())</f>
        <v>#N/A</v>
      </c>
      <c r="N169" s="47" t="e">
        <f t="shared" ca="1" si="210"/>
        <v>#N/A</v>
      </c>
    </row>
    <row r="170" spans="1:14" ht="16">
      <c r="A170" s="43" t="str">
        <f t="shared" si="182"/>
        <v>S-CD212
WB19
CWSP21.5/6
FanSP22
Load50</v>
      </c>
      <c r="B170" s="45">
        <f t="shared" ref="B170:L170" ca="1" si="211">IF(ISNUMBER(OFFSET(INDIRECT(CONCATENATE("'",B$9,"'","!$B$59")),$Q26,$D$152)),OFFSET(INDIRECT(CONCATENATE("'",B$9,"'","!$B$59")),$Q26,$D$152),NA())</f>
        <v>27.33</v>
      </c>
      <c r="C170" s="45">
        <f t="shared" ca="1" si="211"/>
        <v>26.774248166096601</v>
      </c>
      <c r="D170" s="45">
        <f t="shared" ca="1" si="211"/>
        <v>28.5</v>
      </c>
      <c r="E170" s="45">
        <f t="shared" ca="1" si="211"/>
        <v>27.4</v>
      </c>
      <c r="F170" s="46" t="e">
        <f t="shared" ca="1" si="211"/>
        <v>#N/A</v>
      </c>
      <c r="G170" s="46" t="e">
        <f t="shared" ca="1" si="211"/>
        <v>#N/A</v>
      </c>
      <c r="H170" s="46">
        <f t="shared" ca="1" si="211"/>
        <v>25.7744440446364</v>
      </c>
      <c r="I170" s="46" t="e">
        <f t="shared" ca="1" si="211"/>
        <v>#N/A</v>
      </c>
      <c r="J170" s="46" t="e">
        <f t="shared" ca="1" si="211"/>
        <v>#N/A</v>
      </c>
      <c r="K170" s="46" t="e">
        <f t="shared" ca="1" si="211"/>
        <v>#N/A</v>
      </c>
      <c r="L170" s="46" t="e">
        <f t="shared" ca="1" si="211"/>
        <v>#N/A</v>
      </c>
      <c r="M170" s="46" t="e">
        <f t="shared" ref="M170:N170" ca="1" si="212">IF(ISNUMBER(OFFSET(INDIRECT(CONCATENATE("'",M$9,"'","!$B$60")),$Q56,$D$104)),OFFSET(INDIRECT(CONCATENATE("'",M$9,"'","!$B$60")),$Q56,$D$104),NA())</f>
        <v>#N/A</v>
      </c>
      <c r="N170" s="47" t="e">
        <f t="shared" ca="1" si="212"/>
        <v>#N/A</v>
      </c>
    </row>
    <row r="171" spans="1:14" ht="16">
      <c r="A171" s="48" t="str">
        <f t="shared" si="182"/>
        <v>S-CD213
WB7
CWSP21.5/5
FanSP32
Load100</v>
      </c>
      <c r="B171" s="45">
        <f t="shared" ref="B171:L171" ca="1" si="213">IF(ISNUMBER(OFFSET(INDIRECT(CONCATENATE("'",B$9,"'","!$B$59")),$Q27,$D$152)),OFFSET(INDIRECT(CONCATENATE("'",B$9,"'","!$B$59")),$Q27,$D$152),NA())</f>
        <v>24.95</v>
      </c>
      <c r="C171" s="45">
        <f t="shared" ca="1" si="213"/>
        <v>24.838969554395799</v>
      </c>
      <c r="D171" s="45">
        <f t="shared" ca="1" si="213"/>
        <v>24.9</v>
      </c>
      <c r="E171" s="45">
        <f t="shared" ca="1" si="213"/>
        <v>24.99</v>
      </c>
      <c r="F171" s="45" t="e">
        <f t="shared" ca="1" si="213"/>
        <v>#N/A</v>
      </c>
      <c r="G171" s="45" t="e">
        <f t="shared" ca="1" si="213"/>
        <v>#N/A</v>
      </c>
      <c r="H171" s="45">
        <f t="shared" ca="1" si="213"/>
        <v>23.883231868689698</v>
      </c>
      <c r="I171" s="45" t="e">
        <f t="shared" ca="1" si="213"/>
        <v>#N/A</v>
      </c>
      <c r="J171" s="45" t="e">
        <f t="shared" ca="1" si="213"/>
        <v>#N/A</v>
      </c>
      <c r="K171" s="45" t="e">
        <f t="shared" ca="1" si="213"/>
        <v>#N/A</v>
      </c>
      <c r="L171" s="45" t="e">
        <f t="shared" ca="1" si="213"/>
        <v>#N/A</v>
      </c>
      <c r="M171" s="45" t="e">
        <f t="shared" ref="M171:N171" ca="1" si="214">IF(ISNUMBER(OFFSET(INDIRECT(CONCATENATE("'",M$9,"'","!$B$60")),$Q57,$D$104)),OFFSET(INDIRECT(CONCATENATE("'",M$9,"'","!$B$60")),$Q57,$D$104),NA())</f>
        <v>#N/A</v>
      </c>
      <c r="N171" s="49" t="e">
        <f t="shared" ca="1" si="214"/>
        <v>#N/A</v>
      </c>
    </row>
    <row r="172" spans="1:14" ht="16">
      <c r="A172" s="48" t="str">
        <f t="shared" si="182"/>
        <v>S-CD214
WB27
CWSP21.5/5
FanSP32
Load100</v>
      </c>
      <c r="B172" s="45">
        <f t="shared" ref="B172:L172" ca="1" si="215">IF(ISNUMBER(OFFSET(INDIRECT(CONCATENATE("'",B$9,"'","!$B$59")),$Q28,$D$152)),OFFSET(INDIRECT(CONCATENATE("'",B$9,"'","!$B$59")),$Q28,$D$152),NA())</f>
        <v>36.5</v>
      </c>
      <c r="C172" s="45">
        <f t="shared" ca="1" si="215"/>
        <v>36.509331239348398</v>
      </c>
      <c r="D172" s="45">
        <f t="shared" ca="1" si="215"/>
        <v>36.5</v>
      </c>
      <c r="E172" s="45">
        <f t="shared" ca="1" si="215"/>
        <v>36.5</v>
      </c>
      <c r="F172" s="45" t="e">
        <f t="shared" ca="1" si="215"/>
        <v>#N/A</v>
      </c>
      <c r="G172" s="45" t="e">
        <f t="shared" ca="1" si="215"/>
        <v>#N/A</v>
      </c>
      <c r="H172" s="45">
        <f t="shared" ca="1" si="215"/>
        <v>34.667897075661998</v>
      </c>
      <c r="I172" s="45" t="e">
        <f t="shared" ca="1" si="215"/>
        <v>#N/A</v>
      </c>
      <c r="J172" s="45" t="e">
        <f t="shared" ca="1" si="215"/>
        <v>#N/A</v>
      </c>
      <c r="K172" s="45" t="e">
        <f t="shared" ca="1" si="215"/>
        <v>#N/A</v>
      </c>
      <c r="L172" s="45" t="e">
        <f t="shared" ca="1" si="215"/>
        <v>#N/A</v>
      </c>
      <c r="M172" s="45" t="e">
        <f t="shared" ref="M172:N172" ca="1" si="216">IF(ISNUMBER(OFFSET(INDIRECT(CONCATENATE("'",M$9,"'","!$B$60")),$Q58,$D$104)),OFFSET(INDIRECT(CONCATENATE("'",M$9,"'","!$B$60")),$Q58,$D$104),NA())</f>
        <v>#N/A</v>
      </c>
      <c r="N172" s="49" t="e">
        <f t="shared" ca="1" si="216"/>
        <v>#N/A</v>
      </c>
    </row>
    <row r="173" spans="1:14" ht="17" thickBot="1">
      <c r="A173" s="50" t="str">
        <f t="shared" si="182"/>
        <v>S-CD215
WB27
CWSP21.5/5
FanSP32
Load100</v>
      </c>
      <c r="B173" s="51">
        <f t="shared" ref="B173:L173" ca="1" si="217">IF(ISNUMBER(OFFSET(INDIRECT(CONCATENATE("'",B$9,"'","!$B$59")),$Q29,$D$152)),OFFSET(INDIRECT(CONCATENATE("'",B$9,"'","!$B$59")),$Q29,$D$152),NA())</f>
        <v>27.33</v>
      </c>
      <c r="C173" s="51">
        <f t="shared" ca="1" si="217"/>
        <v>26.774248166096601</v>
      </c>
      <c r="D173" s="51">
        <f t="shared" ca="1" si="217"/>
        <v>28.5</v>
      </c>
      <c r="E173" s="51">
        <f t="shared" ca="1" si="217"/>
        <v>27.4</v>
      </c>
      <c r="F173" s="51" t="e">
        <f t="shared" ca="1" si="217"/>
        <v>#N/A</v>
      </c>
      <c r="G173" s="51" t="e">
        <f t="shared" ca="1" si="217"/>
        <v>#N/A</v>
      </c>
      <c r="H173" s="51">
        <f t="shared" ca="1" si="217"/>
        <v>0</v>
      </c>
      <c r="I173" s="51" t="e">
        <f t="shared" ca="1" si="217"/>
        <v>#N/A</v>
      </c>
      <c r="J173" s="51" t="e">
        <f t="shared" ca="1" si="217"/>
        <v>#N/A</v>
      </c>
      <c r="K173" s="51" t="e">
        <f t="shared" ca="1" si="217"/>
        <v>#N/A</v>
      </c>
      <c r="L173" s="51" t="e">
        <f t="shared" ca="1" si="217"/>
        <v>#N/A</v>
      </c>
      <c r="M173" s="51" t="e">
        <f t="shared" ref="M173:N173" ca="1" si="218">IF(ISNUMBER(OFFSET(INDIRECT(CONCATENATE("'",M$9,"'","!$B$60")),$Q59,$D$104)),OFFSET(INDIRECT(CONCATENATE("'",M$9,"'","!$B$60")),$Q59,$D$104),NA())</f>
        <v>#N/A</v>
      </c>
      <c r="N173" s="52" t="e">
        <f t="shared" ca="1" si="218"/>
        <v>#N/A</v>
      </c>
    </row>
    <row r="174" spans="1:14" ht="16">
      <c r="A174" s="36"/>
      <c r="B174" s="36"/>
      <c r="C174" s="36"/>
      <c r="D174" s="36"/>
      <c r="E174" s="36"/>
      <c r="F174" s="36"/>
      <c r="G174" s="36"/>
      <c r="H174" s="36"/>
      <c r="I174" s="36"/>
      <c r="J174" s="36"/>
      <c r="K174" s="36"/>
      <c r="L174" s="36"/>
      <c r="M174" s="36"/>
      <c r="N174" s="36"/>
    </row>
    <row r="175" spans="1:14" ht="16">
      <c r="A175" s="36"/>
      <c r="B175" s="36"/>
      <c r="C175" s="36"/>
      <c r="D175" s="36"/>
      <c r="E175" s="36"/>
      <c r="F175" s="36"/>
      <c r="G175" s="36"/>
      <c r="H175" s="36"/>
      <c r="I175" s="36"/>
      <c r="J175" s="36"/>
      <c r="K175" s="36"/>
      <c r="L175" s="36"/>
      <c r="M175" s="36"/>
      <c r="N175" s="36"/>
    </row>
    <row r="176" spans="1:14" ht="16">
      <c r="A176" s="6" t="s">
        <v>397</v>
      </c>
      <c r="B176" s="6" t="s">
        <v>264</v>
      </c>
      <c r="C176" s="6" t="s">
        <v>15</v>
      </c>
      <c r="D176" s="6">
        <f>MATCH(A176,$X$11:$X$53,0)</f>
        <v>16</v>
      </c>
      <c r="E176" s="8"/>
      <c r="F176" s="6" t="str">
        <f>A176&amp;B176&amp;$F$4</f>
        <v>AR_冷却水流量[L/min]　S-CD100シリーズ</v>
      </c>
      <c r="G176" s="6" t="str">
        <f>A176&amp;B176&amp;$G$4</f>
        <v>AR_冷却水流量[L/min]　S-CD200シリーズ</v>
      </c>
      <c r="I176" s="36"/>
      <c r="J176" s="36"/>
      <c r="K176" s="36"/>
      <c r="L176" s="36"/>
      <c r="M176" s="36"/>
      <c r="N176" s="36"/>
    </row>
    <row r="177" spans="1:14">
      <c r="A177" s="11" t="s">
        <v>18</v>
      </c>
    </row>
    <row r="178" spans="1:14" ht="15" thickBot="1">
      <c r="A178" s="37" t="s">
        <v>26</v>
      </c>
      <c r="B178" s="38" t="str">
        <f ca="1">B$10</f>
        <v>QAS/メーカ値</v>
      </c>
      <c r="C178" s="38" t="str">
        <f t="shared" ref="C178:N178" ca="1" si="219">C$10</f>
        <v>ENe-ST/小野永吉</v>
      </c>
      <c r="D178" s="38" t="str">
        <f t="shared" ca="1" si="219"/>
        <v>LCEM/Yajima</v>
      </c>
      <c r="E178" s="38" t="str">
        <f t="shared" ca="1" si="219"/>
        <v>BEST2108dev/nino</v>
      </c>
      <c r="F178" s="38" t="str">
        <f t="shared" si="219"/>
        <v>Popolo_富樫</v>
      </c>
      <c r="G178" s="38" t="str">
        <f t="shared" si="219"/>
        <v>ACSESCX_吉田</v>
      </c>
      <c r="H178" s="38" t="str">
        <f t="shared" ca="1" si="219"/>
        <v>EnergyPlus/小野永吉</v>
      </c>
      <c r="I178" s="38" t="e">
        <f t="shared" ca="1" si="219"/>
        <v>#REF!</v>
      </c>
      <c r="J178" s="38" t="e">
        <f t="shared" ca="1" si="219"/>
        <v>#REF!</v>
      </c>
      <c r="K178" s="38" t="e">
        <f t="shared" ca="1" si="219"/>
        <v>#REF!</v>
      </c>
      <c r="L178" s="38" t="e">
        <f t="shared" ca="1" si="219"/>
        <v>#REF!</v>
      </c>
      <c r="M178" s="38" t="e">
        <f t="shared" ca="1" si="219"/>
        <v>#REF!</v>
      </c>
      <c r="N178" s="38" t="e">
        <f t="shared" ca="1" si="219"/>
        <v>#REF!</v>
      </c>
    </row>
    <row r="179" spans="1:14" ht="16">
      <c r="A179" s="39" t="str">
        <f>$A11</f>
        <v>S-CD100
WB27
CWSP21.5/5
FanSP22
Load100</v>
      </c>
      <c r="B179" s="40">
        <f t="shared" ref="B179:L179" ca="1" si="220">IF(ISNUMBER(OFFSET(INDIRECT(CONCATENATE("'",B$9,"'","!$B$59")),$Q11,$D$176)),OFFSET(INDIRECT(CONCATENATE("'",B$9,"'","!$B$59")),$Q11,$D$176),NA())</f>
        <v>2500.0001999999999</v>
      </c>
      <c r="C179" s="40">
        <f t="shared" ca="1" si="220"/>
        <v>2500</v>
      </c>
      <c r="D179" s="40">
        <f t="shared" ca="1" si="220"/>
        <v>2500</v>
      </c>
      <c r="E179" s="41">
        <f t="shared" ca="1" si="220"/>
        <v>2500.0001999999999</v>
      </c>
      <c r="F179" s="41" t="e">
        <f t="shared" ca="1" si="220"/>
        <v>#N/A</v>
      </c>
      <c r="G179" s="41" t="e">
        <f t="shared" ca="1" si="220"/>
        <v>#N/A</v>
      </c>
      <c r="H179" s="41">
        <f t="shared" ca="1" si="220"/>
        <v>2499.7649979600001</v>
      </c>
      <c r="I179" s="41" t="e">
        <f t="shared" ca="1" si="220"/>
        <v>#N/A</v>
      </c>
      <c r="J179" s="41" t="e">
        <f t="shared" ca="1" si="220"/>
        <v>#N/A</v>
      </c>
      <c r="K179" s="41" t="e">
        <f t="shared" ca="1" si="220"/>
        <v>#N/A</v>
      </c>
      <c r="L179" s="41" t="e">
        <f t="shared" ca="1" si="220"/>
        <v>#N/A</v>
      </c>
      <c r="M179" s="41" t="e">
        <f t="shared" ref="M179:N197" ca="1" si="221">IF(ISNUMBER(OFFSET(INDIRECT(CONCATENATE("'",M$9,"'","!$B$60")),$Q56,$D$104)),OFFSET(INDIRECT(CONCATENATE("'",M$9,"'","!$B$60")),$Q56,$D$104),NA())</f>
        <v>#N/A</v>
      </c>
      <c r="N179" s="42" t="e">
        <f t="shared" ca="1" si="221"/>
        <v>#N/A</v>
      </c>
    </row>
    <row r="180" spans="1:14" ht="16">
      <c r="A180" s="43" t="str">
        <f t="shared" ref="A180:A197" si="222">$A12</f>
        <v>S-CD101
WB23
CWSP21.5/5
FanSP22
Load100</v>
      </c>
      <c r="B180" s="44">
        <f t="shared" ref="B180:L180" ca="1" si="223">IF(ISNUMBER(OFFSET(INDIRECT(CONCATENATE("'",B$9,"'","!$B$59")),$Q12,$D$176)),OFFSET(INDIRECT(CONCATENATE("'",B$9,"'","!$B$59")),$Q12,$D$176),NA())</f>
        <v>2500.0001999999999</v>
      </c>
      <c r="C180" s="45">
        <f t="shared" ca="1" si="223"/>
        <v>2500</v>
      </c>
      <c r="D180" s="45">
        <f t="shared" ca="1" si="223"/>
        <v>2500</v>
      </c>
      <c r="E180" s="46">
        <f t="shared" ca="1" si="223"/>
        <v>2500.0001999999999</v>
      </c>
      <c r="F180" s="46" t="e">
        <f t="shared" ca="1" si="223"/>
        <v>#N/A</v>
      </c>
      <c r="G180" s="46" t="e">
        <f t="shared" ca="1" si="223"/>
        <v>#N/A</v>
      </c>
      <c r="H180" s="46">
        <f t="shared" ca="1" si="223"/>
        <v>2499.7649979600001</v>
      </c>
      <c r="I180" s="46" t="e">
        <f t="shared" ca="1" si="223"/>
        <v>#N/A</v>
      </c>
      <c r="J180" s="46" t="e">
        <f t="shared" ca="1" si="223"/>
        <v>#N/A</v>
      </c>
      <c r="K180" s="46" t="e">
        <f t="shared" ca="1" si="223"/>
        <v>#N/A</v>
      </c>
      <c r="L180" s="46" t="e">
        <f t="shared" ca="1" si="223"/>
        <v>#N/A</v>
      </c>
      <c r="M180" s="46" t="e">
        <f t="shared" ca="1" si="221"/>
        <v>#N/A</v>
      </c>
      <c r="N180" s="47" t="e">
        <f t="shared" ca="1" si="221"/>
        <v>#N/A</v>
      </c>
    </row>
    <row r="181" spans="1:14" ht="16">
      <c r="A181" s="43" t="str">
        <f t="shared" si="222"/>
        <v>S-CD102
WB19
CWSP21.5/5
FanSP22
Load100</v>
      </c>
      <c r="B181" s="45">
        <f t="shared" ref="B181:L181" ca="1" si="224">IF(ISNUMBER(OFFSET(INDIRECT(CONCATENATE("'",B$9,"'","!$B$59")),$Q13,$D$176)),OFFSET(INDIRECT(CONCATENATE("'",B$9,"'","!$B$59")),$Q13,$D$176),NA())</f>
        <v>2500.0001999999999</v>
      </c>
      <c r="C181" s="45">
        <f t="shared" ca="1" si="224"/>
        <v>2500</v>
      </c>
      <c r="D181" s="45">
        <f t="shared" ca="1" si="224"/>
        <v>2500</v>
      </c>
      <c r="E181" s="46">
        <f t="shared" ca="1" si="224"/>
        <v>2500.0001999999999</v>
      </c>
      <c r="F181" s="46" t="e">
        <f t="shared" ca="1" si="224"/>
        <v>#N/A</v>
      </c>
      <c r="G181" s="46" t="e">
        <f t="shared" ca="1" si="224"/>
        <v>#N/A</v>
      </c>
      <c r="H181" s="46">
        <f t="shared" ca="1" si="224"/>
        <v>2499.7649979600001</v>
      </c>
      <c r="I181" s="46" t="e">
        <f t="shared" ca="1" si="224"/>
        <v>#N/A</v>
      </c>
      <c r="J181" s="46" t="e">
        <f t="shared" ca="1" si="224"/>
        <v>#N/A</v>
      </c>
      <c r="K181" s="46" t="e">
        <f t="shared" ca="1" si="224"/>
        <v>#N/A</v>
      </c>
      <c r="L181" s="46" t="e">
        <f t="shared" ca="1" si="224"/>
        <v>#N/A</v>
      </c>
      <c r="M181" s="46" t="e">
        <f t="shared" ca="1" si="221"/>
        <v>#N/A</v>
      </c>
      <c r="N181" s="47" t="e">
        <f t="shared" ca="1" si="221"/>
        <v>#N/A</v>
      </c>
    </row>
    <row r="182" spans="1:14" ht="16">
      <c r="A182" s="43" t="str">
        <f t="shared" si="222"/>
        <v>S-CD103
WB7
CWSP21.5/5
FanSP32
Load100</v>
      </c>
      <c r="B182" s="45">
        <f t="shared" ref="B182:L182" ca="1" si="225">IF(ISNUMBER(OFFSET(INDIRECT(CONCATENATE("'",B$9,"'","!$B$59")),$Q14,$D$176)),OFFSET(INDIRECT(CONCATENATE("'",B$9,"'","!$B$59")),$Q14,$D$176),NA())</f>
        <v>2500.0001999999999</v>
      </c>
      <c r="C182" s="45">
        <f t="shared" ca="1" si="225"/>
        <v>2500</v>
      </c>
      <c r="D182" s="45">
        <f t="shared" ca="1" si="225"/>
        <v>2500</v>
      </c>
      <c r="E182" s="46">
        <f t="shared" ca="1" si="225"/>
        <v>2500.0001999999999</v>
      </c>
      <c r="F182" s="46" t="e">
        <f t="shared" ca="1" si="225"/>
        <v>#N/A</v>
      </c>
      <c r="G182" s="46" t="e">
        <f t="shared" ca="1" si="225"/>
        <v>#N/A</v>
      </c>
      <c r="H182" s="46">
        <f t="shared" ca="1" si="225"/>
        <v>2499.7649979600001</v>
      </c>
      <c r="I182" s="46" t="e">
        <f t="shared" ca="1" si="225"/>
        <v>#N/A</v>
      </c>
      <c r="J182" s="46" t="e">
        <f t="shared" ca="1" si="225"/>
        <v>#N/A</v>
      </c>
      <c r="K182" s="46" t="e">
        <f t="shared" ca="1" si="225"/>
        <v>#N/A</v>
      </c>
      <c r="L182" s="46" t="e">
        <f t="shared" ca="1" si="225"/>
        <v>#N/A</v>
      </c>
      <c r="M182" s="46" t="e">
        <f t="shared" ca="1" si="221"/>
        <v>#N/A</v>
      </c>
      <c r="N182" s="47" t="e">
        <f t="shared" ca="1" si="221"/>
        <v>#N/A</v>
      </c>
    </row>
    <row r="183" spans="1:14" ht="16">
      <c r="A183" s="43" t="str">
        <f t="shared" si="222"/>
        <v>S-CD104
WB27
CWSP21.5/5
FanSP32
Load100</v>
      </c>
      <c r="B183" s="45">
        <f t="shared" ref="B183:L183" ca="1" si="226">IF(ISNUMBER(OFFSET(INDIRECT(CONCATENATE("'",B$9,"'","!$B$59")),$Q15,$D$176)),OFFSET(INDIRECT(CONCATENATE("'",B$9,"'","!$B$59")),$Q15,$D$176),NA())</f>
        <v>2500.0001999999999</v>
      </c>
      <c r="C183" s="45">
        <f t="shared" ca="1" si="226"/>
        <v>2500</v>
      </c>
      <c r="D183" s="45">
        <f t="shared" ca="1" si="226"/>
        <v>2500</v>
      </c>
      <c r="E183" s="46">
        <f t="shared" ca="1" si="226"/>
        <v>2500.0001999999999</v>
      </c>
      <c r="F183" s="46" t="e">
        <f t="shared" ca="1" si="226"/>
        <v>#N/A</v>
      </c>
      <c r="G183" s="46" t="e">
        <f t="shared" ca="1" si="226"/>
        <v>#N/A</v>
      </c>
      <c r="H183" s="46">
        <f t="shared" ca="1" si="226"/>
        <v>2499.7649979600001</v>
      </c>
      <c r="I183" s="46" t="e">
        <f t="shared" ca="1" si="226"/>
        <v>#N/A</v>
      </c>
      <c r="J183" s="46" t="e">
        <f t="shared" ca="1" si="226"/>
        <v>#N/A</v>
      </c>
      <c r="K183" s="46" t="e">
        <f t="shared" ca="1" si="226"/>
        <v>#N/A</v>
      </c>
      <c r="L183" s="46" t="e">
        <f t="shared" ca="1" si="226"/>
        <v>#N/A</v>
      </c>
      <c r="M183" s="46" t="e">
        <f t="shared" ca="1" si="221"/>
        <v>#N/A</v>
      </c>
      <c r="N183" s="47" t="e">
        <f t="shared" ca="1" si="221"/>
        <v>#N/A</v>
      </c>
    </row>
    <row r="184" spans="1:14" ht="16">
      <c r="A184" s="43" t="str">
        <f t="shared" si="222"/>
        <v>S-CD111
WB23
CWSP21.5/5
FanSP22
Load75</v>
      </c>
      <c r="B184" s="45">
        <f t="shared" ref="B184:L184" ca="1" si="227">IF(ISNUMBER(OFFSET(INDIRECT(CONCATENATE("'",B$9,"'","!$B$59")),$Q16,$D$176)),OFFSET(INDIRECT(CONCATENATE("'",B$9,"'","!$B$59")),$Q16,$D$176),NA())</f>
        <v>2500.0001999999999</v>
      </c>
      <c r="C184" s="45">
        <f t="shared" ca="1" si="227"/>
        <v>2500</v>
      </c>
      <c r="D184" s="45">
        <f t="shared" ca="1" si="227"/>
        <v>2500</v>
      </c>
      <c r="E184" s="45">
        <f t="shared" ca="1" si="227"/>
        <v>2500.0001999999999</v>
      </c>
      <c r="F184" s="46" t="e">
        <f t="shared" ca="1" si="227"/>
        <v>#N/A</v>
      </c>
      <c r="G184" s="46" t="e">
        <f t="shared" ca="1" si="227"/>
        <v>#N/A</v>
      </c>
      <c r="H184" s="46">
        <f t="shared" ca="1" si="227"/>
        <v>2499.7649979600001</v>
      </c>
      <c r="I184" s="46" t="e">
        <f t="shared" ca="1" si="227"/>
        <v>#N/A</v>
      </c>
      <c r="J184" s="46" t="e">
        <f t="shared" ca="1" si="227"/>
        <v>#N/A</v>
      </c>
      <c r="K184" s="46" t="e">
        <f t="shared" ca="1" si="227"/>
        <v>#N/A</v>
      </c>
      <c r="L184" s="46" t="e">
        <f t="shared" ca="1" si="227"/>
        <v>#N/A</v>
      </c>
      <c r="M184" s="46" t="e">
        <f t="shared" ca="1" si="221"/>
        <v>#N/A</v>
      </c>
      <c r="N184" s="47" t="e">
        <f t="shared" ca="1" si="221"/>
        <v>#N/A</v>
      </c>
    </row>
    <row r="185" spans="1:14" ht="16">
      <c r="A185" s="43" t="str">
        <f t="shared" si="222"/>
        <v>S-CD112
WB19
CWSP21.5/6
FanSP22
Load50</v>
      </c>
      <c r="B185" s="45">
        <f t="shared" ref="B185:L185" ca="1" si="228">IF(ISNUMBER(OFFSET(INDIRECT(CONCATENATE("'",B$9,"'","!$B$59")),$Q17,$D$176)),OFFSET(INDIRECT(CONCATENATE("'",B$9,"'","!$B$59")),$Q17,$D$176),NA())</f>
        <v>2500.0001999999999</v>
      </c>
      <c r="C185" s="45">
        <f t="shared" ca="1" si="228"/>
        <v>2500</v>
      </c>
      <c r="D185" s="45">
        <f t="shared" ca="1" si="228"/>
        <v>2500</v>
      </c>
      <c r="E185" s="45">
        <f t="shared" ca="1" si="228"/>
        <v>2500.0001999999999</v>
      </c>
      <c r="F185" s="46" t="e">
        <f t="shared" ca="1" si="228"/>
        <v>#N/A</v>
      </c>
      <c r="G185" s="46" t="e">
        <f t="shared" ca="1" si="228"/>
        <v>#N/A</v>
      </c>
      <c r="H185" s="46">
        <f t="shared" ca="1" si="228"/>
        <v>2499.7649979600001</v>
      </c>
      <c r="I185" s="46" t="e">
        <f t="shared" ca="1" si="228"/>
        <v>#N/A</v>
      </c>
      <c r="J185" s="46" t="e">
        <f t="shared" ca="1" si="228"/>
        <v>#N/A</v>
      </c>
      <c r="K185" s="46" t="e">
        <f t="shared" ca="1" si="228"/>
        <v>#N/A</v>
      </c>
      <c r="L185" s="46" t="e">
        <f t="shared" ca="1" si="228"/>
        <v>#N/A</v>
      </c>
      <c r="M185" s="46" t="e">
        <f t="shared" ca="1" si="221"/>
        <v>#N/A</v>
      </c>
      <c r="N185" s="47" t="e">
        <f t="shared" ca="1" si="221"/>
        <v>#N/A</v>
      </c>
    </row>
    <row r="186" spans="1:14" ht="16">
      <c r="A186" s="43" t="str">
        <f t="shared" si="222"/>
        <v>S-CD113
WB7
CWSP21.5/5
FanSP32
Load100</v>
      </c>
      <c r="B186" s="45">
        <f t="shared" ref="B186:L186" ca="1" si="229">IF(ISNUMBER(OFFSET(INDIRECT(CONCATENATE("'",B$9,"'","!$B$59")),$Q18,$D$176)),OFFSET(INDIRECT(CONCATENATE("'",B$9,"'","!$B$59")),$Q18,$D$176),NA())</f>
        <v>2500.0001999999999</v>
      </c>
      <c r="C186" s="45">
        <f t="shared" ca="1" si="229"/>
        <v>2500</v>
      </c>
      <c r="D186" s="45">
        <f t="shared" ca="1" si="229"/>
        <v>2500</v>
      </c>
      <c r="E186" s="45">
        <f t="shared" ca="1" si="229"/>
        <v>2500.0001999999999</v>
      </c>
      <c r="F186" s="46" t="e">
        <f t="shared" ca="1" si="229"/>
        <v>#N/A</v>
      </c>
      <c r="G186" s="46" t="e">
        <f t="shared" ca="1" si="229"/>
        <v>#N/A</v>
      </c>
      <c r="H186" s="46">
        <f t="shared" ca="1" si="229"/>
        <v>2499.7649979600001</v>
      </c>
      <c r="I186" s="46" t="e">
        <f t="shared" ca="1" si="229"/>
        <v>#N/A</v>
      </c>
      <c r="J186" s="46" t="e">
        <f t="shared" ca="1" si="229"/>
        <v>#N/A</v>
      </c>
      <c r="K186" s="46" t="e">
        <f t="shared" ca="1" si="229"/>
        <v>#N/A</v>
      </c>
      <c r="L186" s="46" t="e">
        <f t="shared" ca="1" si="229"/>
        <v>#N/A</v>
      </c>
      <c r="M186" s="46" t="e">
        <f t="shared" ca="1" si="221"/>
        <v>#N/A</v>
      </c>
      <c r="N186" s="47" t="e">
        <f t="shared" ca="1" si="221"/>
        <v>#N/A</v>
      </c>
    </row>
    <row r="187" spans="1:14" ht="16">
      <c r="A187" s="48" t="str">
        <f t="shared" si="222"/>
        <v>S-CD114
WB27
CWSP21.5/5
FanSP32
Load100</v>
      </c>
      <c r="B187" s="45">
        <f t="shared" ref="B187:L187" ca="1" si="230">IF(ISNUMBER(OFFSET(INDIRECT(CONCATENATE("'",B$9,"'","!$B$59")),$Q19,$D$176)),OFFSET(INDIRECT(CONCATENATE("'",B$9,"'","!$B$59")),$Q19,$D$176),NA())</f>
        <v>2500.0001999999999</v>
      </c>
      <c r="C187" s="45">
        <f t="shared" ca="1" si="230"/>
        <v>2500</v>
      </c>
      <c r="D187" s="45">
        <f t="shared" ca="1" si="230"/>
        <v>2500</v>
      </c>
      <c r="E187" s="45">
        <f t="shared" ca="1" si="230"/>
        <v>2500.0001999999999</v>
      </c>
      <c r="F187" s="45" t="e">
        <f t="shared" ca="1" si="230"/>
        <v>#N/A</v>
      </c>
      <c r="G187" s="45" t="e">
        <f t="shared" ca="1" si="230"/>
        <v>#N/A</v>
      </c>
      <c r="H187" s="45">
        <f t="shared" ca="1" si="230"/>
        <v>2499.7649979600001</v>
      </c>
      <c r="I187" s="45" t="e">
        <f t="shared" ca="1" si="230"/>
        <v>#N/A</v>
      </c>
      <c r="J187" s="45" t="e">
        <f t="shared" ca="1" si="230"/>
        <v>#N/A</v>
      </c>
      <c r="K187" s="45" t="e">
        <f t="shared" ca="1" si="230"/>
        <v>#N/A</v>
      </c>
      <c r="L187" s="45" t="e">
        <f t="shared" ca="1" si="230"/>
        <v>#N/A</v>
      </c>
      <c r="M187" s="45" t="e">
        <f t="shared" ca="1" si="221"/>
        <v>#N/A</v>
      </c>
      <c r="N187" s="49" t="e">
        <f t="shared" ca="1" si="221"/>
        <v>#N/A</v>
      </c>
    </row>
    <row r="188" spans="1:14" ht="16">
      <c r="A188" s="43" t="str">
        <f t="shared" si="222"/>
        <v>S-CD200
WB27
CWSP21.5/5
FanSP22
Load100</v>
      </c>
      <c r="B188" s="44">
        <f t="shared" ref="B188:L188" ca="1" si="231">IF(ISNUMBER(OFFSET(INDIRECT(CONCATENATE("'",B$9,"'","!$B$59")),$Q20,$D$176)),OFFSET(INDIRECT(CONCATENATE("'",B$9,"'","!$B$59")),$Q20,$D$176),NA())</f>
        <v>2500.0001999999999</v>
      </c>
      <c r="C188" s="45">
        <f t="shared" ca="1" si="231"/>
        <v>2496.81627208808</v>
      </c>
      <c r="D188" s="45">
        <f t="shared" ca="1" si="231"/>
        <v>2498.1921429282702</v>
      </c>
      <c r="E188" s="46">
        <f t="shared" ca="1" si="231"/>
        <v>2500.0001999999999</v>
      </c>
      <c r="F188" s="46" t="e">
        <f t="shared" ca="1" si="231"/>
        <v>#N/A</v>
      </c>
      <c r="G188" s="46" t="e">
        <f t="shared" ca="1" si="231"/>
        <v>#N/A</v>
      </c>
      <c r="H188" s="46">
        <f t="shared" ca="1" si="231"/>
        <v>2499.7649979600001</v>
      </c>
      <c r="I188" s="46" t="e">
        <f t="shared" ca="1" si="231"/>
        <v>#N/A</v>
      </c>
      <c r="J188" s="46" t="e">
        <f t="shared" ca="1" si="231"/>
        <v>#N/A</v>
      </c>
      <c r="K188" s="46" t="e">
        <f t="shared" ca="1" si="231"/>
        <v>#N/A</v>
      </c>
      <c r="L188" s="46" t="e">
        <f t="shared" ca="1" si="231"/>
        <v>#N/A</v>
      </c>
      <c r="M188" s="46" t="e">
        <f t="shared" ca="1" si="221"/>
        <v>#N/A</v>
      </c>
      <c r="N188" s="47" t="e">
        <f t="shared" ca="1" si="221"/>
        <v>#N/A</v>
      </c>
    </row>
    <row r="189" spans="1:14" ht="16">
      <c r="A189" s="43" t="str">
        <f t="shared" si="222"/>
        <v>S-CD201
WB23
CWSP21.5/5
FanSP22
Load100</v>
      </c>
      <c r="B189" s="45">
        <f t="shared" ref="B189:L189" ca="1" si="232">IF(ISNUMBER(OFFSET(INDIRECT(CONCATENATE("'",B$9,"'","!$B$59")),$Q21,$D$176)),OFFSET(INDIRECT(CONCATENATE("'",B$9,"'","!$B$59")),$Q21,$D$176),NA())</f>
        <v>2500.0001999999999</v>
      </c>
      <c r="C189" s="45">
        <f t="shared" ca="1" si="232"/>
        <v>2451.47257675231</v>
      </c>
      <c r="D189" s="45">
        <f t="shared" ca="1" si="232"/>
        <v>2444.2832509807063</v>
      </c>
      <c r="E189" s="46">
        <f t="shared" ca="1" si="232"/>
        <v>2500.0001999999999</v>
      </c>
      <c r="F189" s="46" t="e">
        <f t="shared" ca="1" si="232"/>
        <v>#N/A</v>
      </c>
      <c r="G189" s="46" t="e">
        <f t="shared" ca="1" si="232"/>
        <v>#N/A</v>
      </c>
      <c r="H189" s="46">
        <f t="shared" ca="1" si="232"/>
        <v>2499.7649979600001</v>
      </c>
      <c r="I189" s="46" t="e">
        <f t="shared" ca="1" si="232"/>
        <v>#N/A</v>
      </c>
      <c r="J189" s="46" t="e">
        <f t="shared" ca="1" si="232"/>
        <v>#N/A</v>
      </c>
      <c r="K189" s="46" t="e">
        <f t="shared" ca="1" si="232"/>
        <v>#N/A</v>
      </c>
      <c r="L189" s="46" t="e">
        <f t="shared" ca="1" si="232"/>
        <v>#N/A</v>
      </c>
      <c r="M189" s="46" t="e">
        <f t="shared" ca="1" si="221"/>
        <v>#N/A</v>
      </c>
      <c r="N189" s="47" t="e">
        <f t="shared" ca="1" si="221"/>
        <v>#N/A</v>
      </c>
    </row>
    <row r="190" spans="1:14" ht="16">
      <c r="A190" s="43" t="str">
        <f t="shared" si="222"/>
        <v>S-CD202
WB19
CWSP21.5/5
FanSP22
Load100</v>
      </c>
      <c r="B190" s="45">
        <f t="shared" ref="B190:L190" ca="1" si="233">IF(ISNUMBER(OFFSET(INDIRECT(CONCATENATE("'",B$9,"'","!$B$59")),$Q22,$D$176)),OFFSET(INDIRECT(CONCATENATE("'",B$9,"'","!$B$59")),$Q22,$D$176),NA())</f>
        <v>2499.9503999999997</v>
      </c>
      <c r="C190" s="45">
        <f t="shared" ca="1" si="233"/>
        <v>2411.5328343875899</v>
      </c>
      <c r="D190" s="45">
        <f t="shared" ca="1" si="233"/>
        <v>2412.0149216936761</v>
      </c>
      <c r="E190" s="46">
        <f t="shared" ca="1" si="233"/>
        <v>2500.0001999999999</v>
      </c>
      <c r="F190" s="46" t="e">
        <f t="shared" ca="1" si="233"/>
        <v>#N/A</v>
      </c>
      <c r="G190" s="46" t="e">
        <f t="shared" ca="1" si="233"/>
        <v>#N/A</v>
      </c>
      <c r="H190" s="46">
        <f t="shared" ca="1" si="233"/>
        <v>2499.7649979600001</v>
      </c>
      <c r="I190" s="46" t="e">
        <f t="shared" ca="1" si="233"/>
        <v>#N/A</v>
      </c>
      <c r="J190" s="46" t="e">
        <f t="shared" ca="1" si="233"/>
        <v>#N/A</v>
      </c>
      <c r="K190" s="46" t="e">
        <f t="shared" ca="1" si="233"/>
        <v>#N/A</v>
      </c>
      <c r="L190" s="46" t="e">
        <f t="shared" ca="1" si="233"/>
        <v>#N/A</v>
      </c>
      <c r="M190" s="46" t="e">
        <f t="shared" ca="1" si="221"/>
        <v>#N/A</v>
      </c>
      <c r="N190" s="47" t="e">
        <f t="shared" ca="1" si="221"/>
        <v>#N/A</v>
      </c>
    </row>
    <row r="191" spans="1:14" ht="16">
      <c r="A191" s="43" t="str">
        <f t="shared" si="222"/>
        <v>S-CD203
WB7
CWSP21.5/5
FanSP32
Load100</v>
      </c>
      <c r="B191" s="45">
        <f t="shared" ref="B191:L191" ca="1" si="234">IF(ISNUMBER(OFFSET(INDIRECT(CONCATENATE("'",B$9,"'","!$B$59")),$Q23,$D$176)),OFFSET(INDIRECT(CONCATENATE("'",B$9,"'","!$B$59")),$Q23,$D$176),NA())</f>
        <v>2453.6622000000002</v>
      </c>
      <c r="C191" s="45">
        <f t="shared" ca="1" si="234"/>
        <v>2373.8932976414899</v>
      </c>
      <c r="D191" s="45">
        <f t="shared" ca="1" si="234"/>
        <v>2330.8252004201472</v>
      </c>
      <c r="E191" s="46">
        <f t="shared" ca="1" si="234"/>
        <v>2488.7766000000001</v>
      </c>
      <c r="F191" s="46" t="e">
        <f t="shared" ca="1" si="234"/>
        <v>#N/A</v>
      </c>
      <c r="G191" s="46" t="e">
        <f t="shared" ca="1" si="234"/>
        <v>#N/A</v>
      </c>
      <c r="H191" s="46">
        <f t="shared" ca="1" si="234"/>
        <v>2499.7649979600001</v>
      </c>
      <c r="I191" s="46" t="e">
        <f t="shared" ca="1" si="234"/>
        <v>#N/A</v>
      </c>
      <c r="J191" s="46" t="e">
        <f t="shared" ca="1" si="234"/>
        <v>#N/A</v>
      </c>
      <c r="K191" s="46" t="e">
        <f t="shared" ca="1" si="234"/>
        <v>#N/A</v>
      </c>
      <c r="L191" s="46" t="e">
        <f t="shared" ca="1" si="234"/>
        <v>#N/A</v>
      </c>
      <c r="M191" s="46" t="e">
        <f t="shared" ca="1" si="221"/>
        <v>#N/A</v>
      </c>
      <c r="N191" s="47" t="e">
        <f t="shared" ca="1" si="221"/>
        <v>#N/A</v>
      </c>
    </row>
    <row r="192" spans="1:14" ht="16">
      <c r="A192" s="43" t="str">
        <f t="shared" si="222"/>
        <v>S-CD204
WB27
CWSP21.5/5
FanSP32
Load100</v>
      </c>
      <c r="B192" s="45">
        <f t="shared" ref="B192:L192" ca="1" si="235">IF(ISNUMBER(OFFSET(INDIRECT(CONCATENATE("'",B$9,"'","!$B$59")),$Q24,$D$176)),OFFSET(INDIRECT(CONCATENATE("'",B$9,"'","!$B$59")),$Q24,$D$176),NA())</f>
        <v>2500.0001999999999</v>
      </c>
      <c r="C192" s="45">
        <f t="shared" ca="1" si="235"/>
        <v>2500</v>
      </c>
      <c r="D192" s="45">
        <f t="shared" ca="1" si="235"/>
        <v>2479.8717270065499</v>
      </c>
      <c r="E192" s="45">
        <f t="shared" ca="1" si="235"/>
        <v>2500.0001999999999</v>
      </c>
      <c r="F192" s="46" t="e">
        <f t="shared" ca="1" si="235"/>
        <v>#N/A</v>
      </c>
      <c r="G192" s="46" t="e">
        <f t="shared" ca="1" si="235"/>
        <v>#N/A</v>
      </c>
      <c r="H192" s="46">
        <f t="shared" ca="1" si="235"/>
        <v>2499.7649979600001</v>
      </c>
      <c r="I192" s="46" t="e">
        <f t="shared" ca="1" si="235"/>
        <v>#N/A</v>
      </c>
      <c r="J192" s="46" t="e">
        <f t="shared" ca="1" si="235"/>
        <v>#N/A</v>
      </c>
      <c r="K192" s="46" t="e">
        <f t="shared" ca="1" si="235"/>
        <v>#N/A</v>
      </c>
      <c r="L192" s="46" t="e">
        <f t="shared" ca="1" si="235"/>
        <v>#N/A</v>
      </c>
      <c r="M192" s="46" t="e">
        <f t="shared" ca="1" si="221"/>
        <v>#N/A</v>
      </c>
      <c r="N192" s="47" t="e">
        <f t="shared" ca="1" si="221"/>
        <v>#N/A</v>
      </c>
    </row>
    <row r="193" spans="1:14" ht="16">
      <c r="A193" s="43" t="str">
        <f t="shared" si="222"/>
        <v>S-CD211
WB23
CWSP21.5/5
FanSP22
Load75</v>
      </c>
      <c r="B193" s="45">
        <f t="shared" ref="B193:L193" ca="1" si="236">IF(ISNUMBER(OFFSET(INDIRECT(CONCATENATE("'",B$9,"'","!$B$59")),$Q25,$D$176)),OFFSET(INDIRECT(CONCATENATE("'",B$9,"'","!$B$59")),$Q25,$D$176),NA())</f>
        <v>1871.9598000000001</v>
      </c>
      <c r="C193" s="45">
        <f t="shared" ca="1" si="236"/>
        <v>1817.5681594886</v>
      </c>
      <c r="D193" s="45">
        <f t="shared" ca="1" si="236"/>
        <v>1840.6173012127533</v>
      </c>
      <c r="E193" s="45">
        <f t="shared" ca="1" si="236"/>
        <v>1894.104</v>
      </c>
      <c r="F193" s="46" t="e">
        <f t="shared" ca="1" si="236"/>
        <v>#N/A</v>
      </c>
      <c r="G193" s="46" t="e">
        <f t="shared" ca="1" si="236"/>
        <v>#N/A</v>
      </c>
      <c r="H193" s="46">
        <f t="shared" ca="1" si="236"/>
        <v>2499.7649979600001</v>
      </c>
      <c r="I193" s="46" t="e">
        <f t="shared" ca="1" si="236"/>
        <v>#N/A</v>
      </c>
      <c r="J193" s="46" t="e">
        <f t="shared" ca="1" si="236"/>
        <v>#N/A</v>
      </c>
      <c r="K193" s="46" t="e">
        <f t="shared" ca="1" si="236"/>
        <v>#N/A</v>
      </c>
      <c r="L193" s="46" t="e">
        <f t="shared" ca="1" si="236"/>
        <v>#N/A</v>
      </c>
      <c r="M193" s="46" t="e">
        <f t="shared" ca="1" si="221"/>
        <v>#N/A</v>
      </c>
      <c r="N193" s="47" t="e">
        <f t="shared" ca="1" si="221"/>
        <v>#N/A</v>
      </c>
    </row>
    <row r="194" spans="1:14" ht="16">
      <c r="A194" s="43" t="str">
        <f t="shared" si="222"/>
        <v>S-CD212
WB19
CWSP21.5/6
FanSP22
Load50</v>
      </c>
      <c r="B194" s="45">
        <f t="shared" ref="B194:L194" ca="1" si="237">IF(ISNUMBER(OFFSET(INDIRECT(CONCATENATE("'",B$9,"'","!$B$59")),$Q26,$D$176)),OFFSET(INDIRECT(CONCATENATE("'",B$9,"'","!$B$59")),$Q26,$D$176),NA())</f>
        <v>1251</v>
      </c>
      <c r="C194" s="45">
        <f t="shared" ca="1" si="237"/>
        <v>1250</v>
      </c>
      <c r="D194" s="45">
        <f t="shared" ca="1" si="237"/>
        <v>1250</v>
      </c>
      <c r="E194" s="45">
        <f t="shared" ca="1" si="237"/>
        <v>1251</v>
      </c>
      <c r="F194" s="46" t="e">
        <f t="shared" ca="1" si="237"/>
        <v>#N/A</v>
      </c>
      <c r="G194" s="46" t="e">
        <f t="shared" ca="1" si="237"/>
        <v>#N/A</v>
      </c>
      <c r="H194" s="46">
        <f t="shared" ca="1" si="237"/>
        <v>2499.7649979600001</v>
      </c>
      <c r="I194" s="46" t="e">
        <f t="shared" ca="1" si="237"/>
        <v>#N/A</v>
      </c>
      <c r="J194" s="46" t="e">
        <f t="shared" ca="1" si="237"/>
        <v>#N/A</v>
      </c>
      <c r="K194" s="46" t="e">
        <f t="shared" ca="1" si="237"/>
        <v>#N/A</v>
      </c>
      <c r="L194" s="46" t="e">
        <f t="shared" ca="1" si="237"/>
        <v>#N/A</v>
      </c>
      <c r="M194" s="46" t="e">
        <f t="shared" ca="1" si="221"/>
        <v>#N/A</v>
      </c>
      <c r="N194" s="47" t="e">
        <f t="shared" ca="1" si="221"/>
        <v>#N/A</v>
      </c>
    </row>
    <row r="195" spans="1:14" ht="16">
      <c r="A195" s="48" t="str">
        <f t="shared" si="222"/>
        <v>S-CD213
WB7
CWSP21.5/5
FanSP32
Load100</v>
      </c>
      <c r="B195" s="45">
        <f t="shared" ref="B195:L195" ca="1" si="238">IF(ISNUMBER(OFFSET(INDIRECT(CONCATENATE("'",B$9,"'","!$B$59")),$Q27,$D$176)),OFFSET(INDIRECT(CONCATENATE("'",B$9,"'","!$B$59")),$Q27,$D$176),NA())</f>
        <v>1251</v>
      </c>
      <c r="C195" s="45">
        <f t="shared" ca="1" si="238"/>
        <v>1250</v>
      </c>
      <c r="D195" s="45">
        <f t="shared" ca="1" si="238"/>
        <v>1250</v>
      </c>
      <c r="E195" s="45">
        <f t="shared" ca="1" si="238"/>
        <v>1251</v>
      </c>
      <c r="F195" s="45" t="e">
        <f t="shared" ca="1" si="238"/>
        <v>#N/A</v>
      </c>
      <c r="G195" s="45" t="e">
        <f t="shared" ca="1" si="238"/>
        <v>#N/A</v>
      </c>
      <c r="H195" s="45">
        <f t="shared" ca="1" si="238"/>
        <v>2499.7649979600001</v>
      </c>
      <c r="I195" s="45" t="e">
        <f t="shared" ca="1" si="238"/>
        <v>#N/A</v>
      </c>
      <c r="J195" s="45" t="e">
        <f t="shared" ca="1" si="238"/>
        <v>#N/A</v>
      </c>
      <c r="K195" s="45" t="e">
        <f t="shared" ca="1" si="238"/>
        <v>#N/A</v>
      </c>
      <c r="L195" s="45" t="e">
        <f t="shared" ca="1" si="238"/>
        <v>#N/A</v>
      </c>
      <c r="M195" s="45" t="e">
        <f t="shared" ca="1" si="221"/>
        <v>#N/A</v>
      </c>
      <c r="N195" s="49" t="e">
        <f t="shared" ca="1" si="221"/>
        <v>#N/A</v>
      </c>
    </row>
    <row r="196" spans="1:14" ht="16">
      <c r="A196" s="48" t="str">
        <f t="shared" si="222"/>
        <v>S-CD214
WB27
CWSP21.5/5
FanSP32
Load100</v>
      </c>
      <c r="B196" s="45">
        <f t="shared" ref="B196:L196" ca="1" si="239">IF(ISNUMBER(OFFSET(INDIRECT(CONCATENATE("'",B$9,"'","!$B$59")),$Q28,$D$176)),OFFSET(INDIRECT(CONCATENATE("'",B$9,"'","!$B$59")),$Q28,$D$176),NA())</f>
        <v>1275.4739999999999</v>
      </c>
      <c r="C196" s="45">
        <f t="shared" ca="1" si="239"/>
        <v>1250</v>
      </c>
      <c r="D196" s="45">
        <f t="shared" ca="1" si="239"/>
        <v>1290.8565931922747</v>
      </c>
      <c r="E196" s="45">
        <f t="shared" ca="1" si="239"/>
        <v>1286.7474</v>
      </c>
      <c r="F196" s="45" t="e">
        <f t="shared" ca="1" si="239"/>
        <v>#N/A</v>
      </c>
      <c r="G196" s="45" t="e">
        <f t="shared" ca="1" si="239"/>
        <v>#N/A</v>
      </c>
      <c r="H196" s="45">
        <f t="shared" ca="1" si="239"/>
        <v>2499.7649979600001</v>
      </c>
      <c r="I196" s="45" t="e">
        <f t="shared" ca="1" si="239"/>
        <v>#N/A</v>
      </c>
      <c r="J196" s="45" t="e">
        <f t="shared" ca="1" si="239"/>
        <v>#N/A</v>
      </c>
      <c r="K196" s="45" t="e">
        <f t="shared" ca="1" si="239"/>
        <v>#N/A</v>
      </c>
      <c r="L196" s="45" t="e">
        <f t="shared" ca="1" si="239"/>
        <v>#N/A</v>
      </c>
      <c r="M196" s="45" t="e">
        <f t="shared" ca="1" si="221"/>
        <v>#N/A</v>
      </c>
      <c r="N196" s="49" t="e">
        <f t="shared" ca="1" si="221"/>
        <v>#N/A</v>
      </c>
    </row>
    <row r="197" spans="1:14" ht="17" thickBot="1">
      <c r="A197" s="50" t="str">
        <f t="shared" si="222"/>
        <v>S-CD215
WB27
CWSP21.5/5
FanSP32
Load100</v>
      </c>
      <c r="B197" s="51">
        <f t="shared" ref="B197:L197" ca="1" si="240">IF(ISNUMBER(OFFSET(INDIRECT(CONCATENATE("'",B$9,"'","!$B$59")),$Q29,$D$176)),OFFSET(INDIRECT(CONCATENATE("'",B$9,"'","!$B$59")),$Q29,$D$176),NA())</f>
        <v>1251</v>
      </c>
      <c r="C197" s="51">
        <f t="shared" ca="1" si="240"/>
        <v>1250</v>
      </c>
      <c r="D197" s="51">
        <f t="shared" ca="1" si="240"/>
        <v>1250</v>
      </c>
      <c r="E197" s="51">
        <f t="shared" ca="1" si="240"/>
        <v>1251</v>
      </c>
      <c r="F197" s="51" t="e">
        <f t="shared" ca="1" si="240"/>
        <v>#N/A</v>
      </c>
      <c r="G197" s="51" t="e">
        <f t="shared" ca="1" si="240"/>
        <v>#N/A</v>
      </c>
      <c r="H197" s="51">
        <f t="shared" ca="1" si="240"/>
        <v>0</v>
      </c>
      <c r="I197" s="51" t="e">
        <f t="shared" ca="1" si="240"/>
        <v>#N/A</v>
      </c>
      <c r="J197" s="51" t="e">
        <f t="shared" ca="1" si="240"/>
        <v>#N/A</v>
      </c>
      <c r="K197" s="51" t="e">
        <f t="shared" ca="1" si="240"/>
        <v>#N/A</v>
      </c>
      <c r="L197" s="51" t="e">
        <f t="shared" ca="1" si="240"/>
        <v>#N/A</v>
      </c>
      <c r="M197" s="51" t="e">
        <f t="shared" ca="1" si="221"/>
        <v>#N/A</v>
      </c>
      <c r="N197" s="52" t="e">
        <f t="shared" ca="1" si="221"/>
        <v>#N/A</v>
      </c>
    </row>
    <row r="198" spans="1:14" ht="16">
      <c r="A198" s="36"/>
      <c r="B198" s="36"/>
      <c r="C198" s="36"/>
      <c r="D198" s="36"/>
      <c r="E198" s="36"/>
      <c r="F198" s="36"/>
      <c r="G198" s="36"/>
      <c r="H198" s="36"/>
      <c r="I198" s="36"/>
      <c r="J198" s="36"/>
      <c r="K198" s="36"/>
      <c r="L198" s="36"/>
      <c r="M198" s="36"/>
      <c r="N198" s="36"/>
    </row>
    <row r="199" spans="1:14" ht="16">
      <c r="A199" s="36"/>
      <c r="B199" s="36"/>
      <c r="C199" s="36"/>
      <c r="D199" s="36"/>
      <c r="E199" s="36"/>
      <c r="F199" s="36"/>
      <c r="G199" s="36"/>
      <c r="H199" s="36"/>
      <c r="I199" s="36"/>
      <c r="J199" s="36"/>
      <c r="K199" s="36"/>
      <c r="L199" s="36"/>
      <c r="M199" s="36"/>
      <c r="N199" s="36"/>
    </row>
    <row r="200" spans="1:14" ht="16">
      <c r="A200" s="6" t="s">
        <v>383</v>
      </c>
      <c r="B200" s="6" t="s">
        <v>265</v>
      </c>
      <c r="C200" s="6" t="s">
        <v>15</v>
      </c>
      <c r="D200" s="6">
        <f>MATCH(A200,$X$11:$X$53,0)</f>
        <v>17</v>
      </c>
      <c r="E200" s="8"/>
      <c r="F200" s="6" t="str">
        <f>A200&amp;B200&amp;$F$4</f>
        <v>CT_冷却水出口温度[℃]　S-CD100シリーズ</v>
      </c>
      <c r="G200" s="6" t="str">
        <f>A200&amp;B200&amp;$G$4</f>
        <v>CT_冷却水出口温度[℃]　S-CD200シリーズ</v>
      </c>
      <c r="I200" s="36"/>
      <c r="J200" s="36"/>
      <c r="K200" s="36"/>
      <c r="L200" s="36"/>
      <c r="M200" s="36"/>
      <c r="N200" s="36"/>
    </row>
    <row r="201" spans="1:14">
      <c r="A201" s="11" t="s">
        <v>18</v>
      </c>
    </row>
    <row r="202" spans="1:14" ht="15" thickBot="1">
      <c r="A202" s="37" t="s">
        <v>26</v>
      </c>
      <c r="B202" s="38" t="str">
        <f ca="1">B$10</f>
        <v>QAS/メーカ値</v>
      </c>
      <c r="C202" s="38" t="str">
        <f t="shared" ref="C202:N202" ca="1" si="241">C$10</f>
        <v>ENe-ST/小野永吉</v>
      </c>
      <c r="D202" s="38" t="str">
        <f t="shared" ca="1" si="241"/>
        <v>LCEM/Yajima</v>
      </c>
      <c r="E202" s="38" t="str">
        <f t="shared" ca="1" si="241"/>
        <v>BEST2108dev/nino</v>
      </c>
      <c r="F202" s="38" t="str">
        <f t="shared" si="241"/>
        <v>Popolo_富樫</v>
      </c>
      <c r="G202" s="38" t="str">
        <f t="shared" si="241"/>
        <v>ACSESCX_吉田</v>
      </c>
      <c r="H202" s="38" t="str">
        <f t="shared" ca="1" si="241"/>
        <v>EnergyPlus/小野永吉</v>
      </c>
      <c r="I202" s="38" t="e">
        <f t="shared" ca="1" si="241"/>
        <v>#REF!</v>
      </c>
      <c r="J202" s="38" t="e">
        <f t="shared" ca="1" si="241"/>
        <v>#REF!</v>
      </c>
      <c r="K202" s="38" t="e">
        <f t="shared" ca="1" si="241"/>
        <v>#REF!</v>
      </c>
      <c r="L202" s="38" t="e">
        <f t="shared" ca="1" si="241"/>
        <v>#REF!</v>
      </c>
      <c r="M202" s="38" t="e">
        <f t="shared" ca="1" si="241"/>
        <v>#REF!</v>
      </c>
      <c r="N202" s="38" t="e">
        <f t="shared" ca="1" si="241"/>
        <v>#REF!</v>
      </c>
    </row>
    <row r="203" spans="1:14" ht="16">
      <c r="A203" s="39" t="str">
        <f>$A11</f>
        <v>S-CD100
WB27
CWSP21.5/5
FanSP22
Load100</v>
      </c>
      <c r="B203" s="40">
        <f t="shared" ref="B203:L203" ca="1" si="242">IF(ISNUMBER(OFFSET(INDIRECT(CONCATENATE("'",B$9,"'","!$B$59")),$Q11,$D$200)),OFFSET(INDIRECT(CONCATENATE("'",B$9,"'","!$B$59")),$Q11,$D$200),NA())</f>
        <v>31.94</v>
      </c>
      <c r="C203" s="40">
        <f t="shared" ca="1" si="242"/>
        <v>31.629531093684999</v>
      </c>
      <c r="D203" s="40">
        <f t="shared" ca="1" si="242"/>
        <v>32.000805677146026</v>
      </c>
      <c r="E203" s="41">
        <f t="shared" ca="1" si="242"/>
        <v>32</v>
      </c>
      <c r="F203" s="41" t="e">
        <f t="shared" ca="1" si="242"/>
        <v>#N/A</v>
      </c>
      <c r="G203" s="41" t="e">
        <f t="shared" ca="1" si="242"/>
        <v>#N/A</v>
      </c>
      <c r="H203" s="41">
        <f t="shared" ca="1" si="242"/>
        <v>30.207664437038499</v>
      </c>
      <c r="I203" s="41" t="e">
        <f t="shared" ca="1" si="242"/>
        <v>#N/A</v>
      </c>
      <c r="J203" s="41" t="e">
        <f t="shared" ca="1" si="242"/>
        <v>#N/A</v>
      </c>
      <c r="K203" s="41" t="e">
        <f t="shared" ca="1" si="242"/>
        <v>#N/A</v>
      </c>
      <c r="L203" s="41" t="e">
        <f t="shared" ca="1" si="242"/>
        <v>#N/A</v>
      </c>
      <c r="M203" s="41" t="e">
        <f t="shared" ref="M203:N221" ca="1" si="243">IF(ISNUMBER(OFFSET(INDIRECT(CONCATENATE("'",M$9,"'","!$B$60")),$Q71,$D$104)),OFFSET(INDIRECT(CONCATENATE("'",M$9,"'","!$B$60")),$Q71,$D$104),NA())</f>
        <v>#N/A</v>
      </c>
      <c r="N203" s="42" t="e">
        <f t="shared" ca="1" si="243"/>
        <v>#N/A</v>
      </c>
    </row>
    <row r="204" spans="1:14" ht="16">
      <c r="A204" s="43" t="str">
        <f t="shared" ref="A204:A221" si="244">$A12</f>
        <v>S-CD101
WB23
CWSP21.5/5
FanSP22
Load100</v>
      </c>
      <c r="B204" s="44">
        <f t="shared" ref="B204:L204" ca="1" si="245">IF(ISNUMBER(OFFSET(INDIRECT(CONCATENATE("'",B$9,"'","!$B$59")),$Q12,$D$200)),OFFSET(INDIRECT(CONCATENATE("'",B$9,"'","!$B$59")),$Q12,$D$200),NA())</f>
        <v>29.07</v>
      </c>
      <c r="C204" s="45">
        <f t="shared" ca="1" si="245"/>
        <v>28.554804056149798</v>
      </c>
      <c r="D204" s="45">
        <f t="shared" ca="1" si="245"/>
        <v>29.158044704671909</v>
      </c>
      <c r="E204" s="46">
        <f t="shared" ca="1" si="245"/>
        <v>29.13</v>
      </c>
      <c r="F204" s="46" t="e">
        <f t="shared" ca="1" si="245"/>
        <v>#N/A</v>
      </c>
      <c r="G204" s="46" t="e">
        <f t="shared" ca="1" si="245"/>
        <v>#N/A</v>
      </c>
      <c r="H204" s="46">
        <f t="shared" ca="1" si="245"/>
        <v>27.162478089515702</v>
      </c>
      <c r="I204" s="46" t="e">
        <f t="shared" ca="1" si="245"/>
        <v>#N/A</v>
      </c>
      <c r="J204" s="46" t="e">
        <f t="shared" ca="1" si="245"/>
        <v>#N/A</v>
      </c>
      <c r="K204" s="46" t="e">
        <f t="shared" ca="1" si="245"/>
        <v>#N/A</v>
      </c>
      <c r="L204" s="46" t="e">
        <f t="shared" ca="1" si="245"/>
        <v>#N/A</v>
      </c>
      <c r="M204" s="46" t="e">
        <f t="shared" ca="1" si="243"/>
        <v>#N/A</v>
      </c>
      <c r="N204" s="47" t="e">
        <f t="shared" ca="1" si="243"/>
        <v>#N/A</v>
      </c>
    </row>
    <row r="205" spans="1:14" ht="16">
      <c r="A205" s="43" t="str">
        <f t="shared" si="244"/>
        <v>S-CD102
WB19
CWSP21.5/5
FanSP22
Load100</v>
      </c>
      <c r="B205" s="45">
        <f t="shared" ref="B205:L205" ca="1" si="246">IF(ISNUMBER(OFFSET(INDIRECT(CONCATENATE("'",B$9,"'","!$B$59")),$Q13,$D$200)),OFFSET(INDIRECT(CONCATENATE("'",B$9,"'","!$B$59")),$Q13,$D$200),NA())</f>
        <v>26.3</v>
      </c>
      <c r="C205" s="45">
        <f t="shared" ca="1" si="246"/>
        <v>25.564513192449901</v>
      </c>
      <c r="D205" s="45">
        <f t="shared" ca="1" si="246"/>
        <v>26.414147949368996</v>
      </c>
      <c r="E205" s="46">
        <f t="shared" ca="1" si="246"/>
        <v>26.38</v>
      </c>
      <c r="F205" s="46" t="e">
        <f t="shared" ca="1" si="246"/>
        <v>#N/A</v>
      </c>
      <c r="G205" s="46" t="e">
        <f t="shared" ca="1" si="246"/>
        <v>#N/A</v>
      </c>
      <c r="H205" s="46">
        <f t="shared" ca="1" si="246"/>
        <v>24.196003344961699</v>
      </c>
      <c r="I205" s="46" t="e">
        <f t="shared" ca="1" si="246"/>
        <v>#N/A</v>
      </c>
      <c r="J205" s="46" t="e">
        <f t="shared" ca="1" si="246"/>
        <v>#N/A</v>
      </c>
      <c r="K205" s="46" t="e">
        <f t="shared" ca="1" si="246"/>
        <v>#N/A</v>
      </c>
      <c r="L205" s="46" t="e">
        <f t="shared" ca="1" si="246"/>
        <v>#N/A</v>
      </c>
      <c r="M205" s="46" t="e">
        <f t="shared" ca="1" si="243"/>
        <v>#N/A</v>
      </c>
      <c r="N205" s="47" t="e">
        <f t="shared" ca="1" si="243"/>
        <v>#N/A</v>
      </c>
    </row>
    <row r="206" spans="1:14" ht="16">
      <c r="A206" s="43" t="str">
        <f t="shared" si="244"/>
        <v>S-CD103
WB7
CWSP21.5/5
FanSP32
Load100</v>
      </c>
      <c r="B206" s="45">
        <f t="shared" ref="B206:L206" ca="1" si="247">IF(ISNUMBER(OFFSET(INDIRECT(CONCATENATE("'",B$9,"'","!$B$59")),$Q14,$D$200)),OFFSET(INDIRECT(CONCATENATE("'",B$9,"'","!$B$59")),$Q14,$D$200),NA())</f>
        <v>17.78</v>
      </c>
      <c r="C206" s="45">
        <f t="shared" ca="1" si="247"/>
        <v>14.110079911474299</v>
      </c>
      <c r="D206" s="45">
        <f t="shared" ca="1" si="247"/>
        <v>19.132086803404867</v>
      </c>
      <c r="E206" s="46">
        <f t="shared" ca="1" si="247"/>
        <v>17.95</v>
      </c>
      <c r="F206" s="46" t="e">
        <f t="shared" ca="1" si="247"/>
        <v>#N/A</v>
      </c>
      <c r="G206" s="46" t="e">
        <f t="shared" ca="1" si="247"/>
        <v>#N/A</v>
      </c>
      <c r="H206" s="46">
        <f t="shared" ca="1" si="247"/>
        <v>10.928542914071395</v>
      </c>
      <c r="I206" s="46" t="e">
        <f t="shared" ca="1" si="247"/>
        <v>#N/A</v>
      </c>
      <c r="J206" s="46" t="e">
        <f t="shared" ca="1" si="247"/>
        <v>#N/A</v>
      </c>
      <c r="K206" s="46" t="e">
        <f t="shared" ca="1" si="247"/>
        <v>#N/A</v>
      </c>
      <c r="L206" s="46" t="e">
        <f t="shared" ca="1" si="247"/>
        <v>#N/A</v>
      </c>
      <c r="M206" s="46" t="e">
        <f t="shared" ca="1" si="243"/>
        <v>#N/A</v>
      </c>
      <c r="N206" s="47" t="e">
        <f t="shared" ca="1" si="243"/>
        <v>#N/A</v>
      </c>
    </row>
    <row r="207" spans="1:14" ht="16">
      <c r="A207" s="43" t="str">
        <f t="shared" si="244"/>
        <v>S-CD104
WB27
CWSP21.5/5
FanSP32
Load100</v>
      </c>
      <c r="B207" s="45">
        <f t="shared" ref="B207:L207" ca="1" si="248">IF(ISNUMBER(OFFSET(INDIRECT(CONCATENATE("'",B$9,"'","!$B$59")),$Q15,$D$200)),OFFSET(INDIRECT(CONCATENATE("'",B$9,"'","!$B$59")),$Q15,$D$200),NA())</f>
        <v>24.57</v>
      </c>
      <c r="C207" s="45">
        <f t="shared" ca="1" si="248"/>
        <v>22.554377460410301</v>
      </c>
      <c r="D207" s="45">
        <f t="shared" ca="1" si="248"/>
        <v>26.500350488852305</v>
      </c>
      <c r="E207" s="46">
        <f t="shared" ca="1" si="248"/>
        <v>24.67</v>
      </c>
      <c r="F207" s="46" t="e">
        <f t="shared" ca="1" si="248"/>
        <v>#N/A</v>
      </c>
      <c r="G207" s="46" t="e">
        <f t="shared" ca="1" si="248"/>
        <v>#N/A</v>
      </c>
      <c r="H207" s="46">
        <f t="shared" ca="1" si="248"/>
        <v>20.150943215323551</v>
      </c>
      <c r="I207" s="46" t="e">
        <f t="shared" ca="1" si="248"/>
        <v>#N/A</v>
      </c>
      <c r="J207" s="46" t="e">
        <f t="shared" ca="1" si="248"/>
        <v>#N/A</v>
      </c>
      <c r="K207" s="46" t="e">
        <f t="shared" ca="1" si="248"/>
        <v>#N/A</v>
      </c>
      <c r="L207" s="46" t="e">
        <f t="shared" ca="1" si="248"/>
        <v>#N/A</v>
      </c>
      <c r="M207" s="46" t="e">
        <f t="shared" ca="1" si="243"/>
        <v>#N/A</v>
      </c>
      <c r="N207" s="47" t="e">
        <f t="shared" ca="1" si="243"/>
        <v>#N/A</v>
      </c>
    </row>
    <row r="208" spans="1:14" ht="16">
      <c r="A208" s="43" t="str">
        <f t="shared" si="244"/>
        <v>S-CD111
WB23
CWSP21.5/5
FanSP22
Load75</v>
      </c>
      <c r="B208" s="45">
        <f t="shared" ref="B208:L208" ca="1" si="249">IF(ISNUMBER(OFFSET(INDIRECT(CONCATENATE("'",B$9,"'","!$B$59")),$Q16,$D$200)),OFFSET(INDIRECT(CONCATENATE("'",B$9,"'","!$B$59")),$Q16,$D$200),NA())</f>
        <v>27.73</v>
      </c>
      <c r="C208" s="45">
        <f t="shared" ca="1" si="249"/>
        <v>27.372433869214898</v>
      </c>
      <c r="D208" s="45">
        <f t="shared" ca="1" si="249"/>
        <v>27.907700881939682</v>
      </c>
      <c r="E208" s="45">
        <f t="shared" ca="1" si="249"/>
        <v>27.81</v>
      </c>
      <c r="F208" s="46" t="e">
        <f t="shared" ca="1" si="249"/>
        <v>#N/A</v>
      </c>
      <c r="G208" s="46" t="e">
        <f t="shared" ca="1" si="249"/>
        <v>#N/A</v>
      </c>
      <c r="H208" s="46">
        <f t="shared" ca="1" si="249"/>
        <v>26.286694246043101</v>
      </c>
      <c r="I208" s="46" t="e">
        <f t="shared" ca="1" si="249"/>
        <v>#N/A</v>
      </c>
      <c r="J208" s="46" t="e">
        <f t="shared" ca="1" si="249"/>
        <v>#N/A</v>
      </c>
      <c r="K208" s="46" t="e">
        <f t="shared" ca="1" si="249"/>
        <v>#N/A</v>
      </c>
      <c r="L208" s="46" t="e">
        <f t="shared" ca="1" si="249"/>
        <v>#N/A</v>
      </c>
      <c r="M208" s="46" t="e">
        <f t="shared" ca="1" si="243"/>
        <v>#N/A</v>
      </c>
      <c r="N208" s="47" t="e">
        <f t="shared" ca="1" si="243"/>
        <v>#N/A</v>
      </c>
    </row>
    <row r="209" spans="1:14" ht="16">
      <c r="A209" s="43" t="str">
        <f t="shared" si="244"/>
        <v>S-CD112
WB19
CWSP21.5/6
FanSP22
Load50</v>
      </c>
      <c r="B209" s="45">
        <f t="shared" ref="B209:L209" ca="1" si="250">IF(ISNUMBER(OFFSET(INDIRECT(CONCATENATE("'",B$9,"'","!$B$59")),$Q17,$D$200)),OFFSET(INDIRECT(CONCATENATE("'",B$9,"'","!$B$59")),$Q17,$D$200),NA())</f>
        <v>23</v>
      </c>
      <c r="C209" s="45">
        <f t="shared" ca="1" si="250"/>
        <v>22.670804185109599</v>
      </c>
      <c r="D209" s="45">
        <f t="shared" ca="1" si="250"/>
        <v>23.198183353302252</v>
      </c>
      <c r="E209" s="45">
        <f t="shared" ca="1" si="250"/>
        <v>23.1</v>
      </c>
      <c r="F209" s="46" t="e">
        <f t="shared" ca="1" si="250"/>
        <v>#N/A</v>
      </c>
      <c r="G209" s="46" t="e">
        <f t="shared" ca="1" si="250"/>
        <v>#N/A</v>
      </c>
      <c r="H209" s="46">
        <f t="shared" ca="1" si="250"/>
        <v>21.94339482611602</v>
      </c>
      <c r="I209" s="46" t="e">
        <f t="shared" ca="1" si="250"/>
        <v>#N/A</v>
      </c>
      <c r="J209" s="46" t="e">
        <f t="shared" ca="1" si="250"/>
        <v>#N/A</v>
      </c>
      <c r="K209" s="46" t="e">
        <f t="shared" ca="1" si="250"/>
        <v>#N/A</v>
      </c>
      <c r="L209" s="46" t="e">
        <f t="shared" ca="1" si="250"/>
        <v>#N/A</v>
      </c>
      <c r="M209" s="46" t="e">
        <f t="shared" ca="1" si="243"/>
        <v>#N/A</v>
      </c>
      <c r="N209" s="47" t="e">
        <f t="shared" ca="1" si="243"/>
        <v>#N/A</v>
      </c>
    </row>
    <row r="210" spans="1:14" ht="16">
      <c r="A210" s="43" t="str">
        <f t="shared" si="244"/>
        <v>S-CD113
WB7
CWSP21.5/5
FanSP32
Load100</v>
      </c>
      <c r="B210" s="45">
        <f t="shared" ref="B210:L210" ca="1" si="251">IF(ISNUMBER(OFFSET(INDIRECT(CONCATENATE("'",B$9,"'","!$B$59")),$Q18,$D$200)),OFFSET(INDIRECT(CONCATENATE("'",B$9,"'","!$B$59")),$Q18,$D$200),NA())</f>
        <v>9.23</v>
      </c>
      <c r="C210" s="45">
        <f t="shared" ca="1" si="251"/>
        <v>7.2588135824662601</v>
      </c>
      <c r="D210" s="45">
        <f t="shared" ca="1" si="251"/>
        <v>15.088614234943618</v>
      </c>
      <c r="E210" s="45">
        <f t="shared" ca="1" si="251"/>
        <v>9.43</v>
      </c>
      <c r="F210" s="46" t="e">
        <f t="shared" ca="1" si="251"/>
        <v>#N/A</v>
      </c>
      <c r="G210" s="46" t="e">
        <f t="shared" ca="1" si="251"/>
        <v>#N/A</v>
      </c>
      <c r="H210" s="46">
        <f t="shared" ca="1" si="251"/>
        <v>7.0455092288786831</v>
      </c>
      <c r="I210" s="46" t="e">
        <f t="shared" ca="1" si="251"/>
        <v>#N/A</v>
      </c>
      <c r="J210" s="46" t="e">
        <f t="shared" ca="1" si="251"/>
        <v>#N/A</v>
      </c>
      <c r="K210" s="46" t="e">
        <f t="shared" ca="1" si="251"/>
        <v>#N/A</v>
      </c>
      <c r="L210" s="46" t="e">
        <f t="shared" ca="1" si="251"/>
        <v>#N/A</v>
      </c>
      <c r="M210" s="46" t="e">
        <f t="shared" ca="1" si="243"/>
        <v>#N/A</v>
      </c>
      <c r="N210" s="47" t="e">
        <f t="shared" ca="1" si="243"/>
        <v>#N/A</v>
      </c>
    </row>
    <row r="211" spans="1:14" ht="16">
      <c r="A211" s="48" t="str">
        <f t="shared" si="244"/>
        <v>S-CD114
WB27
CWSP21.5/5
FanSP32
Load100</v>
      </c>
      <c r="B211" s="45">
        <f t="shared" ref="B211:L211" ca="1" si="252">IF(ISNUMBER(OFFSET(INDIRECT(CONCATENATE("'",B$9,"'","!$B$59")),$Q19,$D$200)),OFFSET(INDIRECT(CONCATENATE("'",B$9,"'","!$B$59")),$Q19,$D$200),NA())</f>
        <v>20.66</v>
      </c>
      <c r="C211" s="45">
        <f t="shared" ca="1" si="252"/>
        <v>19.414165477169298</v>
      </c>
      <c r="D211" s="45">
        <f t="shared" ca="1" si="252"/>
        <v>24.106545210896005</v>
      </c>
      <c r="E211" s="45">
        <f t="shared" ca="1" si="252"/>
        <v>20.76</v>
      </c>
      <c r="F211" s="45" t="e">
        <f t="shared" ca="1" si="252"/>
        <v>#N/A</v>
      </c>
      <c r="G211" s="45" t="e">
        <f t="shared" ca="1" si="252"/>
        <v>#N/A</v>
      </c>
      <c r="H211" s="45">
        <f t="shared" ca="1" si="252"/>
        <v>19.035867392096304</v>
      </c>
      <c r="I211" s="45" t="e">
        <f t="shared" ca="1" si="252"/>
        <v>#N/A</v>
      </c>
      <c r="J211" s="45" t="e">
        <f t="shared" ca="1" si="252"/>
        <v>#N/A</v>
      </c>
      <c r="K211" s="45" t="e">
        <f t="shared" ca="1" si="252"/>
        <v>#N/A</v>
      </c>
      <c r="L211" s="45" t="e">
        <f t="shared" ca="1" si="252"/>
        <v>#N/A</v>
      </c>
      <c r="M211" s="45" t="e">
        <f t="shared" ca="1" si="243"/>
        <v>#N/A</v>
      </c>
      <c r="N211" s="49" t="e">
        <f t="shared" ca="1" si="243"/>
        <v>#N/A</v>
      </c>
    </row>
    <row r="212" spans="1:14" ht="16">
      <c r="A212" s="43" t="str">
        <f t="shared" si="244"/>
        <v>S-CD200
WB27
CWSP21.5/5
FanSP22
Load100</v>
      </c>
      <c r="B212" s="44">
        <f t="shared" ref="B212:L212" ca="1" si="253">IF(ISNUMBER(OFFSET(INDIRECT(CONCATENATE("'",B$9,"'","!$B$59")),$Q20,$D$200)),OFFSET(INDIRECT(CONCATENATE("'",B$9,"'","!$B$59")),$Q20,$D$200),NA())</f>
        <v>31.94</v>
      </c>
      <c r="C212" s="45">
        <f t="shared" ca="1" si="253"/>
        <v>31.6267626385394</v>
      </c>
      <c r="D212" s="45">
        <f t="shared" ca="1" si="253"/>
        <v>31.999376305426967</v>
      </c>
      <c r="E212" s="46">
        <f t="shared" ca="1" si="253"/>
        <v>32</v>
      </c>
      <c r="F212" s="46" t="e">
        <f t="shared" ca="1" si="253"/>
        <v>#N/A</v>
      </c>
      <c r="G212" s="46" t="e">
        <f t="shared" ca="1" si="253"/>
        <v>#N/A</v>
      </c>
      <c r="H212" s="46">
        <f t="shared" ca="1" si="253"/>
        <v>31.903626487760299</v>
      </c>
      <c r="I212" s="46" t="e">
        <f t="shared" ca="1" si="253"/>
        <v>#N/A</v>
      </c>
      <c r="J212" s="46" t="e">
        <f t="shared" ca="1" si="253"/>
        <v>#N/A</v>
      </c>
      <c r="K212" s="46" t="e">
        <f t="shared" ca="1" si="253"/>
        <v>#N/A</v>
      </c>
      <c r="L212" s="46" t="e">
        <f t="shared" ca="1" si="253"/>
        <v>#N/A</v>
      </c>
      <c r="M212" s="46" t="e">
        <f t="shared" ca="1" si="243"/>
        <v>#N/A</v>
      </c>
      <c r="N212" s="47" t="e">
        <f t="shared" ca="1" si="243"/>
        <v>#N/A</v>
      </c>
    </row>
    <row r="213" spans="1:14" ht="16">
      <c r="A213" s="43" t="str">
        <f t="shared" si="244"/>
        <v>S-CD201
WB23
CWSP21.5/5
FanSP22
Load100</v>
      </c>
      <c r="B213" s="45">
        <f t="shared" ref="B213:L213" ca="1" si="254">IF(ISNUMBER(OFFSET(INDIRECT(CONCATENATE("'",B$9,"'","!$B$59")),$Q21,$D$200)),OFFSET(INDIRECT(CONCATENATE("'",B$9,"'","!$B$59")),$Q21,$D$200),NA())</f>
        <v>29.07</v>
      </c>
      <c r="C213" s="45">
        <f t="shared" ca="1" si="254"/>
        <v>28.510095158420999</v>
      </c>
      <c r="D213" s="45">
        <f t="shared" ca="1" si="254"/>
        <v>29.249033477425513</v>
      </c>
      <c r="E213" s="46">
        <f t="shared" ca="1" si="254"/>
        <v>29.13</v>
      </c>
      <c r="F213" s="46" t="e">
        <f t="shared" ca="1" si="254"/>
        <v>#N/A</v>
      </c>
      <c r="G213" s="46" t="e">
        <f t="shared" ca="1" si="254"/>
        <v>#N/A</v>
      </c>
      <c r="H213" s="46">
        <f t="shared" ca="1" si="254"/>
        <v>28.979390176873299</v>
      </c>
      <c r="I213" s="46" t="e">
        <f t="shared" ca="1" si="254"/>
        <v>#N/A</v>
      </c>
      <c r="J213" s="46" t="e">
        <f t="shared" ca="1" si="254"/>
        <v>#N/A</v>
      </c>
      <c r="K213" s="46" t="e">
        <f t="shared" ca="1" si="254"/>
        <v>#N/A</v>
      </c>
      <c r="L213" s="46" t="e">
        <f t="shared" ca="1" si="254"/>
        <v>#N/A</v>
      </c>
      <c r="M213" s="46" t="e">
        <f t="shared" ca="1" si="243"/>
        <v>#N/A</v>
      </c>
      <c r="N213" s="47" t="e">
        <f t="shared" ca="1" si="243"/>
        <v>#N/A</v>
      </c>
    </row>
    <row r="214" spans="1:14" ht="16">
      <c r="A214" s="43" t="str">
        <f t="shared" si="244"/>
        <v>S-CD202
WB19
CWSP21.5/5
FanSP22
Load100</v>
      </c>
      <c r="B214" s="45">
        <f t="shared" ref="B214:L214" ca="1" si="255">IF(ISNUMBER(OFFSET(INDIRECT(CONCATENATE("'",B$9,"'","!$B$59")),$Q22,$D$200)),OFFSET(INDIRECT(CONCATENATE("'",B$9,"'","!$B$59")),$Q22,$D$200),NA())</f>
        <v>26.3</v>
      </c>
      <c r="C214" s="45">
        <f t="shared" ca="1" si="255"/>
        <v>25.479726590180601</v>
      </c>
      <c r="D214" s="45">
        <f t="shared" ca="1" si="255"/>
        <v>26.482254420418965</v>
      </c>
      <c r="E214" s="46">
        <f t="shared" ca="1" si="255"/>
        <v>26.38</v>
      </c>
      <c r="F214" s="46" t="e">
        <f t="shared" ca="1" si="255"/>
        <v>#N/A</v>
      </c>
      <c r="G214" s="46" t="e">
        <f t="shared" ca="1" si="255"/>
        <v>#N/A</v>
      </c>
      <c r="H214" s="46">
        <f t="shared" ca="1" si="255"/>
        <v>26.111840949017999</v>
      </c>
      <c r="I214" s="46" t="e">
        <f t="shared" ca="1" si="255"/>
        <v>#N/A</v>
      </c>
      <c r="J214" s="46" t="e">
        <f t="shared" ca="1" si="255"/>
        <v>#N/A</v>
      </c>
      <c r="K214" s="46" t="e">
        <f t="shared" ca="1" si="255"/>
        <v>#N/A</v>
      </c>
      <c r="L214" s="46" t="e">
        <f t="shared" ca="1" si="255"/>
        <v>#N/A</v>
      </c>
      <c r="M214" s="46" t="e">
        <f t="shared" ca="1" si="243"/>
        <v>#N/A</v>
      </c>
      <c r="N214" s="47" t="e">
        <f t="shared" ca="1" si="243"/>
        <v>#N/A</v>
      </c>
    </row>
    <row r="215" spans="1:14" ht="16">
      <c r="A215" s="43" t="str">
        <f t="shared" si="244"/>
        <v>S-CD203
WB7
CWSP21.5/5
FanSP32
Load100</v>
      </c>
      <c r="B215" s="45">
        <f t="shared" ref="B215:L215" ca="1" si="256">IF(ISNUMBER(OFFSET(INDIRECT(CONCATENATE("'",B$9,"'","!$B$59")),$Q23,$D$200)),OFFSET(INDIRECT(CONCATENATE("'",B$9,"'","!$B$59")),$Q23,$D$200),NA())</f>
        <v>22</v>
      </c>
      <c r="C215" s="45">
        <f t="shared" ca="1" si="256"/>
        <v>22.004698507131799</v>
      </c>
      <c r="D215" s="45">
        <f t="shared" ca="1" si="256"/>
        <v>21.99840362793427</v>
      </c>
      <c r="E215" s="46">
        <f t="shared" ca="1" si="256"/>
        <v>22</v>
      </c>
      <c r="F215" s="46" t="e">
        <f t="shared" ca="1" si="256"/>
        <v>#N/A</v>
      </c>
      <c r="G215" s="46" t="e">
        <f t="shared" ca="1" si="256"/>
        <v>#N/A</v>
      </c>
      <c r="H215" s="46">
        <f t="shared" ca="1" si="256"/>
        <v>22</v>
      </c>
      <c r="I215" s="46" t="e">
        <f t="shared" ca="1" si="256"/>
        <v>#N/A</v>
      </c>
      <c r="J215" s="46" t="e">
        <f t="shared" ca="1" si="256"/>
        <v>#N/A</v>
      </c>
      <c r="K215" s="46" t="e">
        <f t="shared" ca="1" si="256"/>
        <v>#N/A</v>
      </c>
      <c r="L215" s="46" t="e">
        <f t="shared" ca="1" si="256"/>
        <v>#N/A</v>
      </c>
      <c r="M215" s="46" t="e">
        <f t="shared" ca="1" si="243"/>
        <v>#N/A</v>
      </c>
      <c r="N215" s="47" t="e">
        <f t="shared" ca="1" si="243"/>
        <v>#N/A</v>
      </c>
    </row>
    <row r="216" spans="1:14" ht="16">
      <c r="A216" s="43" t="str">
        <f t="shared" si="244"/>
        <v>S-CD204
WB27
CWSP21.5/5
FanSP32
Load100</v>
      </c>
      <c r="B216" s="45">
        <f t="shared" ref="B216:L216" ca="1" si="257">IF(ISNUMBER(OFFSET(INDIRECT(CONCATENATE("'",B$9,"'","!$B$59")),$Q24,$D$200)),OFFSET(INDIRECT(CONCATENATE("'",B$9,"'","!$B$59")),$Q24,$D$200),NA())</f>
        <v>32</v>
      </c>
      <c r="C216" s="45">
        <f t="shared" ca="1" si="257"/>
        <v>32.007644123381198</v>
      </c>
      <c r="D216" s="45">
        <f t="shared" ca="1" si="257"/>
        <v>31.994231861240294</v>
      </c>
      <c r="E216" s="45">
        <f t="shared" ca="1" si="257"/>
        <v>32</v>
      </c>
      <c r="F216" s="46" t="e">
        <f t="shared" ca="1" si="257"/>
        <v>#N/A</v>
      </c>
      <c r="G216" s="46" t="e">
        <f t="shared" ca="1" si="257"/>
        <v>#N/A</v>
      </c>
      <c r="H216" s="46">
        <f t="shared" ca="1" si="257"/>
        <v>32</v>
      </c>
      <c r="I216" s="46" t="e">
        <f t="shared" ca="1" si="257"/>
        <v>#N/A</v>
      </c>
      <c r="J216" s="46" t="e">
        <f t="shared" ca="1" si="257"/>
        <v>#N/A</v>
      </c>
      <c r="K216" s="46" t="e">
        <f t="shared" ca="1" si="257"/>
        <v>#N/A</v>
      </c>
      <c r="L216" s="46" t="e">
        <f t="shared" ca="1" si="257"/>
        <v>#N/A</v>
      </c>
      <c r="M216" s="46" t="e">
        <f t="shared" ca="1" si="243"/>
        <v>#N/A</v>
      </c>
      <c r="N216" s="47" t="e">
        <f t="shared" ca="1" si="243"/>
        <v>#N/A</v>
      </c>
    </row>
    <row r="217" spans="1:14" ht="16">
      <c r="A217" s="43" t="str">
        <f t="shared" si="244"/>
        <v>S-CD211
WB23
CWSP21.5/5
FanSP22
Load75</v>
      </c>
      <c r="B217" s="45">
        <f t="shared" ref="B217:L217" ca="1" si="258">IF(ISNUMBER(OFFSET(INDIRECT(CONCATENATE("'",B$9,"'","!$B$59")),$Q25,$D$200)),OFFSET(INDIRECT(CONCATENATE("'",B$9,"'","!$B$59")),$Q25,$D$200),NA())</f>
        <v>27.41</v>
      </c>
      <c r="C217" s="45">
        <f t="shared" ca="1" si="258"/>
        <v>26.7728776880193</v>
      </c>
      <c r="D217" s="45">
        <f t="shared" ca="1" si="258"/>
        <v>27.988547474967579</v>
      </c>
      <c r="E217" s="45">
        <f t="shared" ca="1" si="258"/>
        <v>27.47</v>
      </c>
      <c r="F217" s="46" t="e">
        <f t="shared" ca="1" si="258"/>
        <v>#N/A</v>
      </c>
      <c r="G217" s="46" t="e">
        <f t="shared" ca="1" si="258"/>
        <v>#N/A</v>
      </c>
      <c r="H217" s="46">
        <f t="shared" ca="1" si="258"/>
        <v>27.7675190565046</v>
      </c>
      <c r="I217" s="46" t="e">
        <f t="shared" ca="1" si="258"/>
        <v>#N/A</v>
      </c>
      <c r="J217" s="46" t="e">
        <f t="shared" ca="1" si="258"/>
        <v>#N/A</v>
      </c>
      <c r="K217" s="46" t="e">
        <f t="shared" ca="1" si="258"/>
        <v>#N/A</v>
      </c>
      <c r="L217" s="46" t="e">
        <f t="shared" ca="1" si="258"/>
        <v>#N/A</v>
      </c>
      <c r="M217" s="46" t="e">
        <f t="shared" ca="1" si="243"/>
        <v>#N/A</v>
      </c>
      <c r="N217" s="47" t="e">
        <f t="shared" ca="1" si="243"/>
        <v>#N/A</v>
      </c>
    </row>
    <row r="218" spans="1:14" ht="16">
      <c r="A218" s="43" t="str">
        <f t="shared" si="244"/>
        <v>S-CD212
WB19
CWSP21.5/6
FanSP22
Load50</v>
      </c>
      <c r="B218" s="45">
        <f t="shared" ref="B218:L218" ca="1" si="259">IF(ISNUMBER(OFFSET(INDIRECT(CONCATENATE("'",B$9,"'","!$B$59")),$Q26,$D$200)),OFFSET(INDIRECT(CONCATENATE("'",B$9,"'","!$B$59")),$Q26,$D$200),NA())</f>
        <v>22.42</v>
      </c>
      <c r="C218" s="45">
        <f t="shared" ca="1" si="259"/>
        <v>22.005013793974101</v>
      </c>
      <c r="D218" s="45">
        <f t="shared" ca="1" si="259"/>
        <v>23.588381470957557</v>
      </c>
      <c r="E218" s="45">
        <f t="shared" ca="1" si="259"/>
        <v>22.45</v>
      </c>
      <c r="F218" s="46" t="e">
        <f t="shared" ca="1" si="259"/>
        <v>#N/A</v>
      </c>
      <c r="G218" s="46" t="e">
        <f t="shared" ca="1" si="259"/>
        <v>#N/A</v>
      </c>
      <c r="H218" s="46">
        <f t="shared" ca="1" si="259"/>
        <v>23.144597140453101</v>
      </c>
      <c r="I218" s="46" t="e">
        <f t="shared" ca="1" si="259"/>
        <v>#N/A</v>
      </c>
      <c r="J218" s="46" t="e">
        <f t="shared" ca="1" si="259"/>
        <v>#N/A</v>
      </c>
      <c r="K218" s="46" t="e">
        <f t="shared" ca="1" si="259"/>
        <v>#N/A</v>
      </c>
      <c r="L218" s="46" t="e">
        <f t="shared" ca="1" si="259"/>
        <v>#N/A</v>
      </c>
      <c r="M218" s="46" t="e">
        <f t="shared" ca="1" si="243"/>
        <v>#N/A</v>
      </c>
      <c r="N218" s="47" t="e">
        <f t="shared" ca="1" si="243"/>
        <v>#N/A</v>
      </c>
    </row>
    <row r="219" spans="1:14" ht="16">
      <c r="A219" s="48" t="str">
        <f t="shared" si="244"/>
        <v>S-CD213
WB7
CWSP21.5/5
FanSP32
Load100</v>
      </c>
      <c r="B219" s="45">
        <f t="shared" ref="B219:L219" ca="1" si="260">IF(ISNUMBER(OFFSET(INDIRECT(CONCATENATE("'",B$9,"'","!$B$59")),$Q27,$D$200)),OFFSET(INDIRECT(CONCATENATE("'",B$9,"'","!$B$59")),$Q27,$D$200),NA())</f>
        <v>16.71</v>
      </c>
      <c r="C219" s="45">
        <f t="shared" ca="1" si="260"/>
        <v>12.993261289735701</v>
      </c>
      <c r="D219" s="45">
        <f t="shared" ca="1" si="260"/>
        <v>18.647011328146299</v>
      </c>
      <c r="E219" s="45">
        <f t="shared" ca="1" si="260"/>
        <v>16.850000000000001</v>
      </c>
      <c r="F219" s="45" t="e">
        <f t="shared" ca="1" si="260"/>
        <v>#N/A</v>
      </c>
      <c r="G219" s="45" t="e">
        <f t="shared" ca="1" si="260"/>
        <v>#N/A</v>
      </c>
      <c r="H219" s="45">
        <f t="shared" ca="1" si="260"/>
        <v>22</v>
      </c>
      <c r="I219" s="45" t="e">
        <f t="shared" ca="1" si="260"/>
        <v>#N/A</v>
      </c>
      <c r="J219" s="45" t="e">
        <f t="shared" ca="1" si="260"/>
        <v>#N/A</v>
      </c>
      <c r="K219" s="45" t="e">
        <f t="shared" ca="1" si="260"/>
        <v>#N/A</v>
      </c>
      <c r="L219" s="45" t="e">
        <f t="shared" ca="1" si="260"/>
        <v>#N/A</v>
      </c>
      <c r="M219" s="45" t="e">
        <f t="shared" ca="1" si="243"/>
        <v>#N/A</v>
      </c>
      <c r="N219" s="49" t="e">
        <f t="shared" ca="1" si="243"/>
        <v>#N/A</v>
      </c>
    </row>
    <row r="220" spans="1:14" ht="16">
      <c r="A220" s="48" t="str">
        <f t="shared" si="244"/>
        <v>S-CD214
WB27
CWSP21.5/5
FanSP32
Load100</v>
      </c>
      <c r="B220" s="45">
        <f t="shared" ref="B220:L220" ca="1" si="261">IF(ISNUMBER(OFFSET(INDIRECT(CONCATENATE("'",B$9,"'","!$B$59")),$Q28,$D$200)),OFFSET(INDIRECT(CONCATENATE("'",B$9,"'","!$B$59")),$Q28,$D$200),NA())</f>
        <v>26.83</v>
      </c>
      <c r="C220" s="45">
        <f t="shared" ca="1" si="261"/>
        <v>24.772627442875098</v>
      </c>
      <c r="D220" s="45">
        <f t="shared" ca="1" si="261"/>
        <v>27.725568787539601</v>
      </c>
      <c r="E220" s="45">
        <f t="shared" ca="1" si="261"/>
        <v>26.93</v>
      </c>
      <c r="F220" s="45" t="e">
        <f t="shared" ca="1" si="261"/>
        <v>#N/A</v>
      </c>
      <c r="G220" s="45" t="e">
        <f t="shared" ca="1" si="261"/>
        <v>#N/A</v>
      </c>
      <c r="H220" s="45">
        <f t="shared" ca="1" si="261"/>
        <v>32</v>
      </c>
      <c r="I220" s="45" t="e">
        <f t="shared" ca="1" si="261"/>
        <v>#N/A</v>
      </c>
      <c r="J220" s="45" t="e">
        <f t="shared" ca="1" si="261"/>
        <v>#N/A</v>
      </c>
      <c r="K220" s="45" t="e">
        <f t="shared" ca="1" si="261"/>
        <v>#N/A</v>
      </c>
      <c r="L220" s="45" t="e">
        <f t="shared" ca="1" si="261"/>
        <v>#N/A</v>
      </c>
      <c r="M220" s="45" t="e">
        <f t="shared" ca="1" si="243"/>
        <v>#N/A</v>
      </c>
      <c r="N220" s="49" t="e">
        <f t="shared" ca="1" si="243"/>
        <v>#N/A</v>
      </c>
    </row>
    <row r="221" spans="1:14" ht="17" thickBot="1">
      <c r="A221" s="50" t="str">
        <f t="shared" si="244"/>
        <v>S-CD215
WB27
CWSP21.5/5
FanSP32
Load100</v>
      </c>
      <c r="B221" s="51">
        <f t="shared" ref="B221:L221" ca="1" si="262">IF(ISNUMBER(OFFSET(INDIRECT(CONCATENATE("'",B$9,"'","!$B$59")),$Q29,$D$200)),OFFSET(INDIRECT(CONCATENATE("'",B$9,"'","!$B$59")),$Q29,$D$200),NA())</f>
        <v>22.43</v>
      </c>
      <c r="C221" s="51">
        <f t="shared" ca="1" si="262"/>
        <v>22.005013793974101</v>
      </c>
      <c r="D221" s="51">
        <f t="shared" ca="1" si="262"/>
        <v>23.588381470957557</v>
      </c>
      <c r="E221" s="51">
        <f t="shared" ca="1" si="262"/>
        <v>22.45</v>
      </c>
      <c r="F221" s="51" t="e">
        <f t="shared" ca="1" si="262"/>
        <v>#N/A</v>
      </c>
      <c r="G221" s="51" t="e">
        <f t="shared" ca="1" si="262"/>
        <v>#N/A</v>
      </c>
      <c r="H221" s="51">
        <f t="shared" ca="1" si="262"/>
        <v>0</v>
      </c>
      <c r="I221" s="51" t="e">
        <f t="shared" ca="1" si="262"/>
        <v>#N/A</v>
      </c>
      <c r="J221" s="51" t="e">
        <f t="shared" ca="1" si="262"/>
        <v>#N/A</v>
      </c>
      <c r="K221" s="51" t="e">
        <f t="shared" ca="1" si="262"/>
        <v>#N/A</v>
      </c>
      <c r="L221" s="51" t="e">
        <f t="shared" ca="1" si="262"/>
        <v>#N/A</v>
      </c>
      <c r="M221" s="51" t="e">
        <f t="shared" ca="1" si="243"/>
        <v>#N/A</v>
      </c>
      <c r="N221" s="52" t="e">
        <f t="shared" ca="1" si="243"/>
        <v>#N/A</v>
      </c>
    </row>
    <row r="222" spans="1:14" ht="16">
      <c r="A222" s="36"/>
      <c r="B222" s="36"/>
      <c r="C222" s="36"/>
      <c r="D222" s="36"/>
      <c r="E222" s="36"/>
      <c r="F222" s="36"/>
      <c r="G222" s="36"/>
      <c r="H222" s="36"/>
      <c r="I222" s="36"/>
      <c r="J222" s="36"/>
      <c r="K222" s="36"/>
      <c r="L222" s="36"/>
      <c r="M222" s="36"/>
      <c r="N222" s="36"/>
    </row>
    <row r="223" spans="1:14" ht="16">
      <c r="A223" s="36"/>
      <c r="B223" s="36"/>
      <c r="C223" s="36"/>
      <c r="D223" s="36"/>
      <c r="E223" s="36"/>
      <c r="F223" s="36"/>
      <c r="G223" s="36"/>
      <c r="H223" s="36"/>
      <c r="I223" s="36"/>
      <c r="J223" s="36"/>
      <c r="K223" s="36"/>
      <c r="L223" s="36"/>
      <c r="M223" s="36"/>
      <c r="N223" s="36"/>
    </row>
    <row r="224" spans="1:14" ht="16">
      <c r="A224" s="6" t="s">
        <v>384</v>
      </c>
      <c r="B224" s="6" t="s">
        <v>264</v>
      </c>
      <c r="C224" s="6" t="s">
        <v>15</v>
      </c>
      <c r="D224" s="6">
        <f>MATCH(A224,$X$11:$X$53,0)</f>
        <v>18</v>
      </c>
      <c r="E224" s="8"/>
      <c r="F224" s="6" t="str">
        <f>A224&amp;B224&amp;$F$4</f>
        <v>CT_冷却水流量[L/min]　S-CD100シリーズ</v>
      </c>
      <c r="G224" s="6" t="str">
        <f>A224&amp;B224&amp;$G$4</f>
        <v>CT_冷却水流量[L/min]　S-CD200シリーズ</v>
      </c>
      <c r="I224" s="36"/>
      <c r="J224" s="36"/>
      <c r="K224" s="36"/>
      <c r="L224" s="36"/>
      <c r="M224" s="36"/>
      <c r="N224" s="36"/>
    </row>
    <row r="225" spans="1:14">
      <c r="A225" s="11" t="s">
        <v>18</v>
      </c>
    </row>
    <row r="226" spans="1:14" ht="15" thickBot="1">
      <c r="A226" s="37" t="s">
        <v>26</v>
      </c>
      <c r="B226" s="38" t="str">
        <f ca="1">B$10</f>
        <v>QAS/メーカ値</v>
      </c>
      <c r="C226" s="38" t="str">
        <f t="shared" ref="C226:N226" ca="1" si="263">C$10</f>
        <v>ENe-ST/小野永吉</v>
      </c>
      <c r="D226" s="38" t="str">
        <f t="shared" ca="1" si="263"/>
        <v>LCEM/Yajima</v>
      </c>
      <c r="E226" s="38" t="str">
        <f t="shared" ca="1" si="263"/>
        <v>BEST2108dev/nino</v>
      </c>
      <c r="F226" s="38" t="str">
        <f t="shared" si="263"/>
        <v>Popolo_富樫</v>
      </c>
      <c r="G226" s="38" t="str">
        <f t="shared" si="263"/>
        <v>ACSESCX_吉田</v>
      </c>
      <c r="H226" s="38" t="str">
        <f t="shared" ca="1" si="263"/>
        <v>EnergyPlus/小野永吉</v>
      </c>
      <c r="I226" s="38" t="e">
        <f t="shared" ca="1" si="263"/>
        <v>#REF!</v>
      </c>
      <c r="J226" s="38" t="e">
        <f t="shared" ca="1" si="263"/>
        <v>#REF!</v>
      </c>
      <c r="K226" s="38" t="e">
        <f t="shared" ca="1" si="263"/>
        <v>#REF!</v>
      </c>
      <c r="L226" s="38" t="e">
        <f t="shared" ca="1" si="263"/>
        <v>#REF!</v>
      </c>
      <c r="M226" s="38" t="e">
        <f t="shared" ca="1" si="263"/>
        <v>#REF!</v>
      </c>
      <c r="N226" s="38" t="e">
        <f t="shared" ca="1" si="263"/>
        <v>#REF!</v>
      </c>
    </row>
    <row r="227" spans="1:14" ht="16">
      <c r="A227" s="39" t="str">
        <f>$A11</f>
        <v>S-CD100
WB27
CWSP21.5/5
FanSP22
Load100</v>
      </c>
      <c r="B227" s="40">
        <f t="shared" ref="B227:L227" ca="1" si="264">IF(ISNUMBER(OFFSET(INDIRECT(CONCATENATE("'",B$9,"'","!$B$59")),$Q11,$D$224)),OFFSET(INDIRECT(CONCATENATE("'",B$9,"'","!$B$59")),$Q11,$D$224),NA())</f>
        <v>2500.0001999999999</v>
      </c>
      <c r="C227" s="40">
        <f t="shared" ca="1" si="264"/>
        <v>2500</v>
      </c>
      <c r="D227" s="40">
        <f t="shared" ca="1" si="264"/>
        <v>2500</v>
      </c>
      <c r="E227" s="41">
        <f t="shared" ca="1" si="264"/>
        <v>2500.0001999999999</v>
      </c>
      <c r="F227" s="41" t="e">
        <f t="shared" ca="1" si="264"/>
        <v>#N/A</v>
      </c>
      <c r="G227" s="41" t="e">
        <f t="shared" ca="1" si="264"/>
        <v>#N/A</v>
      </c>
      <c r="H227" s="41">
        <f t="shared" ca="1" si="264"/>
        <v>2499.7649979600001</v>
      </c>
      <c r="I227" s="41" t="e">
        <f t="shared" ca="1" si="264"/>
        <v>#N/A</v>
      </c>
      <c r="J227" s="41" t="e">
        <f t="shared" ca="1" si="264"/>
        <v>#N/A</v>
      </c>
      <c r="K227" s="41" t="e">
        <f t="shared" ca="1" si="264"/>
        <v>#N/A</v>
      </c>
      <c r="L227" s="41" t="e">
        <f t="shared" ca="1" si="264"/>
        <v>#N/A</v>
      </c>
      <c r="M227" s="41" t="e">
        <f t="shared" ref="M227:N245" ca="1" si="265">IF(ISNUMBER(OFFSET(INDIRECT(CONCATENATE("'",M$9,"'","!$B$60")),$Q86,$D$104)),OFFSET(INDIRECT(CONCATENATE("'",M$9,"'","!$B$60")),$Q86,$D$104),NA())</f>
        <v>#N/A</v>
      </c>
      <c r="N227" s="42" t="e">
        <f t="shared" ca="1" si="265"/>
        <v>#N/A</v>
      </c>
    </row>
    <row r="228" spans="1:14" ht="16">
      <c r="A228" s="43" t="str">
        <f t="shared" ref="A228:A245" si="266">$A12</f>
        <v>S-CD101
WB23
CWSP21.5/5
FanSP22
Load100</v>
      </c>
      <c r="B228" s="44">
        <f t="shared" ref="B228:L228" ca="1" si="267">IF(ISNUMBER(OFFSET(INDIRECT(CONCATENATE("'",B$9,"'","!$B$59")),$Q12,$D$224)),OFFSET(INDIRECT(CONCATENATE("'",B$9,"'","!$B$59")),$Q12,$D$224),NA())</f>
        <v>2500.0001999999999</v>
      </c>
      <c r="C228" s="45">
        <f t="shared" ca="1" si="267"/>
        <v>2500</v>
      </c>
      <c r="D228" s="45">
        <f t="shared" ca="1" si="267"/>
        <v>2500</v>
      </c>
      <c r="E228" s="46">
        <f t="shared" ca="1" si="267"/>
        <v>2500.0001999999999</v>
      </c>
      <c r="F228" s="46" t="e">
        <f t="shared" ca="1" si="267"/>
        <v>#N/A</v>
      </c>
      <c r="G228" s="46" t="e">
        <f t="shared" ca="1" si="267"/>
        <v>#N/A</v>
      </c>
      <c r="H228" s="46">
        <f t="shared" ca="1" si="267"/>
        <v>2499.7649979600001</v>
      </c>
      <c r="I228" s="46" t="e">
        <f t="shared" ca="1" si="267"/>
        <v>#N/A</v>
      </c>
      <c r="J228" s="46" t="e">
        <f t="shared" ca="1" si="267"/>
        <v>#N/A</v>
      </c>
      <c r="K228" s="46" t="e">
        <f t="shared" ca="1" si="267"/>
        <v>#N/A</v>
      </c>
      <c r="L228" s="46" t="e">
        <f t="shared" ca="1" si="267"/>
        <v>#N/A</v>
      </c>
      <c r="M228" s="46" t="e">
        <f t="shared" ca="1" si="265"/>
        <v>#N/A</v>
      </c>
      <c r="N228" s="47" t="e">
        <f t="shared" ca="1" si="265"/>
        <v>#N/A</v>
      </c>
    </row>
    <row r="229" spans="1:14" ht="16">
      <c r="A229" s="43" t="str">
        <f t="shared" si="266"/>
        <v>S-CD102
WB19
CWSP21.5/5
FanSP22
Load100</v>
      </c>
      <c r="B229" s="45">
        <f t="shared" ref="B229:L229" ca="1" si="268">IF(ISNUMBER(OFFSET(INDIRECT(CONCATENATE("'",B$9,"'","!$B$59")),$Q13,$D$224)),OFFSET(INDIRECT(CONCATENATE("'",B$9,"'","!$B$59")),$Q13,$D$224),NA())</f>
        <v>2500.0001999999999</v>
      </c>
      <c r="C229" s="45">
        <f t="shared" ca="1" si="268"/>
        <v>2500</v>
      </c>
      <c r="D229" s="45">
        <f t="shared" ca="1" si="268"/>
        <v>2500</v>
      </c>
      <c r="E229" s="46">
        <f t="shared" ca="1" si="268"/>
        <v>2500.0001999999999</v>
      </c>
      <c r="F229" s="46" t="e">
        <f t="shared" ca="1" si="268"/>
        <v>#N/A</v>
      </c>
      <c r="G229" s="46" t="e">
        <f t="shared" ca="1" si="268"/>
        <v>#N/A</v>
      </c>
      <c r="H229" s="46">
        <f t="shared" ca="1" si="268"/>
        <v>2499.7649979600001</v>
      </c>
      <c r="I229" s="46" t="e">
        <f t="shared" ca="1" si="268"/>
        <v>#N/A</v>
      </c>
      <c r="J229" s="46" t="e">
        <f t="shared" ca="1" si="268"/>
        <v>#N/A</v>
      </c>
      <c r="K229" s="46" t="e">
        <f t="shared" ca="1" si="268"/>
        <v>#N/A</v>
      </c>
      <c r="L229" s="46" t="e">
        <f t="shared" ca="1" si="268"/>
        <v>#N/A</v>
      </c>
      <c r="M229" s="46" t="e">
        <f t="shared" ca="1" si="265"/>
        <v>#N/A</v>
      </c>
      <c r="N229" s="47" t="e">
        <f t="shared" ca="1" si="265"/>
        <v>#N/A</v>
      </c>
    </row>
    <row r="230" spans="1:14" ht="16">
      <c r="A230" s="43" t="str">
        <f t="shared" si="266"/>
        <v>S-CD103
WB7
CWSP21.5/5
FanSP32
Load100</v>
      </c>
      <c r="B230" s="45">
        <f t="shared" ref="B230:L230" ca="1" si="269">IF(ISNUMBER(OFFSET(INDIRECT(CONCATENATE("'",B$9,"'","!$B$59")),$Q14,$D$224)),OFFSET(INDIRECT(CONCATENATE("'",B$9,"'","!$B$59")),$Q14,$D$224),NA())</f>
        <v>1421.2392</v>
      </c>
      <c r="C230" s="45">
        <f t="shared" ca="1" si="269"/>
        <v>987.70832063535204</v>
      </c>
      <c r="D230" s="45">
        <f t="shared" ca="1" si="269"/>
        <v>1662.4326661823861</v>
      </c>
      <c r="E230" s="46">
        <f t="shared" ca="1" si="269"/>
        <v>1457.8806</v>
      </c>
      <c r="F230" s="46" t="e">
        <f t="shared" ca="1" si="269"/>
        <v>#N/A</v>
      </c>
      <c r="G230" s="46" t="e">
        <f t="shared" ca="1" si="269"/>
        <v>#N/A</v>
      </c>
      <c r="H230" s="46">
        <f t="shared" ca="1" si="269"/>
        <v>825.83904485786479</v>
      </c>
      <c r="I230" s="46" t="e">
        <f t="shared" ca="1" si="269"/>
        <v>#N/A</v>
      </c>
      <c r="J230" s="46" t="e">
        <f t="shared" ca="1" si="269"/>
        <v>#N/A</v>
      </c>
      <c r="K230" s="46" t="e">
        <f t="shared" ca="1" si="269"/>
        <v>#N/A</v>
      </c>
      <c r="L230" s="46" t="e">
        <f t="shared" ca="1" si="269"/>
        <v>#N/A</v>
      </c>
      <c r="M230" s="46" t="e">
        <f t="shared" ca="1" si="265"/>
        <v>#N/A</v>
      </c>
      <c r="N230" s="47" t="e">
        <f t="shared" ca="1" si="265"/>
        <v>#N/A</v>
      </c>
    </row>
    <row r="231" spans="1:14" ht="16">
      <c r="A231" s="43" t="str">
        <f t="shared" si="266"/>
        <v>S-CD104
WB27
CWSP21.5/5
FanSP32
Load100</v>
      </c>
      <c r="B231" s="45">
        <f t="shared" ref="B231:L231" ca="1" si="270">IF(ISNUMBER(OFFSET(INDIRECT(CONCATENATE("'",B$9,"'","!$B$59")),$Q15,$D$224)),OFFSET(INDIRECT(CONCATENATE("'",B$9,"'","!$B$59")),$Q15,$D$224),NA())</f>
        <v>1062.6251999999999</v>
      </c>
      <c r="C231" s="45">
        <f t="shared" ca="1" si="270"/>
        <v>906.237139743836</v>
      </c>
      <c r="D231" s="45">
        <f t="shared" ca="1" si="270"/>
        <v>1250.0342283724942</v>
      </c>
      <c r="E231" s="46">
        <f t="shared" ca="1" si="270"/>
        <v>1080.4367999999999</v>
      </c>
      <c r="F231" s="46" t="e">
        <f t="shared" ca="1" si="270"/>
        <v>#N/A</v>
      </c>
      <c r="G231" s="46" t="e">
        <f t="shared" ca="1" si="270"/>
        <v>#N/A</v>
      </c>
      <c r="H231" s="46">
        <f t="shared" ca="1" si="270"/>
        <v>788.76769690931337</v>
      </c>
      <c r="I231" s="46" t="e">
        <f t="shared" ca="1" si="270"/>
        <v>#N/A</v>
      </c>
      <c r="J231" s="46" t="e">
        <f t="shared" ca="1" si="270"/>
        <v>#N/A</v>
      </c>
      <c r="K231" s="46" t="e">
        <f t="shared" ca="1" si="270"/>
        <v>#N/A</v>
      </c>
      <c r="L231" s="46" t="e">
        <f t="shared" ca="1" si="270"/>
        <v>#N/A</v>
      </c>
      <c r="M231" s="46" t="e">
        <f t="shared" ca="1" si="265"/>
        <v>#N/A</v>
      </c>
      <c r="N231" s="47" t="e">
        <f t="shared" ca="1" si="265"/>
        <v>#N/A</v>
      </c>
    </row>
    <row r="232" spans="1:14" ht="16">
      <c r="A232" s="43" t="str">
        <f t="shared" si="266"/>
        <v>S-CD111
WB23
CWSP21.5/5
FanSP22
Load75</v>
      </c>
      <c r="B232" s="45">
        <f t="shared" ref="B232:L232" ca="1" si="271">IF(ISNUMBER(OFFSET(INDIRECT(CONCATENATE("'",B$9,"'","!$B$59")),$Q16,$D$224)),OFFSET(INDIRECT(CONCATENATE("'",B$9,"'","!$B$59")),$Q16,$D$224),NA())</f>
        <v>2500.0001999999999</v>
      </c>
      <c r="C232" s="45">
        <f t="shared" ca="1" si="271"/>
        <v>2500</v>
      </c>
      <c r="D232" s="45">
        <f t="shared" ca="1" si="271"/>
        <v>2500</v>
      </c>
      <c r="E232" s="45">
        <f t="shared" ca="1" si="271"/>
        <v>2500.0001999999999</v>
      </c>
      <c r="F232" s="46" t="e">
        <f t="shared" ca="1" si="271"/>
        <v>#N/A</v>
      </c>
      <c r="G232" s="46" t="e">
        <f t="shared" ca="1" si="271"/>
        <v>#N/A</v>
      </c>
      <c r="H232" s="46">
        <f t="shared" ca="1" si="271"/>
        <v>2499.7649979600001</v>
      </c>
      <c r="I232" s="46" t="e">
        <f t="shared" ca="1" si="271"/>
        <v>#N/A</v>
      </c>
      <c r="J232" s="46" t="e">
        <f t="shared" ca="1" si="271"/>
        <v>#N/A</v>
      </c>
      <c r="K232" s="46" t="e">
        <f t="shared" ca="1" si="271"/>
        <v>#N/A</v>
      </c>
      <c r="L232" s="46" t="e">
        <f t="shared" ca="1" si="271"/>
        <v>#N/A</v>
      </c>
      <c r="M232" s="46" t="e">
        <f t="shared" ca="1" si="265"/>
        <v>#N/A</v>
      </c>
      <c r="N232" s="47" t="e">
        <f t="shared" ca="1" si="265"/>
        <v>#N/A</v>
      </c>
    </row>
    <row r="233" spans="1:14" ht="16">
      <c r="A233" s="43" t="str">
        <f t="shared" si="266"/>
        <v>S-CD112
WB19
CWSP21.5/6
FanSP22
Load50</v>
      </c>
      <c r="B233" s="45">
        <f t="shared" ref="B233:L233" ca="1" si="272">IF(ISNUMBER(OFFSET(INDIRECT(CONCATENATE("'",B$9,"'","!$B$59")),$Q17,$D$224)),OFFSET(INDIRECT(CONCATENATE("'",B$9,"'","!$B$59")),$Q17,$D$224),NA())</f>
        <v>2500.0001999999999</v>
      </c>
      <c r="C233" s="45">
        <f t="shared" ca="1" si="272"/>
        <v>2500</v>
      </c>
      <c r="D233" s="45">
        <f t="shared" ca="1" si="272"/>
        <v>2500</v>
      </c>
      <c r="E233" s="45">
        <f t="shared" ca="1" si="272"/>
        <v>2500.0001999999999</v>
      </c>
      <c r="F233" s="46" t="e">
        <f t="shared" ca="1" si="272"/>
        <v>#N/A</v>
      </c>
      <c r="G233" s="46" t="e">
        <f t="shared" ca="1" si="272"/>
        <v>#N/A</v>
      </c>
      <c r="H233" s="46">
        <f t="shared" ca="1" si="272"/>
        <v>2449.4152800732618</v>
      </c>
      <c r="I233" s="46" t="e">
        <f t="shared" ca="1" si="272"/>
        <v>#N/A</v>
      </c>
      <c r="J233" s="46" t="e">
        <f t="shared" ca="1" si="272"/>
        <v>#N/A</v>
      </c>
      <c r="K233" s="46" t="e">
        <f t="shared" ca="1" si="272"/>
        <v>#N/A</v>
      </c>
      <c r="L233" s="46" t="e">
        <f t="shared" ca="1" si="272"/>
        <v>#N/A</v>
      </c>
      <c r="M233" s="46" t="e">
        <f t="shared" ca="1" si="265"/>
        <v>#N/A</v>
      </c>
      <c r="N233" s="47" t="e">
        <f t="shared" ca="1" si="265"/>
        <v>#N/A</v>
      </c>
    </row>
    <row r="234" spans="1:14" ht="16">
      <c r="A234" s="43" t="str">
        <f t="shared" si="266"/>
        <v>S-CD113
WB7
CWSP21.5/5
FanSP32
Load100</v>
      </c>
      <c r="B234" s="45">
        <f t="shared" ref="B234:L234" ca="1" si="273">IF(ISNUMBER(OFFSET(INDIRECT(CONCATENATE("'",B$9,"'","!$B$59")),$Q18,$D$224)),OFFSET(INDIRECT(CONCATENATE("'",B$9,"'","!$B$59")),$Q18,$D$224),NA())</f>
        <v>305.49600000000004</v>
      </c>
      <c r="C234" s="45">
        <f t="shared" ca="1" si="273"/>
        <v>270.68789624150702</v>
      </c>
      <c r="D234" s="45">
        <f t="shared" ca="1" si="273"/>
        <v>523.96419184522938</v>
      </c>
      <c r="E234" s="45">
        <f t="shared" ca="1" si="273"/>
        <v>321.06299999999999</v>
      </c>
      <c r="F234" s="46" t="e">
        <f t="shared" ca="1" si="273"/>
        <v>#N/A</v>
      </c>
      <c r="G234" s="46" t="e">
        <f t="shared" ca="1" si="273"/>
        <v>#N/A</v>
      </c>
      <c r="H234" s="46">
        <f t="shared" ca="1" si="273"/>
        <v>290.86494767301429</v>
      </c>
      <c r="I234" s="46" t="e">
        <f t="shared" ca="1" si="273"/>
        <v>#N/A</v>
      </c>
      <c r="J234" s="46" t="e">
        <f t="shared" ca="1" si="273"/>
        <v>#N/A</v>
      </c>
      <c r="K234" s="46" t="e">
        <f t="shared" ca="1" si="273"/>
        <v>#N/A</v>
      </c>
      <c r="L234" s="46" t="e">
        <f t="shared" ca="1" si="273"/>
        <v>#N/A</v>
      </c>
      <c r="M234" s="46" t="e">
        <f t="shared" ca="1" si="265"/>
        <v>#N/A</v>
      </c>
      <c r="N234" s="47" t="e">
        <f t="shared" ca="1" si="265"/>
        <v>#N/A</v>
      </c>
    </row>
    <row r="235" spans="1:14" ht="16">
      <c r="A235" s="48" t="str">
        <f t="shared" si="266"/>
        <v>S-CD114
WB27
CWSP21.5/5
FanSP32
Load100</v>
      </c>
      <c r="B235" s="45">
        <f t="shared" ref="B235:L235" ca="1" si="274">IF(ISNUMBER(OFFSET(INDIRECT(CONCATENATE("'",B$9,"'","!$B$59")),$Q19,$D$224)),OFFSET(INDIRECT(CONCATENATE("'",B$9,"'","!$B$59")),$Q19,$D$224),NA())</f>
        <v>471.61739999999998</v>
      </c>
      <c r="C235" s="45">
        <f t="shared" ca="1" si="274"/>
        <v>436.41668881155903</v>
      </c>
      <c r="D235" s="45">
        <f t="shared" ca="1" si="274"/>
        <v>631.72164611104313</v>
      </c>
      <c r="E235" s="45">
        <f t="shared" ca="1" si="274"/>
        <v>486.19259999999997</v>
      </c>
      <c r="F235" s="45" t="e">
        <f t="shared" ca="1" si="274"/>
        <v>#N/A</v>
      </c>
      <c r="G235" s="45" t="e">
        <f t="shared" ca="1" si="274"/>
        <v>#N/A</v>
      </c>
      <c r="H235" s="45">
        <f t="shared" ca="1" si="274"/>
        <v>437.96698111271689</v>
      </c>
      <c r="I235" s="45" t="e">
        <f t="shared" ca="1" si="274"/>
        <v>#N/A</v>
      </c>
      <c r="J235" s="45" t="e">
        <f t="shared" ca="1" si="274"/>
        <v>#N/A</v>
      </c>
      <c r="K235" s="45" t="e">
        <f t="shared" ca="1" si="274"/>
        <v>#N/A</v>
      </c>
      <c r="L235" s="45" t="e">
        <f t="shared" ca="1" si="274"/>
        <v>#N/A</v>
      </c>
      <c r="M235" s="45" t="e">
        <f t="shared" ca="1" si="265"/>
        <v>#N/A</v>
      </c>
      <c r="N235" s="49" t="e">
        <f t="shared" ca="1" si="265"/>
        <v>#N/A</v>
      </c>
    </row>
    <row r="236" spans="1:14" ht="16">
      <c r="A236" s="43" t="str">
        <f t="shared" si="266"/>
        <v>S-CD200
WB27
CWSP21.5/5
FanSP22
Load100</v>
      </c>
      <c r="B236" s="44">
        <f t="shared" ref="B236:L236" ca="1" si="275">IF(ISNUMBER(OFFSET(INDIRECT(CONCATENATE("'",B$9,"'","!$B$59")),$Q20,$D$224)),OFFSET(INDIRECT(CONCATENATE("'",B$9,"'","!$B$59")),$Q20,$D$224),NA())</f>
        <v>2500.0001999999999</v>
      </c>
      <c r="C236" s="45">
        <f t="shared" ca="1" si="275"/>
        <v>2496.81627208808</v>
      </c>
      <c r="D236" s="45">
        <f t="shared" ca="1" si="275"/>
        <v>2498.1921429282702</v>
      </c>
      <c r="E236" s="46">
        <f t="shared" ca="1" si="275"/>
        <v>2500.0001999999999</v>
      </c>
      <c r="F236" s="46" t="e">
        <f t="shared" ca="1" si="275"/>
        <v>#N/A</v>
      </c>
      <c r="G236" s="46" t="e">
        <f t="shared" ca="1" si="275"/>
        <v>#N/A</v>
      </c>
      <c r="H236" s="46">
        <f t="shared" ca="1" si="275"/>
        <v>2499.7649979600001</v>
      </c>
      <c r="I236" s="46" t="e">
        <f t="shared" ca="1" si="275"/>
        <v>#N/A</v>
      </c>
      <c r="J236" s="46" t="e">
        <f t="shared" ca="1" si="275"/>
        <v>#N/A</v>
      </c>
      <c r="K236" s="46" t="e">
        <f t="shared" ca="1" si="275"/>
        <v>#N/A</v>
      </c>
      <c r="L236" s="46" t="e">
        <f t="shared" ca="1" si="275"/>
        <v>#N/A</v>
      </c>
      <c r="M236" s="46" t="e">
        <f t="shared" ca="1" si="265"/>
        <v>#N/A</v>
      </c>
      <c r="N236" s="47" t="e">
        <f t="shared" ca="1" si="265"/>
        <v>#N/A</v>
      </c>
    </row>
    <row r="237" spans="1:14" ht="16">
      <c r="A237" s="43" t="str">
        <f t="shared" si="266"/>
        <v>S-CD201
WB23
CWSP21.5/5
FanSP22
Load100</v>
      </c>
      <c r="B237" s="45">
        <f t="shared" ref="B237:L237" ca="1" si="276">IF(ISNUMBER(OFFSET(INDIRECT(CONCATENATE("'",B$9,"'","!$B$59")),$Q21,$D$224)),OFFSET(INDIRECT(CONCATENATE("'",B$9,"'","!$B$59")),$Q21,$D$224),NA())</f>
        <v>2500.0001999999999</v>
      </c>
      <c r="C237" s="45">
        <f t="shared" ca="1" si="276"/>
        <v>2451.47257675231</v>
      </c>
      <c r="D237" s="45">
        <f t="shared" ca="1" si="276"/>
        <v>2444.2832509807063</v>
      </c>
      <c r="E237" s="46">
        <f t="shared" ca="1" si="276"/>
        <v>2500.0001999999999</v>
      </c>
      <c r="F237" s="46" t="e">
        <f t="shared" ca="1" si="276"/>
        <v>#N/A</v>
      </c>
      <c r="G237" s="46" t="e">
        <f t="shared" ca="1" si="276"/>
        <v>#N/A</v>
      </c>
      <c r="H237" s="46">
        <f t="shared" ca="1" si="276"/>
        <v>2499.7649979600001</v>
      </c>
      <c r="I237" s="46" t="e">
        <f t="shared" ca="1" si="276"/>
        <v>#N/A</v>
      </c>
      <c r="J237" s="46" t="e">
        <f t="shared" ca="1" si="276"/>
        <v>#N/A</v>
      </c>
      <c r="K237" s="46" t="e">
        <f t="shared" ca="1" si="276"/>
        <v>#N/A</v>
      </c>
      <c r="L237" s="46" t="e">
        <f t="shared" ca="1" si="276"/>
        <v>#N/A</v>
      </c>
      <c r="M237" s="46" t="e">
        <f t="shared" ca="1" si="265"/>
        <v>#N/A</v>
      </c>
      <c r="N237" s="47" t="e">
        <f t="shared" ca="1" si="265"/>
        <v>#N/A</v>
      </c>
    </row>
    <row r="238" spans="1:14" ht="16">
      <c r="A238" s="43" t="str">
        <f t="shared" si="266"/>
        <v>S-CD202
WB19
CWSP21.5/5
FanSP22
Load100</v>
      </c>
      <c r="B238" s="45">
        <f t="shared" ref="B238:L238" ca="1" si="277">IF(ISNUMBER(OFFSET(INDIRECT(CONCATENATE("'",B$9,"'","!$B$59")),$Q22,$D$224)),OFFSET(INDIRECT(CONCATENATE("'",B$9,"'","!$B$59")),$Q22,$D$224),NA())</f>
        <v>2499.9503999999997</v>
      </c>
      <c r="C238" s="45">
        <f t="shared" ca="1" si="277"/>
        <v>2411.5328343875899</v>
      </c>
      <c r="D238" s="45">
        <f t="shared" ca="1" si="277"/>
        <v>2412.0149216936761</v>
      </c>
      <c r="E238" s="46">
        <f t="shared" ca="1" si="277"/>
        <v>2500.0001999999999</v>
      </c>
      <c r="F238" s="46" t="e">
        <f t="shared" ca="1" si="277"/>
        <v>#N/A</v>
      </c>
      <c r="G238" s="46" t="e">
        <f t="shared" ca="1" si="277"/>
        <v>#N/A</v>
      </c>
      <c r="H238" s="46">
        <f t="shared" ca="1" si="277"/>
        <v>2499.7649979600001</v>
      </c>
      <c r="I238" s="46" t="e">
        <f t="shared" ca="1" si="277"/>
        <v>#N/A</v>
      </c>
      <c r="J238" s="46" t="e">
        <f t="shared" ca="1" si="277"/>
        <v>#N/A</v>
      </c>
      <c r="K238" s="46" t="e">
        <f t="shared" ca="1" si="277"/>
        <v>#N/A</v>
      </c>
      <c r="L238" s="46" t="e">
        <f t="shared" ca="1" si="277"/>
        <v>#N/A</v>
      </c>
      <c r="M238" s="46" t="e">
        <f t="shared" ca="1" si="265"/>
        <v>#N/A</v>
      </c>
      <c r="N238" s="47" t="e">
        <f t="shared" ca="1" si="265"/>
        <v>#N/A</v>
      </c>
    </row>
    <row r="239" spans="1:14" ht="16">
      <c r="A239" s="43" t="str">
        <f t="shared" si="266"/>
        <v>S-CD203
WB7
CWSP21.5/5
FanSP32
Load100</v>
      </c>
      <c r="B239" s="45">
        <f t="shared" ref="B239:L239" ca="1" si="278">IF(ISNUMBER(OFFSET(INDIRECT(CONCATENATE("'",B$9,"'","!$B$59")),$Q23,$D$224)),OFFSET(INDIRECT(CONCATENATE("'",B$9,"'","!$B$59")),$Q23,$D$224),NA())</f>
        <v>2453.6622000000002</v>
      </c>
      <c r="C239" s="45">
        <f t="shared" ca="1" si="278"/>
        <v>2373.8932976414899</v>
      </c>
      <c r="D239" s="45">
        <f t="shared" ca="1" si="278"/>
        <v>2330.8252004201472</v>
      </c>
      <c r="E239" s="46">
        <f t="shared" ca="1" si="278"/>
        <v>2488.7766000000001</v>
      </c>
      <c r="F239" s="46" t="e">
        <f t="shared" ca="1" si="278"/>
        <v>#N/A</v>
      </c>
      <c r="G239" s="46" t="e">
        <f t="shared" ca="1" si="278"/>
        <v>#N/A</v>
      </c>
      <c r="H239" s="46">
        <f t="shared" ca="1" si="278"/>
        <v>2499.7649979600001</v>
      </c>
      <c r="I239" s="46" t="e">
        <f t="shared" ca="1" si="278"/>
        <v>#N/A</v>
      </c>
      <c r="J239" s="46" t="e">
        <f t="shared" ca="1" si="278"/>
        <v>#N/A</v>
      </c>
      <c r="K239" s="46" t="e">
        <f t="shared" ca="1" si="278"/>
        <v>#N/A</v>
      </c>
      <c r="L239" s="46" t="e">
        <f t="shared" ca="1" si="278"/>
        <v>#N/A</v>
      </c>
      <c r="M239" s="46" t="e">
        <f t="shared" ca="1" si="265"/>
        <v>#N/A</v>
      </c>
      <c r="N239" s="47" t="e">
        <f t="shared" ca="1" si="265"/>
        <v>#N/A</v>
      </c>
    </row>
    <row r="240" spans="1:14" ht="16">
      <c r="A240" s="43" t="str">
        <f t="shared" si="266"/>
        <v>S-CD204
WB27
CWSP21.5/5
FanSP32
Load100</v>
      </c>
      <c r="B240" s="45">
        <f t="shared" ref="B240:L240" ca="1" si="279">IF(ISNUMBER(OFFSET(INDIRECT(CONCATENATE("'",B$9,"'","!$B$59")),$Q24,$D$224)),OFFSET(INDIRECT(CONCATENATE("'",B$9,"'","!$B$59")),$Q24,$D$224),NA())</f>
        <v>2500.0001999999999</v>
      </c>
      <c r="C240" s="45">
        <f t="shared" ca="1" si="279"/>
        <v>2500</v>
      </c>
      <c r="D240" s="45">
        <f t="shared" ca="1" si="279"/>
        <v>2479.8717270065499</v>
      </c>
      <c r="E240" s="45">
        <f t="shared" ca="1" si="279"/>
        <v>2500.0001999999999</v>
      </c>
      <c r="F240" s="46" t="e">
        <f t="shared" ca="1" si="279"/>
        <v>#N/A</v>
      </c>
      <c r="G240" s="46" t="e">
        <f t="shared" ca="1" si="279"/>
        <v>#N/A</v>
      </c>
      <c r="H240" s="46">
        <f t="shared" ca="1" si="279"/>
        <v>2499.7649979600001</v>
      </c>
      <c r="I240" s="46" t="e">
        <f t="shared" ca="1" si="279"/>
        <v>#N/A</v>
      </c>
      <c r="J240" s="46" t="e">
        <f t="shared" ca="1" si="279"/>
        <v>#N/A</v>
      </c>
      <c r="K240" s="46" t="e">
        <f t="shared" ca="1" si="279"/>
        <v>#N/A</v>
      </c>
      <c r="L240" s="46" t="e">
        <f t="shared" ca="1" si="279"/>
        <v>#N/A</v>
      </c>
      <c r="M240" s="46" t="e">
        <f t="shared" ca="1" si="265"/>
        <v>#N/A</v>
      </c>
      <c r="N240" s="47" t="e">
        <f t="shared" ca="1" si="265"/>
        <v>#N/A</v>
      </c>
    </row>
    <row r="241" spans="1:14" ht="16">
      <c r="A241" s="43" t="str">
        <f t="shared" si="266"/>
        <v>S-CD211
WB23
CWSP21.5/5
FanSP22
Load75</v>
      </c>
      <c r="B241" s="45">
        <f t="shared" ref="B241:L241" ca="1" si="280">IF(ISNUMBER(OFFSET(INDIRECT(CONCATENATE("'",B$9,"'","!$B$59")),$Q25,$D$224)),OFFSET(INDIRECT(CONCATENATE("'",B$9,"'","!$B$59")),$Q25,$D$224),NA())</f>
        <v>1871.9598000000001</v>
      </c>
      <c r="C241" s="45">
        <f t="shared" ca="1" si="280"/>
        <v>1817.5681594886</v>
      </c>
      <c r="D241" s="45">
        <f t="shared" ca="1" si="280"/>
        <v>1840.6173012127533</v>
      </c>
      <c r="E241" s="45">
        <f t="shared" ca="1" si="280"/>
        <v>1894.104</v>
      </c>
      <c r="F241" s="46" t="e">
        <f t="shared" ca="1" si="280"/>
        <v>#N/A</v>
      </c>
      <c r="G241" s="46" t="e">
        <f t="shared" ca="1" si="280"/>
        <v>#N/A</v>
      </c>
      <c r="H241" s="46">
        <f t="shared" ca="1" si="280"/>
        <v>2499.7649979600001</v>
      </c>
      <c r="I241" s="46" t="e">
        <f t="shared" ca="1" si="280"/>
        <v>#N/A</v>
      </c>
      <c r="J241" s="46" t="e">
        <f t="shared" ca="1" si="280"/>
        <v>#N/A</v>
      </c>
      <c r="K241" s="46" t="e">
        <f t="shared" ca="1" si="280"/>
        <v>#N/A</v>
      </c>
      <c r="L241" s="46" t="e">
        <f t="shared" ca="1" si="280"/>
        <v>#N/A</v>
      </c>
      <c r="M241" s="46" t="e">
        <f t="shared" ca="1" si="265"/>
        <v>#N/A</v>
      </c>
      <c r="N241" s="47" t="e">
        <f t="shared" ca="1" si="265"/>
        <v>#N/A</v>
      </c>
    </row>
    <row r="242" spans="1:14" ht="16">
      <c r="A242" s="43" t="str">
        <f t="shared" si="266"/>
        <v>S-CD212
WB19
CWSP21.5/6
FanSP22
Load50</v>
      </c>
      <c r="B242" s="45">
        <f t="shared" ref="B242:L242" ca="1" si="281">IF(ISNUMBER(OFFSET(INDIRECT(CONCATENATE("'",B$9,"'","!$B$59")),$Q26,$D$224)),OFFSET(INDIRECT(CONCATENATE("'",B$9,"'","!$B$59")),$Q26,$D$224),NA())</f>
        <v>1251</v>
      </c>
      <c r="C242" s="45">
        <f t="shared" ca="1" si="281"/>
        <v>1250</v>
      </c>
      <c r="D242" s="45">
        <f t="shared" ca="1" si="281"/>
        <v>1250</v>
      </c>
      <c r="E242" s="45">
        <f t="shared" ca="1" si="281"/>
        <v>1251</v>
      </c>
      <c r="F242" s="46" t="e">
        <f t="shared" ca="1" si="281"/>
        <v>#N/A</v>
      </c>
      <c r="G242" s="46" t="e">
        <f t="shared" ca="1" si="281"/>
        <v>#N/A</v>
      </c>
      <c r="H242" s="46">
        <f t="shared" ca="1" si="281"/>
        <v>2499.7649979600001</v>
      </c>
      <c r="I242" s="46" t="e">
        <f t="shared" ca="1" si="281"/>
        <v>#N/A</v>
      </c>
      <c r="J242" s="46" t="e">
        <f t="shared" ca="1" si="281"/>
        <v>#N/A</v>
      </c>
      <c r="K242" s="46" t="e">
        <f t="shared" ca="1" si="281"/>
        <v>#N/A</v>
      </c>
      <c r="L242" s="46" t="e">
        <f t="shared" ca="1" si="281"/>
        <v>#N/A</v>
      </c>
      <c r="M242" s="46" t="e">
        <f t="shared" ca="1" si="265"/>
        <v>#N/A</v>
      </c>
      <c r="N242" s="47" t="e">
        <f t="shared" ca="1" si="265"/>
        <v>#N/A</v>
      </c>
    </row>
    <row r="243" spans="1:14" ht="16">
      <c r="A243" s="48" t="str">
        <f t="shared" si="266"/>
        <v>S-CD213
WB7
CWSP21.5/5
FanSP32
Load100</v>
      </c>
      <c r="B243" s="45">
        <f t="shared" ref="B243:L243" ca="1" si="282">IF(ISNUMBER(OFFSET(INDIRECT(CONCATENATE("'",B$9,"'","!$B$59")),$Q27,$D$224)),OFFSET(INDIRECT(CONCATENATE("'",B$9,"'","!$B$59")),$Q27,$D$224),NA())</f>
        <v>523.50120000000004</v>
      </c>
      <c r="C243" s="45">
        <f t="shared" ca="1" si="282"/>
        <v>353.002680943055</v>
      </c>
      <c r="D243" s="45">
        <f t="shared" ca="1" si="282"/>
        <v>679.66546875590768</v>
      </c>
      <c r="E243" s="45">
        <f t="shared" ca="1" si="282"/>
        <v>536.13</v>
      </c>
      <c r="F243" s="45" t="e">
        <f t="shared" ca="1" si="282"/>
        <v>#N/A</v>
      </c>
      <c r="G243" s="45" t="e">
        <f t="shared" ca="1" si="282"/>
        <v>#N/A</v>
      </c>
      <c r="H243" s="45">
        <f t="shared" ca="1" si="282"/>
        <v>2499.7649979600001</v>
      </c>
      <c r="I243" s="45" t="e">
        <f t="shared" ca="1" si="282"/>
        <v>#N/A</v>
      </c>
      <c r="J243" s="45" t="e">
        <f t="shared" ca="1" si="282"/>
        <v>#N/A</v>
      </c>
      <c r="K243" s="45" t="e">
        <f t="shared" ca="1" si="282"/>
        <v>#N/A</v>
      </c>
      <c r="L243" s="45" t="e">
        <f t="shared" ca="1" si="282"/>
        <v>#N/A</v>
      </c>
      <c r="M243" s="45" t="e">
        <f t="shared" ca="1" si="265"/>
        <v>#N/A</v>
      </c>
      <c r="N243" s="49" t="e">
        <f t="shared" ca="1" si="265"/>
        <v>#N/A</v>
      </c>
    </row>
    <row r="244" spans="1:14" ht="16">
      <c r="A244" s="48" t="str">
        <f t="shared" si="266"/>
        <v>S-CD214
WB27
CWSP21.5/5
FanSP32
Load100</v>
      </c>
      <c r="B244" s="45">
        <f t="shared" ref="B244:L244" ca="1" si="283">IF(ISNUMBER(OFFSET(INDIRECT(CONCATENATE("'",B$9,"'","!$B$59")),$Q28,$D$224)),OFFSET(INDIRECT(CONCATENATE("'",B$9,"'","!$B$59")),$Q28,$D$224),NA())</f>
        <v>659.64359999999999</v>
      </c>
      <c r="C244" s="45">
        <f t="shared" ca="1" si="283"/>
        <v>534.41754502872504</v>
      </c>
      <c r="D244" s="45">
        <f t="shared" ca="1" si="283"/>
        <v>735.56946679555483</v>
      </c>
      <c r="E244" s="45">
        <f t="shared" ca="1" si="283"/>
        <v>672.17939999999999</v>
      </c>
      <c r="F244" s="45" t="e">
        <f t="shared" ca="1" si="283"/>
        <v>#N/A</v>
      </c>
      <c r="G244" s="45" t="e">
        <f t="shared" ca="1" si="283"/>
        <v>#N/A</v>
      </c>
      <c r="H244" s="45">
        <f t="shared" ca="1" si="283"/>
        <v>2499.7649979600001</v>
      </c>
      <c r="I244" s="45" t="e">
        <f t="shared" ca="1" si="283"/>
        <v>#N/A</v>
      </c>
      <c r="J244" s="45" t="e">
        <f t="shared" ca="1" si="283"/>
        <v>#N/A</v>
      </c>
      <c r="K244" s="45" t="e">
        <f t="shared" ca="1" si="283"/>
        <v>#N/A</v>
      </c>
      <c r="L244" s="45" t="e">
        <f t="shared" ca="1" si="283"/>
        <v>#N/A</v>
      </c>
      <c r="M244" s="45" t="e">
        <f t="shared" ca="1" si="265"/>
        <v>#N/A</v>
      </c>
      <c r="N244" s="49" t="e">
        <f t="shared" ca="1" si="265"/>
        <v>#N/A</v>
      </c>
    </row>
    <row r="245" spans="1:14" ht="17" thickBot="1">
      <c r="A245" s="50" t="str">
        <f t="shared" si="266"/>
        <v>S-CD215
WB27
CWSP21.5/5
FanSP32
Load100</v>
      </c>
      <c r="B245" s="51">
        <f t="shared" ref="B245:L245" ca="1" si="284">IF(ISNUMBER(OFFSET(INDIRECT(CONCATENATE("'",B$9,"'","!$B$59")),$Q29,$D$224)),OFFSET(INDIRECT(CONCATENATE("'",B$9,"'","!$B$59")),$Q29,$D$224),NA())</f>
        <v>1251</v>
      </c>
      <c r="C245" s="51">
        <f t="shared" ca="1" si="284"/>
        <v>1250</v>
      </c>
      <c r="D245" s="51">
        <f t="shared" ca="1" si="284"/>
        <v>1250</v>
      </c>
      <c r="E245" s="51">
        <f t="shared" ca="1" si="284"/>
        <v>1251</v>
      </c>
      <c r="F245" s="51" t="e">
        <f t="shared" ca="1" si="284"/>
        <v>#N/A</v>
      </c>
      <c r="G245" s="51" t="e">
        <f t="shared" ca="1" si="284"/>
        <v>#N/A</v>
      </c>
      <c r="H245" s="51">
        <f t="shared" ca="1" si="284"/>
        <v>0</v>
      </c>
      <c r="I245" s="51" t="e">
        <f t="shared" ca="1" si="284"/>
        <v>#N/A</v>
      </c>
      <c r="J245" s="51" t="e">
        <f t="shared" ca="1" si="284"/>
        <v>#N/A</v>
      </c>
      <c r="K245" s="51" t="e">
        <f t="shared" ca="1" si="284"/>
        <v>#N/A</v>
      </c>
      <c r="L245" s="51" t="e">
        <f t="shared" ca="1" si="284"/>
        <v>#N/A</v>
      </c>
      <c r="M245" s="51" t="e">
        <f t="shared" ca="1" si="265"/>
        <v>#N/A</v>
      </c>
      <c r="N245" s="52" t="e">
        <f t="shared" ca="1" si="265"/>
        <v>#N/A</v>
      </c>
    </row>
    <row r="246" spans="1:14" ht="16">
      <c r="A246" s="36"/>
      <c r="B246" s="36"/>
      <c r="C246" s="36"/>
      <c r="D246" s="36"/>
      <c r="E246" s="36"/>
      <c r="F246" s="36"/>
      <c r="G246" s="36"/>
      <c r="H246" s="36"/>
      <c r="I246" s="36"/>
      <c r="J246" s="36"/>
      <c r="K246" s="36"/>
      <c r="L246" s="36"/>
      <c r="M246" s="36"/>
      <c r="N246" s="36"/>
    </row>
    <row r="247" spans="1:14" ht="16">
      <c r="A247" s="36"/>
      <c r="B247" s="36"/>
      <c r="C247" s="36"/>
      <c r="D247" s="36"/>
      <c r="E247" s="36"/>
      <c r="F247" s="36"/>
      <c r="G247" s="36"/>
      <c r="H247" s="36"/>
      <c r="I247" s="36"/>
      <c r="J247" s="36"/>
      <c r="K247" s="36"/>
      <c r="L247" s="36"/>
      <c r="M247" s="36"/>
      <c r="N247" s="36"/>
    </row>
    <row r="248" spans="1:14" ht="16">
      <c r="A248" s="6" t="s">
        <v>385</v>
      </c>
      <c r="B248" s="6" t="s">
        <v>258</v>
      </c>
      <c r="C248" s="6" t="s">
        <v>15</v>
      </c>
      <c r="D248" s="6">
        <f>MATCH(A248,$X$11:$X$53,0)</f>
        <v>19</v>
      </c>
      <c r="E248" s="8"/>
      <c r="F248" s="6" t="str">
        <f>A248&amp;B248&amp;$F$4</f>
        <v>CT_ファン消費電力[kW]　S-CD100シリーズ</v>
      </c>
      <c r="G248" s="6" t="str">
        <f>A248&amp;B248&amp;$G$4</f>
        <v>CT_ファン消費電力[kW]　S-CD200シリーズ</v>
      </c>
      <c r="I248" s="36"/>
      <c r="J248" s="36"/>
      <c r="K248" s="36"/>
      <c r="L248" s="36"/>
      <c r="M248" s="36"/>
      <c r="N248" s="36"/>
    </row>
    <row r="249" spans="1:14">
      <c r="A249" s="11" t="s">
        <v>18</v>
      </c>
    </row>
    <row r="250" spans="1:14" ht="15" thickBot="1">
      <c r="A250" s="37" t="s">
        <v>26</v>
      </c>
      <c r="B250" s="38" t="str">
        <f ca="1">B$10</f>
        <v>QAS/メーカ値</v>
      </c>
      <c r="C250" s="38" t="str">
        <f t="shared" ref="C250:N250" ca="1" si="285">C$10</f>
        <v>ENe-ST/小野永吉</v>
      </c>
      <c r="D250" s="38" t="str">
        <f t="shared" ca="1" si="285"/>
        <v>LCEM/Yajima</v>
      </c>
      <c r="E250" s="38" t="str">
        <f t="shared" ca="1" si="285"/>
        <v>BEST2108dev/nino</v>
      </c>
      <c r="F250" s="38" t="str">
        <f t="shared" si="285"/>
        <v>Popolo_富樫</v>
      </c>
      <c r="G250" s="38" t="str">
        <f t="shared" si="285"/>
        <v>ACSESCX_吉田</v>
      </c>
      <c r="H250" s="38" t="str">
        <f t="shared" ca="1" si="285"/>
        <v>EnergyPlus/小野永吉</v>
      </c>
      <c r="I250" s="38" t="e">
        <f t="shared" ca="1" si="285"/>
        <v>#REF!</v>
      </c>
      <c r="J250" s="38" t="e">
        <f t="shared" ca="1" si="285"/>
        <v>#REF!</v>
      </c>
      <c r="K250" s="38" t="e">
        <f t="shared" ca="1" si="285"/>
        <v>#REF!</v>
      </c>
      <c r="L250" s="38" t="e">
        <f t="shared" ca="1" si="285"/>
        <v>#REF!</v>
      </c>
      <c r="M250" s="38" t="e">
        <f t="shared" ca="1" si="285"/>
        <v>#REF!</v>
      </c>
      <c r="N250" s="38" t="e">
        <f t="shared" ca="1" si="285"/>
        <v>#REF!</v>
      </c>
    </row>
    <row r="251" spans="1:14" ht="16">
      <c r="A251" s="39" t="str">
        <f>$A11</f>
        <v>S-CD100
WB27
CWSP21.5/5
FanSP22
Load100</v>
      </c>
      <c r="B251" s="40">
        <f t="shared" ref="B251:L251" ca="1" si="286">IF(ISNUMBER(OFFSET(INDIRECT(CONCATENATE("'",B$9,"'","!$B$59")),$Q11,$D$248)),OFFSET(INDIRECT(CONCATENATE("'",B$9,"'","!$B$59")),$Q11,$D$248),NA())</f>
        <v>8.14</v>
      </c>
      <c r="C251" s="40">
        <f t="shared" ca="1" si="286"/>
        <v>8.1521739130434803</v>
      </c>
      <c r="D251" s="40">
        <f t="shared" ca="1" si="286"/>
        <v>8.1521739130434785</v>
      </c>
      <c r="E251" s="41">
        <f t="shared" ca="1" si="286"/>
        <v>8.14</v>
      </c>
      <c r="F251" s="41" t="e">
        <f t="shared" ca="1" si="286"/>
        <v>#N/A</v>
      </c>
      <c r="G251" s="41" t="e">
        <f t="shared" ca="1" si="286"/>
        <v>#N/A</v>
      </c>
      <c r="H251" s="41">
        <f t="shared" ca="1" si="286"/>
        <v>8.14</v>
      </c>
      <c r="I251" s="41" t="e">
        <f t="shared" ca="1" si="286"/>
        <v>#N/A</v>
      </c>
      <c r="J251" s="41" t="e">
        <f t="shared" ca="1" si="286"/>
        <v>#N/A</v>
      </c>
      <c r="K251" s="41" t="e">
        <f t="shared" ca="1" si="286"/>
        <v>#N/A</v>
      </c>
      <c r="L251" s="41" t="e">
        <f t="shared" ca="1" si="286"/>
        <v>#N/A</v>
      </c>
      <c r="M251" s="41" t="e">
        <f t="shared" ref="M251:N269" ca="1" si="287">IF(ISNUMBER(OFFSET(INDIRECT(CONCATENATE("'",M$9,"'","!$B$60")),$Q101,$D$104)),OFFSET(INDIRECT(CONCATENATE("'",M$9,"'","!$B$60")),$Q101,$D$104),NA())</f>
        <v>#N/A</v>
      </c>
      <c r="N251" s="42" t="e">
        <f t="shared" ca="1" si="287"/>
        <v>#N/A</v>
      </c>
    </row>
    <row r="252" spans="1:14" ht="16">
      <c r="A252" s="43" t="str">
        <f t="shared" ref="A252:A269" si="288">$A12</f>
        <v>S-CD101
WB23
CWSP21.5/5
FanSP22
Load100</v>
      </c>
      <c r="B252" s="44">
        <f t="shared" ref="B252:L252" ca="1" si="289">IF(ISNUMBER(OFFSET(INDIRECT(CONCATENATE("'",B$9,"'","!$B$59")),$Q12,$D$248)),OFFSET(INDIRECT(CONCATENATE("'",B$9,"'","!$B$59")),$Q12,$D$248),NA())</f>
        <v>8.14</v>
      </c>
      <c r="C252" s="45">
        <f t="shared" ca="1" si="289"/>
        <v>8.1521739130434803</v>
      </c>
      <c r="D252" s="45">
        <f t="shared" ca="1" si="289"/>
        <v>8.1521739130434785</v>
      </c>
      <c r="E252" s="46">
        <f t="shared" ca="1" si="289"/>
        <v>8.14</v>
      </c>
      <c r="F252" s="46" t="e">
        <f t="shared" ca="1" si="289"/>
        <v>#N/A</v>
      </c>
      <c r="G252" s="46" t="e">
        <f t="shared" ca="1" si="289"/>
        <v>#N/A</v>
      </c>
      <c r="H252" s="46">
        <f t="shared" ca="1" si="289"/>
        <v>8.14</v>
      </c>
      <c r="I252" s="46" t="e">
        <f t="shared" ca="1" si="289"/>
        <v>#N/A</v>
      </c>
      <c r="J252" s="46" t="e">
        <f t="shared" ca="1" si="289"/>
        <v>#N/A</v>
      </c>
      <c r="K252" s="46" t="e">
        <f t="shared" ca="1" si="289"/>
        <v>#N/A</v>
      </c>
      <c r="L252" s="46" t="e">
        <f t="shared" ca="1" si="289"/>
        <v>#N/A</v>
      </c>
      <c r="M252" s="46" t="e">
        <f t="shared" ca="1" si="287"/>
        <v>#N/A</v>
      </c>
      <c r="N252" s="47" t="e">
        <f t="shared" ca="1" si="287"/>
        <v>#N/A</v>
      </c>
    </row>
    <row r="253" spans="1:14" ht="16">
      <c r="A253" s="43" t="str">
        <f t="shared" si="288"/>
        <v>S-CD102
WB19
CWSP21.5/5
FanSP22
Load100</v>
      </c>
      <c r="B253" s="45">
        <f t="shared" ref="B253:L253" ca="1" si="290">IF(ISNUMBER(OFFSET(INDIRECT(CONCATENATE("'",B$9,"'","!$B$59")),$Q13,$D$248)),OFFSET(INDIRECT(CONCATENATE("'",B$9,"'","!$B$59")),$Q13,$D$248),NA())</f>
        <v>8.14</v>
      </c>
      <c r="C253" s="45">
        <f t="shared" ca="1" si="290"/>
        <v>8.1521739130434803</v>
      </c>
      <c r="D253" s="45">
        <f t="shared" ca="1" si="290"/>
        <v>8.1521739130434785</v>
      </c>
      <c r="E253" s="46">
        <f t="shared" ca="1" si="290"/>
        <v>8.14</v>
      </c>
      <c r="F253" s="46" t="e">
        <f t="shared" ca="1" si="290"/>
        <v>#N/A</v>
      </c>
      <c r="G253" s="46" t="e">
        <f t="shared" ca="1" si="290"/>
        <v>#N/A</v>
      </c>
      <c r="H253" s="46">
        <f t="shared" ca="1" si="290"/>
        <v>8.14</v>
      </c>
      <c r="I253" s="46" t="e">
        <f t="shared" ca="1" si="290"/>
        <v>#N/A</v>
      </c>
      <c r="J253" s="46" t="e">
        <f t="shared" ca="1" si="290"/>
        <v>#N/A</v>
      </c>
      <c r="K253" s="46" t="e">
        <f t="shared" ca="1" si="290"/>
        <v>#N/A</v>
      </c>
      <c r="L253" s="46" t="e">
        <f t="shared" ca="1" si="290"/>
        <v>#N/A</v>
      </c>
      <c r="M253" s="46" t="e">
        <f t="shared" ca="1" si="287"/>
        <v>#N/A</v>
      </c>
      <c r="N253" s="47" t="e">
        <f t="shared" ca="1" si="287"/>
        <v>#N/A</v>
      </c>
    </row>
    <row r="254" spans="1:14" ht="16">
      <c r="A254" s="43" t="str">
        <f t="shared" si="288"/>
        <v>S-CD103
WB7
CWSP21.5/5
FanSP32
Load100</v>
      </c>
      <c r="B254" s="45">
        <f t="shared" ref="B254:L254" ca="1" si="291">IF(ISNUMBER(OFFSET(INDIRECT(CONCATENATE("'",B$9,"'","!$B$59")),$Q14,$D$248)),OFFSET(INDIRECT(CONCATENATE("'",B$9,"'","!$B$59")),$Q14,$D$248),NA())</f>
        <v>8.14</v>
      </c>
      <c r="C254" s="45">
        <f t="shared" ca="1" si="291"/>
        <v>8.1521739130434803</v>
      </c>
      <c r="D254" s="45">
        <f t="shared" ca="1" si="291"/>
        <v>8.1521739130434785</v>
      </c>
      <c r="E254" s="46">
        <f t="shared" ca="1" si="291"/>
        <v>8.14</v>
      </c>
      <c r="F254" s="46" t="e">
        <f t="shared" ca="1" si="291"/>
        <v>#N/A</v>
      </c>
      <c r="G254" s="46" t="e">
        <f t="shared" ca="1" si="291"/>
        <v>#N/A</v>
      </c>
      <c r="H254" s="46">
        <f t="shared" ca="1" si="291"/>
        <v>8.14</v>
      </c>
      <c r="I254" s="46" t="e">
        <f t="shared" ca="1" si="291"/>
        <v>#N/A</v>
      </c>
      <c r="J254" s="46" t="e">
        <f t="shared" ca="1" si="291"/>
        <v>#N/A</v>
      </c>
      <c r="K254" s="46" t="e">
        <f t="shared" ca="1" si="291"/>
        <v>#N/A</v>
      </c>
      <c r="L254" s="46" t="e">
        <f t="shared" ca="1" si="291"/>
        <v>#N/A</v>
      </c>
      <c r="M254" s="46" t="e">
        <f t="shared" ca="1" si="287"/>
        <v>#N/A</v>
      </c>
      <c r="N254" s="47" t="e">
        <f t="shared" ca="1" si="287"/>
        <v>#N/A</v>
      </c>
    </row>
    <row r="255" spans="1:14" ht="16">
      <c r="A255" s="43" t="str">
        <f t="shared" si="288"/>
        <v>S-CD104
WB27
CWSP21.5/5
FanSP32
Load100</v>
      </c>
      <c r="B255" s="45">
        <f t="shared" ref="B255:L255" ca="1" si="292">IF(ISNUMBER(OFFSET(INDIRECT(CONCATENATE("'",B$9,"'","!$B$59")),$Q15,$D$248)),OFFSET(INDIRECT(CONCATENATE("'",B$9,"'","!$B$59")),$Q15,$D$248),NA())</f>
        <v>8.14</v>
      </c>
      <c r="C255" s="45">
        <f t="shared" ca="1" si="292"/>
        <v>8.1521739130434803</v>
      </c>
      <c r="D255" s="45">
        <f t="shared" ca="1" si="292"/>
        <v>8.1521739130434785</v>
      </c>
      <c r="E255" s="46">
        <f t="shared" ca="1" si="292"/>
        <v>8.14</v>
      </c>
      <c r="F255" s="46" t="e">
        <f t="shared" ca="1" si="292"/>
        <v>#N/A</v>
      </c>
      <c r="G255" s="46" t="e">
        <f t="shared" ca="1" si="292"/>
        <v>#N/A</v>
      </c>
      <c r="H255" s="46">
        <f t="shared" ca="1" si="292"/>
        <v>8.14</v>
      </c>
      <c r="I255" s="46" t="e">
        <f t="shared" ca="1" si="292"/>
        <v>#N/A</v>
      </c>
      <c r="J255" s="46" t="e">
        <f t="shared" ca="1" si="292"/>
        <v>#N/A</v>
      </c>
      <c r="K255" s="46" t="e">
        <f t="shared" ca="1" si="292"/>
        <v>#N/A</v>
      </c>
      <c r="L255" s="46" t="e">
        <f t="shared" ca="1" si="292"/>
        <v>#N/A</v>
      </c>
      <c r="M255" s="46" t="e">
        <f t="shared" ca="1" si="287"/>
        <v>#N/A</v>
      </c>
      <c r="N255" s="47" t="e">
        <f t="shared" ca="1" si="287"/>
        <v>#N/A</v>
      </c>
    </row>
    <row r="256" spans="1:14" ht="16">
      <c r="A256" s="43" t="str">
        <f t="shared" si="288"/>
        <v>S-CD111
WB23
CWSP21.5/5
FanSP22
Load75</v>
      </c>
      <c r="B256" s="45">
        <f t="shared" ref="B256:L256" ca="1" si="293">IF(ISNUMBER(OFFSET(INDIRECT(CONCATENATE("'",B$9,"'","!$B$59")),$Q16,$D$248)),OFFSET(INDIRECT(CONCATENATE("'",B$9,"'","!$B$59")),$Q16,$D$248),NA())</f>
        <v>8.14</v>
      </c>
      <c r="C256" s="45">
        <f t="shared" ca="1" si="293"/>
        <v>8.1521739130434803</v>
      </c>
      <c r="D256" s="45">
        <f t="shared" ca="1" si="293"/>
        <v>8.1521739130434785</v>
      </c>
      <c r="E256" s="45">
        <f t="shared" ca="1" si="293"/>
        <v>8.14</v>
      </c>
      <c r="F256" s="46" t="e">
        <f t="shared" ca="1" si="293"/>
        <v>#N/A</v>
      </c>
      <c r="G256" s="46" t="e">
        <f t="shared" ca="1" si="293"/>
        <v>#N/A</v>
      </c>
      <c r="H256" s="46">
        <f t="shared" ca="1" si="293"/>
        <v>8.14</v>
      </c>
      <c r="I256" s="46" t="e">
        <f t="shared" ca="1" si="293"/>
        <v>#N/A</v>
      </c>
      <c r="J256" s="46" t="e">
        <f t="shared" ca="1" si="293"/>
        <v>#N/A</v>
      </c>
      <c r="K256" s="46" t="e">
        <f t="shared" ca="1" si="293"/>
        <v>#N/A</v>
      </c>
      <c r="L256" s="46" t="e">
        <f t="shared" ca="1" si="293"/>
        <v>#N/A</v>
      </c>
      <c r="M256" s="46" t="e">
        <f t="shared" ca="1" si="287"/>
        <v>#N/A</v>
      </c>
      <c r="N256" s="47" t="e">
        <f t="shared" ca="1" si="287"/>
        <v>#N/A</v>
      </c>
    </row>
    <row r="257" spans="1:14" ht="16">
      <c r="A257" s="43" t="str">
        <f t="shared" si="288"/>
        <v>S-CD112
WB19
CWSP21.5/6
FanSP22
Load50</v>
      </c>
      <c r="B257" s="45">
        <f t="shared" ref="B257:L257" ca="1" si="294">IF(ISNUMBER(OFFSET(INDIRECT(CONCATENATE("'",B$9,"'","!$B$59")),$Q17,$D$248)),OFFSET(INDIRECT(CONCATENATE("'",B$9,"'","!$B$59")),$Q17,$D$248),NA())</f>
        <v>8.14</v>
      </c>
      <c r="C257" s="45">
        <f t="shared" ca="1" si="294"/>
        <v>8.1521739130434803</v>
      </c>
      <c r="D257" s="45">
        <f t="shared" ca="1" si="294"/>
        <v>8.1521739130434785</v>
      </c>
      <c r="E257" s="45">
        <f t="shared" ca="1" si="294"/>
        <v>8.14</v>
      </c>
      <c r="F257" s="46" t="e">
        <f t="shared" ca="1" si="294"/>
        <v>#N/A</v>
      </c>
      <c r="G257" s="46" t="e">
        <f t="shared" ca="1" si="294"/>
        <v>#N/A</v>
      </c>
      <c r="H257" s="46">
        <f t="shared" ca="1" si="294"/>
        <v>8.14</v>
      </c>
      <c r="I257" s="46" t="e">
        <f t="shared" ca="1" si="294"/>
        <v>#N/A</v>
      </c>
      <c r="J257" s="46" t="e">
        <f t="shared" ca="1" si="294"/>
        <v>#N/A</v>
      </c>
      <c r="K257" s="46" t="e">
        <f t="shared" ca="1" si="294"/>
        <v>#N/A</v>
      </c>
      <c r="L257" s="46" t="e">
        <f t="shared" ca="1" si="294"/>
        <v>#N/A</v>
      </c>
      <c r="M257" s="46" t="e">
        <f t="shared" ca="1" si="287"/>
        <v>#N/A</v>
      </c>
      <c r="N257" s="47" t="e">
        <f t="shared" ca="1" si="287"/>
        <v>#N/A</v>
      </c>
    </row>
    <row r="258" spans="1:14" ht="16">
      <c r="A258" s="43" t="str">
        <f t="shared" si="288"/>
        <v>S-CD113
WB7
CWSP21.5/5
FanSP32
Load100</v>
      </c>
      <c r="B258" s="45">
        <f t="shared" ref="B258:L258" ca="1" si="295">IF(ISNUMBER(OFFSET(INDIRECT(CONCATENATE("'",B$9,"'","!$B$59")),$Q18,$D$248)),OFFSET(INDIRECT(CONCATENATE("'",B$9,"'","!$B$59")),$Q18,$D$248),NA())</f>
        <v>8.14</v>
      </c>
      <c r="C258" s="45">
        <f t="shared" ca="1" si="295"/>
        <v>8.1521739130434803</v>
      </c>
      <c r="D258" s="45">
        <f t="shared" ca="1" si="295"/>
        <v>8.1521739130434785</v>
      </c>
      <c r="E258" s="45">
        <f t="shared" ca="1" si="295"/>
        <v>8.14</v>
      </c>
      <c r="F258" s="46" t="e">
        <f t="shared" ca="1" si="295"/>
        <v>#N/A</v>
      </c>
      <c r="G258" s="46" t="e">
        <f t="shared" ca="1" si="295"/>
        <v>#N/A</v>
      </c>
      <c r="H258" s="46">
        <f t="shared" ca="1" si="295"/>
        <v>8.14</v>
      </c>
      <c r="I258" s="46" t="e">
        <f t="shared" ca="1" si="295"/>
        <v>#N/A</v>
      </c>
      <c r="J258" s="46" t="e">
        <f t="shared" ca="1" si="295"/>
        <v>#N/A</v>
      </c>
      <c r="K258" s="46" t="e">
        <f t="shared" ca="1" si="295"/>
        <v>#N/A</v>
      </c>
      <c r="L258" s="46" t="e">
        <f t="shared" ca="1" si="295"/>
        <v>#N/A</v>
      </c>
      <c r="M258" s="46" t="e">
        <f t="shared" ca="1" si="287"/>
        <v>#N/A</v>
      </c>
      <c r="N258" s="47" t="e">
        <f t="shared" ca="1" si="287"/>
        <v>#N/A</v>
      </c>
    </row>
    <row r="259" spans="1:14" ht="16">
      <c r="A259" s="48" t="str">
        <f t="shared" si="288"/>
        <v>S-CD114
WB27
CWSP21.5/5
FanSP32
Load100</v>
      </c>
      <c r="B259" s="45">
        <f t="shared" ref="B259:L259" ca="1" si="296">IF(ISNUMBER(OFFSET(INDIRECT(CONCATENATE("'",B$9,"'","!$B$59")),$Q19,$D$248)),OFFSET(INDIRECT(CONCATENATE("'",B$9,"'","!$B$59")),$Q19,$D$248),NA())</f>
        <v>8.14</v>
      </c>
      <c r="C259" s="45">
        <f t="shared" ca="1" si="296"/>
        <v>8.1521739130434803</v>
      </c>
      <c r="D259" s="45">
        <f t="shared" ca="1" si="296"/>
        <v>8.1521739130434785</v>
      </c>
      <c r="E259" s="45">
        <f t="shared" ca="1" si="296"/>
        <v>8.14</v>
      </c>
      <c r="F259" s="45" t="e">
        <f t="shared" ca="1" si="296"/>
        <v>#N/A</v>
      </c>
      <c r="G259" s="45" t="e">
        <f t="shared" ca="1" si="296"/>
        <v>#N/A</v>
      </c>
      <c r="H259" s="45">
        <f t="shared" ca="1" si="296"/>
        <v>8.14</v>
      </c>
      <c r="I259" s="45" t="e">
        <f t="shared" ca="1" si="296"/>
        <v>#N/A</v>
      </c>
      <c r="J259" s="45" t="e">
        <f t="shared" ca="1" si="296"/>
        <v>#N/A</v>
      </c>
      <c r="K259" s="45" t="e">
        <f t="shared" ca="1" si="296"/>
        <v>#N/A</v>
      </c>
      <c r="L259" s="45" t="e">
        <f t="shared" ca="1" si="296"/>
        <v>#N/A</v>
      </c>
      <c r="M259" s="45" t="e">
        <f t="shared" ca="1" si="287"/>
        <v>#N/A</v>
      </c>
      <c r="N259" s="49" t="e">
        <f t="shared" ca="1" si="287"/>
        <v>#N/A</v>
      </c>
    </row>
    <row r="260" spans="1:14" ht="16">
      <c r="A260" s="43" t="str">
        <f t="shared" si="288"/>
        <v>S-CD200
WB27
CWSP21.5/5
FanSP22
Load100</v>
      </c>
      <c r="B260" s="44">
        <f t="shared" ref="B260:L260" ca="1" si="297">IF(ISNUMBER(OFFSET(INDIRECT(CONCATENATE("'",B$9,"'","!$B$59")),$Q20,$D$248)),OFFSET(INDIRECT(CONCATENATE("'",B$9,"'","!$B$59")),$Q20,$D$248),NA())</f>
        <v>8.14</v>
      </c>
      <c r="C260" s="45">
        <f t="shared" ca="1" si="297"/>
        <v>8.1521739130434803</v>
      </c>
      <c r="D260" s="45">
        <f t="shared" ca="1" si="297"/>
        <v>8.150941224402791</v>
      </c>
      <c r="E260" s="46">
        <f t="shared" ca="1" si="297"/>
        <v>8.14</v>
      </c>
      <c r="F260" s="46" t="e">
        <f t="shared" ca="1" si="297"/>
        <v>#N/A</v>
      </c>
      <c r="G260" s="46" t="e">
        <f t="shared" ca="1" si="297"/>
        <v>#N/A</v>
      </c>
      <c r="H260" s="46">
        <f t="shared" ca="1" si="297"/>
        <v>8.14</v>
      </c>
      <c r="I260" s="46" t="e">
        <f t="shared" ca="1" si="297"/>
        <v>#N/A</v>
      </c>
      <c r="J260" s="46" t="e">
        <f t="shared" ca="1" si="297"/>
        <v>#N/A</v>
      </c>
      <c r="K260" s="46" t="e">
        <f t="shared" ca="1" si="297"/>
        <v>#N/A</v>
      </c>
      <c r="L260" s="46" t="e">
        <f t="shared" ca="1" si="297"/>
        <v>#N/A</v>
      </c>
      <c r="M260" s="46" t="e">
        <f t="shared" ca="1" si="287"/>
        <v>#N/A</v>
      </c>
      <c r="N260" s="47" t="e">
        <f t="shared" ca="1" si="287"/>
        <v>#N/A</v>
      </c>
    </row>
    <row r="261" spans="1:14" ht="16">
      <c r="A261" s="43" t="str">
        <f t="shared" si="288"/>
        <v>S-CD201
WB23
CWSP21.5/5
FanSP22
Load100</v>
      </c>
      <c r="B261" s="45">
        <f t="shared" ref="B261:L261" ca="1" si="298">IF(ISNUMBER(OFFSET(INDIRECT(CONCATENATE("'",B$9,"'","!$B$59")),$Q21,$D$248)),OFFSET(INDIRECT(CONCATENATE("'",B$9,"'","!$B$59")),$Q21,$D$248),NA())</f>
        <v>8.14</v>
      </c>
      <c r="C261" s="45">
        <f t="shared" ca="1" si="298"/>
        <v>8.1521739130434803</v>
      </c>
      <c r="D261" s="45">
        <f t="shared" ca="1" si="298"/>
        <v>8.1495023498819652</v>
      </c>
      <c r="E261" s="46">
        <f t="shared" ca="1" si="298"/>
        <v>8.14</v>
      </c>
      <c r="F261" s="46" t="e">
        <f t="shared" ca="1" si="298"/>
        <v>#N/A</v>
      </c>
      <c r="G261" s="46" t="e">
        <f t="shared" ca="1" si="298"/>
        <v>#N/A</v>
      </c>
      <c r="H261" s="46">
        <f t="shared" ca="1" si="298"/>
        <v>8.14</v>
      </c>
      <c r="I261" s="46" t="e">
        <f t="shared" ca="1" si="298"/>
        <v>#N/A</v>
      </c>
      <c r="J261" s="46" t="e">
        <f t="shared" ca="1" si="298"/>
        <v>#N/A</v>
      </c>
      <c r="K261" s="46" t="e">
        <f t="shared" ca="1" si="298"/>
        <v>#N/A</v>
      </c>
      <c r="L261" s="46" t="e">
        <f t="shared" ca="1" si="298"/>
        <v>#N/A</v>
      </c>
      <c r="M261" s="46" t="e">
        <f t="shared" ca="1" si="287"/>
        <v>#N/A</v>
      </c>
      <c r="N261" s="47" t="e">
        <f t="shared" ca="1" si="287"/>
        <v>#N/A</v>
      </c>
    </row>
    <row r="262" spans="1:14" ht="16">
      <c r="A262" s="43" t="str">
        <f t="shared" si="288"/>
        <v>S-CD202
WB19
CWSP21.5/5
FanSP22
Load100</v>
      </c>
      <c r="B262" s="45">
        <f t="shared" ref="B262:L262" ca="1" si="299">IF(ISNUMBER(OFFSET(INDIRECT(CONCATENATE("'",B$9,"'","!$B$59")),$Q22,$D$248)),OFFSET(INDIRECT(CONCATENATE("'",B$9,"'","!$B$59")),$Q22,$D$248),NA())</f>
        <v>8.14</v>
      </c>
      <c r="C262" s="45">
        <f t="shared" ca="1" si="299"/>
        <v>8.1521739130434803</v>
      </c>
      <c r="D262" s="45">
        <f t="shared" ca="1" si="299"/>
        <v>8.1465665353348893</v>
      </c>
      <c r="E262" s="46">
        <f t="shared" ca="1" si="299"/>
        <v>8.14</v>
      </c>
      <c r="F262" s="46" t="e">
        <f t="shared" ca="1" si="299"/>
        <v>#N/A</v>
      </c>
      <c r="G262" s="46" t="e">
        <f t="shared" ca="1" si="299"/>
        <v>#N/A</v>
      </c>
      <c r="H262" s="46">
        <f t="shared" ca="1" si="299"/>
        <v>8.14</v>
      </c>
      <c r="I262" s="46" t="e">
        <f t="shared" ca="1" si="299"/>
        <v>#N/A</v>
      </c>
      <c r="J262" s="46" t="e">
        <f t="shared" ca="1" si="299"/>
        <v>#N/A</v>
      </c>
      <c r="K262" s="46" t="e">
        <f t="shared" ca="1" si="299"/>
        <v>#N/A</v>
      </c>
      <c r="L262" s="46" t="e">
        <f t="shared" ca="1" si="299"/>
        <v>#N/A</v>
      </c>
      <c r="M262" s="46" t="e">
        <f t="shared" ca="1" si="287"/>
        <v>#N/A</v>
      </c>
      <c r="N262" s="47" t="e">
        <f t="shared" ca="1" si="287"/>
        <v>#N/A</v>
      </c>
    </row>
    <row r="263" spans="1:14" ht="16">
      <c r="A263" s="43" t="str">
        <f t="shared" si="288"/>
        <v>S-CD203
WB7
CWSP21.5/5
FanSP32
Load100</v>
      </c>
      <c r="B263" s="45">
        <f t="shared" ref="B263:L263" ca="1" si="300">IF(ISNUMBER(OFFSET(INDIRECT(CONCATENATE("'",B$9,"'","!$B$59")),$Q23,$D$248)),OFFSET(INDIRECT(CONCATENATE("'",B$9,"'","!$B$59")),$Q23,$D$248),NA())</f>
        <v>3.0933299999999999</v>
      </c>
      <c r="C263" s="45">
        <f t="shared" ca="1" si="300"/>
        <v>2.1549151332993102</v>
      </c>
      <c r="D263" s="45">
        <f t="shared" ca="1" si="300"/>
        <v>3.1199801872220827</v>
      </c>
      <c r="E263" s="46">
        <f t="shared" ca="1" si="300"/>
        <v>3.2294099999999997</v>
      </c>
      <c r="F263" s="46" t="e">
        <f t="shared" ca="1" si="300"/>
        <v>#N/A</v>
      </c>
      <c r="G263" s="46" t="e">
        <f t="shared" ca="1" si="300"/>
        <v>#N/A</v>
      </c>
      <c r="H263" s="46">
        <f t="shared" ca="1" si="300"/>
        <v>3.25016857109377</v>
      </c>
      <c r="I263" s="46" t="e">
        <f t="shared" ca="1" si="300"/>
        <v>#N/A</v>
      </c>
      <c r="J263" s="46" t="e">
        <f t="shared" ca="1" si="300"/>
        <v>#N/A</v>
      </c>
      <c r="K263" s="46" t="e">
        <f t="shared" ca="1" si="300"/>
        <v>#N/A</v>
      </c>
      <c r="L263" s="46" t="e">
        <f t="shared" ca="1" si="300"/>
        <v>#N/A</v>
      </c>
      <c r="M263" s="46" t="e">
        <f t="shared" ca="1" si="287"/>
        <v>#N/A</v>
      </c>
      <c r="N263" s="47" t="e">
        <f t="shared" ca="1" si="287"/>
        <v>#N/A</v>
      </c>
    </row>
    <row r="264" spans="1:14" ht="16">
      <c r="A264" s="43" t="str">
        <f t="shared" si="288"/>
        <v>S-CD204
WB27
CWSP21.5/5
FanSP32
Load100</v>
      </c>
      <c r="B264" s="45">
        <f t="shared" ref="B264:L264" ca="1" si="301">IF(ISNUMBER(OFFSET(INDIRECT(CONCATENATE("'",B$9,"'","!$B$59")),$Q24,$D$248)),OFFSET(INDIRECT(CONCATENATE("'",B$9,"'","!$B$59")),$Q24,$D$248),NA())</f>
        <v>1.1299000000000001</v>
      </c>
      <c r="C264" s="45">
        <f t="shared" ca="1" si="301"/>
        <v>1.0715375022683</v>
      </c>
      <c r="D264" s="45">
        <f t="shared" ca="1" si="301"/>
        <v>0.80930219482079435</v>
      </c>
      <c r="E264" s="45">
        <f t="shared" ca="1" si="301"/>
        <v>1.1712400000000001</v>
      </c>
      <c r="F264" s="46" t="e">
        <f t="shared" ca="1" si="301"/>
        <v>#N/A</v>
      </c>
      <c r="G264" s="46" t="e">
        <f t="shared" ca="1" si="301"/>
        <v>#N/A</v>
      </c>
      <c r="H264" s="46">
        <f t="shared" ca="1" si="301"/>
        <v>1.48960349988228</v>
      </c>
      <c r="I264" s="46" t="e">
        <f t="shared" ca="1" si="301"/>
        <v>#N/A</v>
      </c>
      <c r="J264" s="46" t="e">
        <f t="shared" ca="1" si="301"/>
        <v>#N/A</v>
      </c>
      <c r="K264" s="46" t="e">
        <f t="shared" ca="1" si="301"/>
        <v>#N/A</v>
      </c>
      <c r="L264" s="46" t="e">
        <f t="shared" ca="1" si="301"/>
        <v>#N/A</v>
      </c>
      <c r="M264" s="46" t="e">
        <f t="shared" ca="1" si="287"/>
        <v>#N/A</v>
      </c>
      <c r="N264" s="47" t="e">
        <f t="shared" ca="1" si="287"/>
        <v>#N/A</v>
      </c>
    </row>
    <row r="265" spans="1:14" ht="16">
      <c r="A265" s="43" t="str">
        <f t="shared" si="288"/>
        <v>S-CD211
WB23
CWSP21.5/5
FanSP22
Load75</v>
      </c>
      <c r="B265" s="45">
        <f t="shared" ref="B265:L265" ca="1" si="302">IF(ISNUMBER(OFFSET(INDIRECT(CONCATENATE("'",B$9,"'","!$B$59")),$Q25,$D$248)),OFFSET(INDIRECT(CONCATENATE("'",B$9,"'","!$B$59")),$Q25,$D$248),NA())</f>
        <v>8.1399600000000003</v>
      </c>
      <c r="C265" s="45">
        <f t="shared" ca="1" si="302"/>
        <v>8.1521739130434803</v>
      </c>
      <c r="D265" s="45">
        <f t="shared" ca="1" si="302"/>
        <v>8.1482900999697936</v>
      </c>
      <c r="E265" s="45">
        <f t="shared" ca="1" si="302"/>
        <v>8.1399500000000007</v>
      </c>
      <c r="F265" s="46" t="e">
        <f t="shared" ca="1" si="302"/>
        <v>#N/A</v>
      </c>
      <c r="G265" s="46" t="e">
        <f t="shared" ca="1" si="302"/>
        <v>#N/A</v>
      </c>
      <c r="H265" s="46">
        <f t="shared" ca="1" si="302"/>
        <v>8.14</v>
      </c>
      <c r="I265" s="46" t="e">
        <f t="shared" ca="1" si="302"/>
        <v>#N/A</v>
      </c>
      <c r="J265" s="46" t="e">
        <f t="shared" ca="1" si="302"/>
        <v>#N/A</v>
      </c>
      <c r="K265" s="46" t="e">
        <f t="shared" ca="1" si="302"/>
        <v>#N/A</v>
      </c>
      <c r="L265" s="46" t="e">
        <f t="shared" ca="1" si="302"/>
        <v>#N/A</v>
      </c>
      <c r="M265" s="46" t="e">
        <f t="shared" ca="1" si="287"/>
        <v>#N/A</v>
      </c>
      <c r="N265" s="47" t="e">
        <f t="shared" ca="1" si="287"/>
        <v>#N/A</v>
      </c>
    </row>
    <row r="266" spans="1:14" ht="16">
      <c r="A266" s="43" t="str">
        <f t="shared" si="288"/>
        <v>S-CD212
WB19
CWSP21.5/6
FanSP22
Load50</v>
      </c>
      <c r="B266" s="45">
        <f t="shared" ref="B266:L266" ca="1" si="303">IF(ISNUMBER(OFFSET(INDIRECT(CONCATENATE("'",B$9,"'","!$B$59")),$Q26,$D$248)),OFFSET(INDIRECT(CONCATENATE("'",B$9,"'","!$B$59")),$Q26,$D$248),NA())</f>
        <v>8.14</v>
      </c>
      <c r="C266" s="45">
        <f t="shared" ca="1" si="303"/>
        <v>6.2763557709653499</v>
      </c>
      <c r="D266" s="45">
        <f t="shared" ca="1" si="303"/>
        <v>8.1353329285860703</v>
      </c>
      <c r="E266" s="45">
        <f t="shared" ca="1" si="303"/>
        <v>8.14</v>
      </c>
      <c r="F266" s="46" t="e">
        <f t="shared" ca="1" si="303"/>
        <v>#N/A</v>
      </c>
      <c r="G266" s="46" t="e">
        <f t="shared" ca="1" si="303"/>
        <v>#N/A</v>
      </c>
      <c r="H266" s="46">
        <f t="shared" ca="1" si="303"/>
        <v>8.14</v>
      </c>
      <c r="I266" s="46" t="e">
        <f t="shared" ca="1" si="303"/>
        <v>#N/A</v>
      </c>
      <c r="J266" s="46" t="e">
        <f t="shared" ca="1" si="303"/>
        <v>#N/A</v>
      </c>
      <c r="K266" s="46" t="e">
        <f t="shared" ca="1" si="303"/>
        <v>#N/A</v>
      </c>
      <c r="L266" s="46" t="e">
        <f t="shared" ca="1" si="303"/>
        <v>#N/A</v>
      </c>
      <c r="M266" s="46" t="e">
        <f t="shared" ca="1" si="287"/>
        <v>#N/A</v>
      </c>
      <c r="N266" s="47" t="e">
        <f t="shared" ca="1" si="287"/>
        <v>#N/A</v>
      </c>
    </row>
    <row r="267" spans="1:14" ht="16">
      <c r="A267" s="48" t="str">
        <f t="shared" si="288"/>
        <v>S-CD213
WB7
CWSP21.5/5
FanSP32
Load100</v>
      </c>
      <c r="B267" s="45">
        <f t="shared" ref="B267:L267" ca="1" si="304">IF(ISNUMBER(OFFSET(INDIRECT(CONCATENATE("'",B$9,"'","!$B$59")),$Q27,$D$248)),OFFSET(INDIRECT(CONCATENATE("'",B$9,"'","!$B$59")),$Q27,$D$248),NA())</f>
        <v>0.52096000000000009</v>
      </c>
      <c r="C267" s="45">
        <f t="shared" ca="1" si="304"/>
        <v>0.52173913043478304</v>
      </c>
      <c r="D267" s="45">
        <f t="shared" ca="1" si="304"/>
        <v>0.52173913043478271</v>
      </c>
      <c r="E267" s="45">
        <f t="shared" ca="1" si="304"/>
        <v>0.52096000000000009</v>
      </c>
      <c r="F267" s="45" t="e">
        <f t="shared" ca="1" si="304"/>
        <v>#N/A</v>
      </c>
      <c r="G267" s="45" t="e">
        <f t="shared" ca="1" si="304"/>
        <v>#N/A</v>
      </c>
      <c r="H267" s="45">
        <f t="shared" ca="1" si="304"/>
        <v>0.41418173245293599</v>
      </c>
      <c r="I267" s="45" t="e">
        <f t="shared" ca="1" si="304"/>
        <v>#N/A</v>
      </c>
      <c r="J267" s="45" t="e">
        <f t="shared" ca="1" si="304"/>
        <v>#N/A</v>
      </c>
      <c r="K267" s="45" t="e">
        <f t="shared" ca="1" si="304"/>
        <v>#N/A</v>
      </c>
      <c r="L267" s="45" t="e">
        <f t="shared" ca="1" si="304"/>
        <v>#N/A</v>
      </c>
      <c r="M267" s="45" t="e">
        <f t="shared" ca="1" si="287"/>
        <v>#N/A</v>
      </c>
      <c r="N267" s="49" t="e">
        <f t="shared" ca="1" si="287"/>
        <v>#N/A</v>
      </c>
    </row>
    <row r="268" spans="1:14" ht="16">
      <c r="A268" s="48" t="str">
        <f t="shared" si="288"/>
        <v>S-CD214
WB27
CWSP21.5/5
FanSP32
Load100</v>
      </c>
      <c r="B268" s="45">
        <f t="shared" ref="B268:L268" ca="1" si="305">IF(ISNUMBER(OFFSET(INDIRECT(CONCATENATE("'",B$9,"'","!$B$59")),$Q28,$D$248)),OFFSET(INDIRECT(CONCATENATE("'",B$9,"'","!$B$59")),$Q28,$D$248),NA())</f>
        <v>0.52096000000000009</v>
      </c>
      <c r="C268" s="45">
        <f t="shared" ca="1" si="305"/>
        <v>0.52173913043478304</v>
      </c>
      <c r="D268" s="45">
        <f t="shared" ca="1" si="305"/>
        <v>0.52173913043478271</v>
      </c>
      <c r="E268" s="45">
        <f t="shared" ca="1" si="305"/>
        <v>0.52096000000000009</v>
      </c>
      <c r="F268" s="45" t="e">
        <f t="shared" ca="1" si="305"/>
        <v>#N/A</v>
      </c>
      <c r="G268" s="45" t="e">
        <f t="shared" ca="1" si="305"/>
        <v>#N/A</v>
      </c>
      <c r="H268" s="45">
        <f t="shared" ca="1" si="305"/>
        <v>0.41586803960965102</v>
      </c>
      <c r="I268" s="45" t="e">
        <f t="shared" ca="1" si="305"/>
        <v>#N/A</v>
      </c>
      <c r="J268" s="45" t="e">
        <f t="shared" ca="1" si="305"/>
        <v>#N/A</v>
      </c>
      <c r="K268" s="45" t="e">
        <f t="shared" ca="1" si="305"/>
        <v>#N/A</v>
      </c>
      <c r="L268" s="45" t="e">
        <f t="shared" ca="1" si="305"/>
        <v>#N/A</v>
      </c>
      <c r="M268" s="45" t="e">
        <f t="shared" ca="1" si="287"/>
        <v>#N/A</v>
      </c>
      <c r="N268" s="49" t="e">
        <f t="shared" ca="1" si="287"/>
        <v>#N/A</v>
      </c>
    </row>
    <row r="269" spans="1:14" ht="17" thickBot="1">
      <c r="A269" s="50" t="str">
        <f t="shared" si="288"/>
        <v>S-CD215
WB27
CWSP21.5/5
FanSP32
Load100</v>
      </c>
      <c r="B269" s="51">
        <f t="shared" ref="B269:L269" ca="1" si="306">IF(ISNUMBER(OFFSET(INDIRECT(CONCATENATE("'",B$9,"'","!$B$59")),$Q29,$D$248)),OFFSET(INDIRECT(CONCATENATE("'",B$9,"'","!$B$59")),$Q29,$D$248),NA())</f>
        <v>8.1342599999999994</v>
      </c>
      <c r="C269" s="51">
        <f t="shared" ca="1" si="306"/>
        <v>6.2763557709653499</v>
      </c>
      <c r="D269" s="51">
        <f t="shared" ca="1" si="306"/>
        <v>8.1353329285860703</v>
      </c>
      <c r="E269" s="51">
        <f t="shared" ca="1" si="306"/>
        <v>8.1162100000000006</v>
      </c>
      <c r="F269" s="51" t="e">
        <f t="shared" ca="1" si="306"/>
        <v>#N/A</v>
      </c>
      <c r="G269" s="51" t="e">
        <f t="shared" ca="1" si="306"/>
        <v>#N/A</v>
      </c>
      <c r="H269" s="51">
        <f t="shared" ca="1" si="306"/>
        <v>0</v>
      </c>
      <c r="I269" s="51" t="e">
        <f t="shared" ca="1" si="306"/>
        <v>#N/A</v>
      </c>
      <c r="J269" s="51" t="e">
        <f t="shared" ca="1" si="306"/>
        <v>#N/A</v>
      </c>
      <c r="K269" s="51" t="e">
        <f t="shared" ca="1" si="306"/>
        <v>#N/A</v>
      </c>
      <c r="L269" s="51" t="e">
        <f t="shared" ca="1" si="306"/>
        <v>#N/A</v>
      </c>
      <c r="M269" s="51" t="e">
        <f t="shared" ca="1" si="287"/>
        <v>#N/A</v>
      </c>
      <c r="N269" s="52" t="e">
        <f t="shared" ca="1" si="287"/>
        <v>#N/A</v>
      </c>
    </row>
    <row r="270" spans="1:14" ht="16">
      <c r="A270" s="36"/>
      <c r="B270" s="36"/>
      <c r="C270" s="36"/>
      <c r="D270" s="36"/>
      <c r="E270" s="36"/>
      <c r="F270" s="36"/>
      <c r="G270" s="36"/>
      <c r="H270" s="36"/>
      <c r="I270" s="36"/>
      <c r="J270" s="36"/>
      <c r="K270" s="36"/>
      <c r="L270" s="36"/>
      <c r="M270" s="36"/>
      <c r="N270" s="36"/>
    </row>
    <row r="271" spans="1:14" ht="16">
      <c r="A271" s="36"/>
      <c r="B271" s="36"/>
      <c r="C271" s="36"/>
      <c r="D271" s="36"/>
      <c r="E271" s="36"/>
      <c r="F271" s="36"/>
      <c r="G271" s="36"/>
      <c r="H271" s="36"/>
      <c r="I271" s="36"/>
      <c r="J271" s="36"/>
      <c r="K271" s="36"/>
      <c r="L271" s="36"/>
      <c r="M271" s="36"/>
      <c r="N271" s="36"/>
    </row>
    <row r="272" spans="1:14" ht="16">
      <c r="A272" s="6" t="s">
        <v>386</v>
      </c>
      <c r="B272" s="6" t="s">
        <v>261</v>
      </c>
      <c r="C272" s="6" t="s">
        <v>15</v>
      </c>
      <c r="D272" s="6">
        <f>MATCH(A272,$X$11:$X$53,0)</f>
        <v>20</v>
      </c>
      <c r="E272" s="8"/>
      <c r="F272" s="6" t="str">
        <f>A272&amp;B272&amp;$F$4</f>
        <v>CT_ファン風量[m3/h]　S-CD100シリーズ</v>
      </c>
      <c r="G272" s="6" t="str">
        <f>A272&amp;B272&amp;$G$4</f>
        <v>CT_ファン風量[m3/h]　S-CD200シリーズ</v>
      </c>
      <c r="I272" s="36"/>
      <c r="J272" s="36"/>
      <c r="K272" s="36"/>
      <c r="L272" s="36"/>
      <c r="M272" s="36"/>
      <c r="N272" s="36"/>
    </row>
    <row r="273" spans="1:14">
      <c r="A273" s="11" t="s">
        <v>18</v>
      </c>
    </row>
    <row r="274" spans="1:14" ht="15" thickBot="1">
      <c r="A274" s="37" t="s">
        <v>26</v>
      </c>
      <c r="B274" s="38" t="str">
        <f ca="1">B$10</f>
        <v>QAS/メーカ値</v>
      </c>
      <c r="C274" s="38" t="str">
        <f t="shared" ref="C274:N274" ca="1" si="307">C$10</f>
        <v>ENe-ST/小野永吉</v>
      </c>
      <c r="D274" s="38" t="str">
        <f t="shared" ca="1" si="307"/>
        <v>LCEM/Yajima</v>
      </c>
      <c r="E274" s="38" t="str">
        <f t="shared" ca="1" si="307"/>
        <v>BEST2108dev/nino</v>
      </c>
      <c r="F274" s="38" t="str">
        <f t="shared" si="307"/>
        <v>Popolo_富樫</v>
      </c>
      <c r="G274" s="38" t="str">
        <f t="shared" si="307"/>
        <v>ACSESCX_吉田</v>
      </c>
      <c r="H274" s="38" t="str">
        <f t="shared" ca="1" si="307"/>
        <v>EnergyPlus/小野永吉</v>
      </c>
      <c r="I274" s="38" t="e">
        <f t="shared" ca="1" si="307"/>
        <v>#REF!</v>
      </c>
      <c r="J274" s="38" t="e">
        <f t="shared" ca="1" si="307"/>
        <v>#REF!</v>
      </c>
      <c r="K274" s="38" t="e">
        <f t="shared" ca="1" si="307"/>
        <v>#REF!</v>
      </c>
      <c r="L274" s="38" t="e">
        <f t="shared" ca="1" si="307"/>
        <v>#REF!</v>
      </c>
      <c r="M274" s="38" t="e">
        <f t="shared" ca="1" si="307"/>
        <v>#REF!</v>
      </c>
      <c r="N274" s="38" t="e">
        <f t="shared" ca="1" si="307"/>
        <v>#REF!</v>
      </c>
    </row>
    <row r="275" spans="1:14" ht="16">
      <c r="A275" s="39" t="str">
        <f>$A11</f>
        <v>S-CD100
WB27
CWSP21.5/5
FanSP22
Load100</v>
      </c>
      <c r="B275" s="40">
        <f t="shared" ref="B275:L275" ca="1" si="308">IF(ISNUMBER(OFFSET(INDIRECT(CONCATENATE("'",B$9,"'","!$B$59")),$Q11,$D$272)),OFFSET(INDIRECT(CONCATENATE("'",B$9,"'","!$B$59")),$Q11,$D$272),NA())</f>
        <v>106980</v>
      </c>
      <c r="C275" s="40">
        <f t="shared" ca="1" si="308"/>
        <v>106980</v>
      </c>
      <c r="D275" s="40">
        <f t="shared" ca="1" si="308"/>
        <v>106980</v>
      </c>
      <c r="E275" s="41">
        <f t="shared" ca="1" si="308"/>
        <v>106980</v>
      </c>
      <c r="F275" s="41" t="e">
        <f t="shared" ca="1" si="308"/>
        <v>#N/A</v>
      </c>
      <c r="G275" s="41" t="e">
        <f t="shared" ca="1" si="308"/>
        <v>#N/A</v>
      </c>
      <c r="H275" s="41">
        <f t="shared" ca="1" si="308"/>
        <v>106981.2</v>
      </c>
      <c r="I275" s="41" t="e">
        <f t="shared" ca="1" si="308"/>
        <v>#N/A</v>
      </c>
      <c r="J275" s="41" t="e">
        <f t="shared" ca="1" si="308"/>
        <v>#N/A</v>
      </c>
      <c r="K275" s="41" t="e">
        <f t="shared" ca="1" si="308"/>
        <v>#N/A</v>
      </c>
      <c r="L275" s="41" t="e">
        <f t="shared" ca="1" si="308"/>
        <v>#N/A</v>
      </c>
      <c r="M275" s="41" t="e">
        <f t="shared" ref="M275:N293" ca="1" si="309">IF(ISNUMBER(OFFSET(INDIRECT(CONCATENATE("'",M$9,"'","!$B$60")),$Q116,$D$104)),OFFSET(INDIRECT(CONCATENATE("'",M$9,"'","!$B$60")),$Q116,$D$104),NA())</f>
        <v>#N/A</v>
      </c>
      <c r="N275" s="42" t="e">
        <f t="shared" ca="1" si="309"/>
        <v>#N/A</v>
      </c>
    </row>
    <row r="276" spans="1:14" ht="16">
      <c r="A276" s="43" t="str">
        <f t="shared" ref="A276:A293" si="310">$A12</f>
        <v>S-CD101
WB23
CWSP21.5/5
FanSP22
Load100</v>
      </c>
      <c r="B276" s="44">
        <f t="shared" ref="B276:L276" ca="1" si="311">IF(ISNUMBER(OFFSET(INDIRECT(CONCATENATE("'",B$9,"'","!$B$59")),$Q12,$D$272)),OFFSET(INDIRECT(CONCATENATE("'",B$9,"'","!$B$59")),$Q12,$D$272),NA())</f>
        <v>106980</v>
      </c>
      <c r="C276" s="45">
        <f t="shared" ca="1" si="311"/>
        <v>106980</v>
      </c>
      <c r="D276" s="45">
        <f t="shared" ca="1" si="311"/>
        <v>106980</v>
      </c>
      <c r="E276" s="46">
        <f t="shared" ca="1" si="311"/>
        <v>106980</v>
      </c>
      <c r="F276" s="46" t="e">
        <f t="shared" ca="1" si="311"/>
        <v>#N/A</v>
      </c>
      <c r="G276" s="46" t="e">
        <f t="shared" ca="1" si="311"/>
        <v>#N/A</v>
      </c>
      <c r="H276" s="46">
        <f t="shared" ca="1" si="311"/>
        <v>106981.2</v>
      </c>
      <c r="I276" s="46" t="e">
        <f t="shared" ca="1" si="311"/>
        <v>#N/A</v>
      </c>
      <c r="J276" s="46" t="e">
        <f t="shared" ca="1" si="311"/>
        <v>#N/A</v>
      </c>
      <c r="K276" s="46" t="e">
        <f t="shared" ca="1" si="311"/>
        <v>#N/A</v>
      </c>
      <c r="L276" s="46" t="e">
        <f t="shared" ca="1" si="311"/>
        <v>#N/A</v>
      </c>
      <c r="M276" s="46" t="e">
        <f t="shared" ca="1" si="309"/>
        <v>#N/A</v>
      </c>
      <c r="N276" s="47" t="e">
        <f t="shared" ca="1" si="309"/>
        <v>#N/A</v>
      </c>
    </row>
    <row r="277" spans="1:14" ht="16">
      <c r="A277" s="43" t="str">
        <f t="shared" si="310"/>
        <v>S-CD102
WB19
CWSP21.5/5
FanSP22
Load100</v>
      </c>
      <c r="B277" s="45">
        <f t="shared" ref="B277:L277" ca="1" si="312">IF(ISNUMBER(OFFSET(INDIRECT(CONCATENATE("'",B$9,"'","!$B$59")),$Q13,$D$272)),OFFSET(INDIRECT(CONCATENATE("'",B$9,"'","!$B$59")),$Q13,$D$272),NA())</f>
        <v>106980</v>
      </c>
      <c r="C277" s="45">
        <f t="shared" ca="1" si="312"/>
        <v>106980</v>
      </c>
      <c r="D277" s="45">
        <f t="shared" ca="1" si="312"/>
        <v>106980</v>
      </c>
      <c r="E277" s="46">
        <f t="shared" ca="1" si="312"/>
        <v>106980</v>
      </c>
      <c r="F277" s="46" t="e">
        <f t="shared" ca="1" si="312"/>
        <v>#N/A</v>
      </c>
      <c r="G277" s="46" t="e">
        <f t="shared" ca="1" si="312"/>
        <v>#N/A</v>
      </c>
      <c r="H277" s="46">
        <f t="shared" ca="1" si="312"/>
        <v>106981.2</v>
      </c>
      <c r="I277" s="46" t="e">
        <f t="shared" ca="1" si="312"/>
        <v>#N/A</v>
      </c>
      <c r="J277" s="46" t="e">
        <f t="shared" ca="1" si="312"/>
        <v>#N/A</v>
      </c>
      <c r="K277" s="46" t="e">
        <f t="shared" ca="1" si="312"/>
        <v>#N/A</v>
      </c>
      <c r="L277" s="46" t="e">
        <f t="shared" ca="1" si="312"/>
        <v>#N/A</v>
      </c>
      <c r="M277" s="46" t="e">
        <f t="shared" ca="1" si="309"/>
        <v>#N/A</v>
      </c>
      <c r="N277" s="47" t="e">
        <f t="shared" ca="1" si="309"/>
        <v>#N/A</v>
      </c>
    </row>
    <row r="278" spans="1:14" ht="16">
      <c r="A278" s="43" t="str">
        <f t="shared" si="310"/>
        <v>S-CD103
WB7
CWSP21.5/5
FanSP32
Load100</v>
      </c>
      <c r="B278" s="45">
        <f t="shared" ref="B278:L278" ca="1" si="313">IF(ISNUMBER(OFFSET(INDIRECT(CONCATENATE("'",B$9,"'","!$B$59")),$Q14,$D$272)),OFFSET(INDIRECT(CONCATENATE("'",B$9,"'","!$B$59")),$Q14,$D$272),NA())</f>
        <v>106980</v>
      </c>
      <c r="C278" s="45">
        <f t="shared" ca="1" si="313"/>
        <v>106980</v>
      </c>
      <c r="D278" s="45">
        <f t="shared" ca="1" si="313"/>
        <v>106980</v>
      </c>
      <c r="E278" s="46">
        <f t="shared" ca="1" si="313"/>
        <v>106980</v>
      </c>
      <c r="F278" s="46" t="e">
        <f t="shared" ca="1" si="313"/>
        <v>#N/A</v>
      </c>
      <c r="G278" s="46" t="e">
        <f t="shared" ca="1" si="313"/>
        <v>#N/A</v>
      </c>
      <c r="H278" s="46">
        <f t="shared" ca="1" si="313"/>
        <v>106981.2</v>
      </c>
      <c r="I278" s="46" t="e">
        <f t="shared" ca="1" si="313"/>
        <v>#N/A</v>
      </c>
      <c r="J278" s="46" t="e">
        <f t="shared" ca="1" si="313"/>
        <v>#N/A</v>
      </c>
      <c r="K278" s="46" t="e">
        <f t="shared" ca="1" si="313"/>
        <v>#N/A</v>
      </c>
      <c r="L278" s="46" t="e">
        <f t="shared" ca="1" si="313"/>
        <v>#N/A</v>
      </c>
      <c r="M278" s="46" t="e">
        <f t="shared" ca="1" si="309"/>
        <v>#N/A</v>
      </c>
      <c r="N278" s="47" t="e">
        <f t="shared" ca="1" si="309"/>
        <v>#N/A</v>
      </c>
    </row>
    <row r="279" spans="1:14" ht="16">
      <c r="A279" s="43" t="str">
        <f t="shared" si="310"/>
        <v>S-CD104
WB27
CWSP21.5/5
FanSP32
Load100</v>
      </c>
      <c r="B279" s="45">
        <f t="shared" ref="B279:L279" ca="1" si="314">IF(ISNUMBER(OFFSET(INDIRECT(CONCATENATE("'",B$9,"'","!$B$59")),$Q15,$D$272)),OFFSET(INDIRECT(CONCATENATE("'",B$9,"'","!$B$59")),$Q15,$D$272),NA())</f>
        <v>106980</v>
      </c>
      <c r="C279" s="45">
        <f t="shared" ca="1" si="314"/>
        <v>106980</v>
      </c>
      <c r="D279" s="45">
        <f t="shared" ca="1" si="314"/>
        <v>106980</v>
      </c>
      <c r="E279" s="46">
        <f t="shared" ca="1" si="314"/>
        <v>106980</v>
      </c>
      <c r="F279" s="46" t="e">
        <f t="shared" ca="1" si="314"/>
        <v>#N/A</v>
      </c>
      <c r="G279" s="46" t="e">
        <f t="shared" ca="1" si="314"/>
        <v>#N/A</v>
      </c>
      <c r="H279" s="46">
        <f t="shared" ca="1" si="314"/>
        <v>106981.2</v>
      </c>
      <c r="I279" s="46" t="e">
        <f t="shared" ca="1" si="314"/>
        <v>#N/A</v>
      </c>
      <c r="J279" s="46" t="e">
        <f t="shared" ca="1" si="314"/>
        <v>#N/A</v>
      </c>
      <c r="K279" s="46" t="e">
        <f t="shared" ca="1" si="314"/>
        <v>#N/A</v>
      </c>
      <c r="L279" s="46" t="e">
        <f t="shared" ca="1" si="314"/>
        <v>#N/A</v>
      </c>
      <c r="M279" s="46" t="e">
        <f t="shared" ca="1" si="309"/>
        <v>#N/A</v>
      </c>
      <c r="N279" s="47" t="e">
        <f t="shared" ca="1" si="309"/>
        <v>#N/A</v>
      </c>
    </row>
    <row r="280" spans="1:14" ht="16">
      <c r="A280" s="43" t="str">
        <f t="shared" si="310"/>
        <v>S-CD111
WB23
CWSP21.5/5
FanSP22
Load75</v>
      </c>
      <c r="B280" s="45">
        <f t="shared" ref="B280:L280" ca="1" si="315">IF(ISNUMBER(OFFSET(INDIRECT(CONCATENATE("'",B$9,"'","!$B$59")),$Q16,$D$272)),OFFSET(INDIRECT(CONCATENATE("'",B$9,"'","!$B$59")),$Q16,$D$272),NA())</f>
        <v>106980</v>
      </c>
      <c r="C280" s="45">
        <f t="shared" ca="1" si="315"/>
        <v>106980</v>
      </c>
      <c r="D280" s="45">
        <f t="shared" ca="1" si="315"/>
        <v>106980</v>
      </c>
      <c r="E280" s="45">
        <f t="shared" ca="1" si="315"/>
        <v>106980</v>
      </c>
      <c r="F280" s="46" t="e">
        <f t="shared" ca="1" si="315"/>
        <v>#N/A</v>
      </c>
      <c r="G280" s="46" t="e">
        <f t="shared" ca="1" si="315"/>
        <v>#N/A</v>
      </c>
      <c r="H280" s="46">
        <f t="shared" ca="1" si="315"/>
        <v>106981.2</v>
      </c>
      <c r="I280" s="46" t="e">
        <f t="shared" ca="1" si="315"/>
        <v>#N/A</v>
      </c>
      <c r="J280" s="46" t="e">
        <f t="shared" ca="1" si="315"/>
        <v>#N/A</v>
      </c>
      <c r="K280" s="46" t="e">
        <f t="shared" ca="1" si="315"/>
        <v>#N/A</v>
      </c>
      <c r="L280" s="46" t="e">
        <f t="shared" ca="1" si="315"/>
        <v>#N/A</v>
      </c>
      <c r="M280" s="46" t="e">
        <f t="shared" ca="1" si="309"/>
        <v>#N/A</v>
      </c>
      <c r="N280" s="47" t="e">
        <f t="shared" ca="1" si="309"/>
        <v>#N/A</v>
      </c>
    </row>
    <row r="281" spans="1:14" ht="16">
      <c r="A281" s="43" t="str">
        <f t="shared" si="310"/>
        <v>S-CD112
WB19
CWSP21.5/6
FanSP22
Load50</v>
      </c>
      <c r="B281" s="45">
        <f t="shared" ref="B281:L281" ca="1" si="316">IF(ISNUMBER(OFFSET(INDIRECT(CONCATENATE("'",B$9,"'","!$B$59")),$Q17,$D$272)),OFFSET(INDIRECT(CONCATENATE("'",B$9,"'","!$B$59")),$Q17,$D$272),NA())</f>
        <v>106980</v>
      </c>
      <c r="C281" s="45">
        <f t="shared" ca="1" si="316"/>
        <v>106980</v>
      </c>
      <c r="D281" s="45">
        <f t="shared" ca="1" si="316"/>
        <v>106980</v>
      </c>
      <c r="E281" s="45">
        <f t="shared" ca="1" si="316"/>
        <v>106980</v>
      </c>
      <c r="F281" s="46" t="e">
        <f t="shared" ca="1" si="316"/>
        <v>#N/A</v>
      </c>
      <c r="G281" s="46" t="e">
        <f t="shared" ca="1" si="316"/>
        <v>#N/A</v>
      </c>
      <c r="H281" s="46">
        <f t="shared" ca="1" si="316"/>
        <v>106981.2</v>
      </c>
      <c r="I281" s="46" t="e">
        <f t="shared" ca="1" si="316"/>
        <v>#N/A</v>
      </c>
      <c r="J281" s="46" t="e">
        <f t="shared" ca="1" si="316"/>
        <v>#N/A</v>
      </c>
      <c r="K281" s="46" t="e">
        <f t="shared" ca="1" si="316"/>
        <v>#N/A</v>
      </c>
      <c r="L281" s="46" t="e">
        <f t="shared" ca="1" si="316"/>
        <v>#N/A</v>
      </c>
      <c r="M281" s="46" t="e">
        <f t="shared" ca="1" si="309"/>
        <v>#N/A</v>
      </c>
      <c r="N281" s="47" t="e">
        <f t="shared" ca="1" si="309"/>
        <v>#N/A</v>
      </c>
    </row>
    <row r="282" spans="1:14" ht="16">
      <c r="A282" s="43" t="str">
        <f t="shared" si="310"/>
        <v>S-CD113
WB7
CWSP21.5/5
FanSP32
Load100</v>
      </c>
      <c r="B282" s="45">
        <f t="shared" ref="B282:L282" ca="1" si="317">IF(ISNUMBER(OFFSET(INDIRECT(CONCATENATE("'",B$9,"'","!$B$59")),$Q18,$D$272)),OFFSET(INDIRECT(CONCATENATE("'",B$9,"'","!$B$59")),$Q18,$D$272),NA())</f>
        <v>106980</v>
      </c>
      <c r="C282" s="45">
        <f t="shared" ca="1" si="317"/>
        <v>106980</v>
      </c>
      <c r="D282" s="45">
        <f t="shared" ca="1" si="317"/>
        <v>106980</v>
      </c>
      <c r="E282" s="45">
        <f t="shared" ca="1" si="317"/>
        <v>106980</v>
      </c>
      <c r="F282" s="46" t="e">
        <f t="shared" ca="1" si="317"/>
        <v>#N/A</v>
      </c>
      <c r="G282" s="46" t="e">
        <f t="shared" ca="1" si="317"/>
        <v>#N/A</v>
      </c>
      <c r="H282" s="46">
        <f t="shared" ca="1" si="317"/>
        <v>106981.2</v>
      </c>
      <c r="I282" s="46" t="e">
        <f t="shared" ca="1" si="317"/>
        <v>#N/A</v>
      </c>
      <c r="J282" s="46" t="e">
        <f t="shared" ca="1" si="317"/>
        <v>#N/A</v>
      </c>
      <c r="K282" s="46" t="e">
        <f t="shared" ca="1" si="317"/>
        <v>#N/A</v>
      </c>
      <c r="L282" s="46" t="e">
        <f t="shared" ca="1" si="317"/>
        <v>#N/A</v>
      </c>
      <c r="M282" s="46" t="e">
        <f t="shared" ca="1" si="309"/>
        <v>#N/A</v>
      </c>
      <c r="N282" s="47" t="e">
        <f t="shared" ca="1" si="309"/>
        <v>#N/A</v>
      </c>
    </row>
    <row r="283" spans="1:14" ht="16">
      <c r="A283" s="48" t="str">
        <f t="shared" si="310"/>
        <v>S-CD114
WB27
CWSP21.5/5
FanSP32
Load100</v>
      </c>
      <c r="B283" s="45">
        <f t="shared" ref="B283:L283" ca="1" si="318">IF(ISNUMBER(OFFSET(INDIRECT(CONCATENATE("'",B$9,"'","!$B$59")),$Q19,$D$272)),OFFSET(INDIRECT(CONCATENATE("'",B$9,"'","!$B$59")),$Q19,$D$272),NA())</f>
        <v>106980</v>
      </c>
      <c r="C283" s="45">
        <f t="shared" ca="1" si="318"/>
        <v>106980</v>
      </c>
      <c r="D283" s="45">
        <f t="shared" ca="1" si="318"/>
        <v>106980</v>
      </c>
      <c r="E283" s="45">
        <f t="shared" ca="1" si="318"/>
        <v>106980</v>
      </c>
      <c r="F283" s="45" t="e">
        <f t="shared" ca="1" si="318"/>
        <v>#N/A</v>
      </c>
      <c r="G283" s="45" t="e">
        <f t="shared" ca="1" si="318"/>
        <v>#N/A</v>
      </c>
      <c r="H283" s="45">
        <f t="shared" ca="1" si="318"/>
        <v>106981.2</v>
      </c>
      <c r="I283" s="45" t="e">
        <f t="shared" ca="1" si="318"/>
        <v>#N/A</v>
      </c>
      <c r="J283" s="45" t="e">
        <f t="shared" ca="1" si="318"/>
        <v>#N/A</v>
      </c>
      <c r="K283" s="45" t="e">
        <f t="shared" ca="1" si="318"/>
        <v>#N/A</v>
      </c>
      <c r="L283" s="45" t="e">
        <f t="shared" ca="1" si="318"/>
        <v>#N/A</v>
      </c>
      <c r="M283" s="45" t="e">
        <f t="shared" ca="1" si="309"/>
        <v>#N/A</v>
      </c>
      <c r="N283" s="49" t="e">
        <f t="shared" ca="1" si="309"/>
        <v>#N/A</v>
      </c>
    </row>
    <row r="284" spans="1:14" ht="16">
      <c r="A284" s="43" t="str">
        <f t="shared" si="310"/>
        <v>S-CD200
WB27
CWSP21.5/5
FanSP22
Load100</v>
      </c>
      <c r="B284" s="44">
        <f t="shared" ref="B284:L284" ca="1" si="319">IF(ISNUMBER(OFFSET(INDIRECT(CONCATENATE("'",B$9,"'","!$B$59")),$Q20,$D$272)),OFFSET(INDIRECT(CONCATENATE("'",B$9,"'","!$B$59")),$Q20,$D$272),NA())</f>
        <v>106980</v>
      </c>
      <c r="C284" s="45">
        <f t="shared" ca="1" si="319"/>
        <v>106980</v>
      </c>
      <c r="D284" s="45">
        <f t="shared" ca="1" si="319"/>
        <v>106974.6</v>
      </c>
      <c r="E284" s="46">
        <f t="shared" ca="1" si="319"/>
        <v>106980</v>
      </c>
      <c r="F284" s="46" t="e">
        <f t="shared" ca="1" si="319"/>
        <v>#N/A</v>
      </c>
      <c r="G284" s="46" t="e">
        <f t="shared" ca="1" si="319"/>
        <v>#N/A</v>
      </c>
      <c r="H284" s="46">
        <f t="shared" ca="1" si="319"/>
        <v>106981.2</v>
      </c>
      <c r="I284" s="46" t="e">
        <f t="shared" ca="1" si="319"/>
        <v>#N/A</v>
      </c>
      <c r="J284" s="46" t="e">
        <f t="shared" ca="1" si="319"/>
        <v>#N/A</v>
      </c>
      <c r="K284" s="46" t="e">
        <f t="shared" ca="1" si="319"/>
        <v>#N/A</v>
      </c>
      <c r="L284" s="46" t="e">
        <f t="shared" ca="1" si="319"/>
        <v>#N/A</v>
      </c>
      <c r="M284" s="46" t="e">
        <f t="shared" ca="1" si="309"/>
        <v>#N/A</v>
      </c>
      <c r="N284" s="47" t="e">
        <f t="shared" ca="1" si="309"/>
        <v>#N/A</v>
      </c>
    </row>
    <row r="285" spans="1:14" ht="16">
      <c r="A285" s="43" t="str">
        <f t="shared" si="310"/>
        <v>S-CD201
WB23
CWSP21.5/5
FanSP22
Load100</v>
      </c>
      <c r="B285" s="45">
        <f t="shared" ref="B285:L285" ca="1" si="320">IF(ISNUMBER(OFFSET(INDIRECT(CONCATENATE("'",B$9,"'","!$B$59")),$Q21,$D$272)),OFFSET(INDIRECT(CONCATENATE("'",B$9,"'","!$B$59")),$Q21,$D$272),NA())</f>
        <v>106980</v>
      </c>
      <c r="C285" s="45">
        <f t="shared" ca="1" si="320"/>
        <v>106980</v>
      </c>
      <c r="D285" s="45">
        <f t="shared" ca="1" si="320"/>
        <v>106968.3</v>
      </c>
      <c r="E285" s="46">
        <f t="shared" ca="1" si="320"/>
        <v>106980</v>
      </c>
      <c r="F285" s="46" t="e">
        <f t="shared" ca="1" si="320"/>
        <v>#N/A</v>
      </c>
      <c r="G285" s="46" t="e">
        <f t="shared" ca="1" si="320"/>
        <v>#N/A</v>
      </c>
      <c r="H285" s="46">
        <f t="shared" ca="1" si="320"/>
        <v>106981.2</v>
      </c>
      <c r="I285" s="46" t="e">
        <f t="shared" ca="1" si="320"/>
        <v>#N/A</v>
      </c>
      <c r="J285" s="46" t="e">
        <f t="shared" ca="1" si="320"/>
        <v>#N/A</v>
      </c>
      <c r="K285" s="46" t="e">
        <f t="shared" ca="1" si="320"/>
        <v>#N/A</v>
      </c>
      <c r="L285" s="46" t="e">
        <f t="shared" ca="1" si="320"/>
        <v>#N/A</v>
      </c>
      <c r="M285" s="46" t="e">
        <f t="shared" ca="1" si="309"/>
        <v>#N/A</v>
      </c>
      <c r="N285" s="47" t="e">
        <f t="shared" ca="1" si="309"/>
        <v>#N/A</v>
      </c>
    </row>
    <row r="286" spans="1:14" ht="16">
      <c r="A286" s="43" t="str">
        <f t="shared" si="310"/>
        <v>S-CD202
WB19
CWSP21.5/5
FanSP22
Load100</v>
      </c>
      <c r="B286" s="45">
        <f t="shared" ref="B286:L286" ca="1" si="321">IF(ISNUMBER(OFFSET(INDIRECT(CONCATENATE("'",B$9,"'","!$B$59")),$Q22,$D$272)),OFFSET(INDIRECT(CONCATENATE("'",B$9,"'","!$B$59")),$Q22,$D$272),NA())</f>
        <v>106980</v>
      </c>
      <c r="C286" s="45">
        <f t="shared" ca="1" si="321"/>
        <v>106980</v>
      </c>
      <c r="D286" s="45">
        <f t="shared" ca="1" si="321"/>
        <v>106955.5</v>
      </c>
      <c r="E286" s="46">
        <f t="shared" ca="1" si="321"/>
        <v>106980</v>
      </c>
      <c r="F286" s="46" t="e">
        <f t="shared" ca="1" si="321"/>
        <v>#N/A</v>
      </c>
      <c r="G286" s="46" t="e">
        <f t="shared" ca="1" si="321"/>
        <v>#N/A</v>
      </c>
      <c r="H286" s="46">
        <f t="shared" ca="1" si="321"/>
        <v>106981.2</v>
      </c>
      <c r="I286" s="46" t="e">
        <f t="shared" ca="1" si="321"/>
        <v>#N/A</v>
      </c>
      <c r="J286" s="46" t="e">
        <f t="shared" ca="1" si="321"/>
        <v>#N/A</v>
      </c>
      <c r="K286" s="46" t="e">
        <f t="shared" ca="1" si="321"/>
        <v>#N/A</v>
      </c>
      <c r="L286" s="46" t="e">
        <f t="shared" ca="1" si="321"/>
        <v>#N/A</v>
      </c>
      <c r="M286" s="46" t="e">
        <f t="shared" ca="1" si="309"/>
        <v>#N/A</v>
      </c>
      <c r="N286" s="47" t="e">
        <f t="shared" ca="1" si="309"/>
        <v>#N/A</v>
      </c>
    </row>
    <row r="287" spans="1:14" ht="16">
      <c r="A287" s="43" t="str">
        <f t="shared" si="310"/>
        <v>S-CD203
WB7
CWSP21.5/5
FanSP32
Load100</v>
      </c>
      <c r="B287" s="45">
        <f t="shared" ref="B287:L287" ca="1" si="322">IF(ISNUMBER(OFFSET(INDIRECT(CONCATENATE("'",B$9,"'","!$B$59")),$Q23,$D$272)),OFFSET(INDIRECT(CONCATENATE("'",B$9,"'","!$B$59")),$Q23,$D$272),NA())</f>
        <v>77488.41</v>
      </c>
      <c r="C287" s="45">
        <f t="shared" ca="1" si="322"/>
        <v>68657.529456703604</v>
      </c>
      <c r="D287" s="45">
        <f t="shared" ca="1" si="322"/>
        <v>77671.600000000006</v>
      </c>
      <c r="E287" s="46">
        <f t="shared" ca="1" si="322"/>
        <v>78608.37</v>
      </c>
      <c r="F287" s="46" t="e">
        <f t="shared" ca="1" si="322"/>
        <v>#N/A</v>
      </c>
      <c r="G287" s="46" t="e">
        <f t="shared" ca="1" si="322"/>
        <v>#N/A</v>
      </c>
      <c r="H287" s="46">
        <f t="shared" ca="1" si="322"/>
        <v>78777.336352819329</v>
      </c>
      <c r="I287" s="46" t="e">
        <f t="shared" ca="1" si="322"/>
        <v>#N/A</v>
      </c>
      <c r="J287" s="46" t="e">
        <f t="shared" ca="1" si="322"/>
        <v>#N/A</v>
      </c>
      <c r="K287" s="46" t="e">
        <f t="shared" ca="1" si="322"/>
        <v>#N/A</v>
      </c>
      <c r="L287" s="46" t="e">
        <f t="shared" ca="1" si="322"/>
        <v>#N/A</v>
      </c>
      <c r="M287" s="46" t="e">
        <f t="shared" ca="1" si="309"/>
        <v>#N/A</v>
      </c>
      <c r="N287" s="47" t="e">
        <f t="shared" ca="1" si="309"/>
        <v>#N/A</v>
      </c>
    </row>
    <row r="288" spans="1:14" ht="16">
      <c r="A288" s="43" t="str">
        <f t="shared" si="310"/>
        <v>S-CD204
WB27
CWSP21.5/5
FanSP32
Load100</v>
      </c>
      <c r="B288" s="45">
        <f t="shared" ref="B288:L288" ca="1" si="323">IF(ISNUMBER(OFFSET(INDIRECT(CONCATENATE("'",B$9,"'","!$B$59")),$Q24,$D$272)),OFFSET(INDIRECT(CONCATENATE("'",B$9,"'","!$B$59")),$Q24,$D$272),NA())</f>
        <v>55391.22</v>
      </c>
      <c r="C288" s="45">
        <f t="shared" ca="1" si="323"/>
        <v>54393.529456703604</v>
      </c>
      <c r="D288" s="45">
        <f t="shared" ca="1" si="323"/>
        <v>49535.3</v>
      </c>
      <c r="E288" s="45">
        <f t="shared" ca="1" si="323"/>
        <v>56058.63</v>
      </c>
      <c r="F288" s="46" t="e">
        <f t="shared" ca="1" si="323"/>
        <v>#N/A</v>
      </c>
      <c r="G288" s="46" t="e">
        <f t="shared" ca="1" si="323"/>
        <v>#N/A</v>
      </c>
      <c r="H288" s="46">
        <f t="shared" ca="1" si="323"/>
        <v>60737.403875749493</v>
      </c>
      <c r="I288" s="46" t="e">
        <f t="shared" ca="1" si="323"/>
        <v>#N/A</v>
      </c>
      <c r="J288" s="46" t="e">
        <f t="shared" ca="1" si="323"/>
        <v>#N/A</v>
      </c>
      <c r="K288" s="46" t="e">
        <f t="shared" ca="1" si="323"/>
        <v>#N/A</v>
      </c>
      <c r="L288" s="46" t="e">
        <f t="shared" ca="1" si="323"/>
        <v>#N/A</v>
      </c>
      <c r="M288" s="46" t="e">
        <f t="shared" ca="1" si="309"/>
        <v>#N/A</v>
      </c>
      <c r="N288" s="47" t="e">
        <f t="shared" ca="1" si="309"/>
        <v>#N/A</v>
      </c>
    </row>
    <row r="289" spans="1:14" ht="16">
      <c r="A289" s="43" t="str">
        <f t="shared" si="310"/>
        <v>S-CD211
WB23
CWSP21.5/5
FanSP22
Load75</v>
      </c>
      <c r="B289" s="45">
        <f t="shared" ref="B289:L289" ca="1" si="324">IF(ISNUMBER(OFFSET(INDIRECT(CONCATENATE("'",B$9,"'","!$B$59")),$Q25,$D$272)),OFFSET(INDIRECT(CONCATENATE("'",B$9,"'","!$B$59")),$Q25,$D$272),NA())</f>
        <v>106979.84999999999</v>
      </c>
      <c r="C289" s="45">
        <f t="shared" ca="1" si="324"/>
        <v>106980</v>
      </c>
      <c r="D289" s="45">
        <f t="shared" ca="1" si="324"/>
        <v>106963</v>
      </c>
      <c r="E289" s="45">
        <f t="shared" ca="1" si="324"/>
        <v>106979.79000000001</v>
      </c>
      <c r="F289" s="46" t="e">
        <f t="shared" ca="1" si="324"/>
        <v>#N/A</v>
      </c>
      <c r="G289" s="46" t="e">
        <f t="shared" ca="1" si="324"/>
        <v>#N/A</v>
      </c>
      <c r="H289" s="46">
        <f t="shared" ca="1" si="324"/>
        <v>106981.2</v>
      </c>
      <c r="I289" s="46" t="e">
        <f t="shared" ca="1" si="324"/>
        <v>#N/A</v>
      </c>
      <c r="J289" s="46" t="e">
        <f t="shared" ca="1" si="324"/>
        <v>#N/A</v>
      </c>
      <c r="K289" s="46" t="e">
        <f t="shared" ca="1" si="324"/>
        <v>#N/A</v>
      </c>
      <c r="L289" s="46" t="e">
        <f t="shared" ca="1" si="324"/>
        <v>#N/A</v>
      </c>
      <c r="M289" s="46" t="e">
        <f t="shared" ca="1" si="309"/>
        <v>#N/A</v>
      </c>
      <c r="N289" s="47" t="e">
        <f t="shared" ca="1" si="309"/>
        <v>#N/A</v>
      </c>
    </row>
    <row r="290" spans="1:14" ht="16">
      <c r="A290" s="43" t="str">
        <f t="shared" si="310"/>
        <v>S-CD212
WB19
CWSP21.5/6
FanSP22
Load50</v>
      </c>
      <c r="B290" s="45">
        <f t="shared" ref="B290:L290" ca="1" si="325">IF(ISNUMBER(OFFSET(INDIRECT(CONCATENATE("'",B$9,"'","!$B$59")),$Q26,$D$272)),OFFSET(INDIRECT(CONCATENATE("'",B$9,"'","!$B$59")),$Q26,$D$272),NA())</f>
        <v>106980</v>
      </c>
      <c r="C290" s="45">
        <f t="shared" ca="1" si="325"/>
        <v>98049.932564480405</v>
      </c>
      <c r="D290" s="45">
        <f t="shared" ca="1" si="325"/>
        <v>106906.3</v>
      </c>
      <c r="E290" s="45">
        <f t="shared" ca="1" si="325"/>
        <v>106980</v>
      </c>
      <c r="F290" s="46" t="e">
        <f t="shared" ca="1" si="325"/>
        <v>#N/A</v>
      </c>
      <c r="G290" s="46" t="e">
        <f t="shared" ca="1" si="325"/>
        <v>#N/A</v>
      </c>
      <c r="H290" s="46">
        <f t="shared" ca="1" si="325"/>
        <v>106981.2</v>
      </c>
      <c r="I290" s="46" t="e">
        <f t="shared" ca="1" si="325"/>
        <v>#N/A</v>
      </c>
      <c r="J290" s="46" t="e">
        <f t="shared" ca="1" si="325"/>
        <v>#N/A</v>
      </c>
      <c r="K290" s="46" t="e">
        <f t="shared" ca="1" si="325"/>
        <v>#N/A</v>
      </c>
      <c r="L290" s="46" t="e">
        <f t="shared" ca="1" si="325"/>
        <v>#N/A</v>
      </c>
      <c r="M290" s="46" t="e">
        <f t="shared" ca="1" si="309"/>
        <v>#N/A</v>
      </c>
      <c r="N290" s="47" t="e">
        <f t="shared" ca="1" si="309"/>
        <v>#N/A</v>
      </c>
    </row>
    <row r="291" spans="1:14" ht="16">
      <c r="A291" s="48" t="str">
        <f t="shared" si="310"/>
        <v>S-CD213
WB7
CWSP21.5/5
FanSP32
Load100</v>
      </c>
      <c r="B291" s="45">
        <f t="shared" ref="B291:L291" ca="1" si="326">IF(ISNUMBER(OFFSET(INDIRECT(CONCATENATE("'",B$9,"'","!$B$59")),$Q27,$D$272)),OFFSET(INDIRECT(CONCATENATE("'",B$9,"'","!$B$59")),$Q27,$D$272),NA())</f>
        <v>42792</v>
      </c>
      <c r="C291" s="45">
        <f t="shared" ca="1" si="326"/>
        <v>42792</v>
      </c>
      <c r="D291" s="45">
        <f t="shared" ca="1" si="326"/>
        <v>42792</v>
      </c>
      <c r="E291" s="45">
        <f t="shared" ca="1" si="326"/>
        <v>42792</v>
      </c>
      <c r="F291" s="45" t="e">
        <f t="shared" ca="1" si="326"/>
        <v>#N/A</v>
      </c>
      <c r="G291" s="45" t="e">
        <f t="shared" ca="1" si="326"/>
        <v>#N/A</v>
      </c>
      <c r="H291" s="45">
        <f t="shared" ca="1" si="326"/>
        <v>36762.461420974476</v>
      </c>
      <c r="I291" s="45" t="e">
        <f t="shared" ca="1" si="326"/>
        <v>#N/A</v>
      </c>
      <c r="J291" s="45" t="e">
        <f t="shared" ca="1" si="326"/>
        <v>#N/A</v>
      </c>
      <c r="K291" s="45" t="e">
        <f t="shared" ca="1" si="326"/>
        <v>#N/A</v>
      </c>
      <c r="L291" s="45" t="e">
        <f t="shared" ca="1" si="326"/>
        <v>#N/A</v>
      </c>
      <c r="M291" s="45" t="e">
        <f t="shared" ca="1" si="309"/>
        <v>#N/A</v>
      </c>
      <c r="N291" s="49" t="e">
        <f t="shared" ca="1" si="309"/>
        <v>#N/A</v>
      </c>
    </row>
    <row r="292" spans="1:14" ht="16">
      <c r="A292" s="48" t="str">
        <f t="shared" si="310"/>
        <v>S-CD214
WB27
CWSP21.5/5
FanSP32
Load100</v>
      </c>
      <c r="B292" s="45">
        <f t="shared" ref="B292:L292" ca="1" si="327">IF(ISNUMBER(OFFSET(INDIRECT(CONCATENATE("'",B$9,"'","!$B$59")),$Q28,$D$272)),OFFSET(INDIRECT(CONCATENATE("'",B$9,"'","!$B$59")),$Q28,$D$272),NA())</f>
        <v>42792</v>
      </c>
      <c r="C292" s="45">
        <f t="shared" ca="1" si="327"/>
        <v>42792</v>
      </c>
      <c r="D292" s="45">
        <f t="shared" ca="1" si="327"/>
        <v>42792</v>
      </c>
      <c r="E292" s="45">
        <f t="shared" ca="1" si="327"/>
        <v>42792</v>
      </c>
      <c r="F292" s="45" t="e">
        <f t="shared" ca="1" si="327"/>
        <v>#N/A</v>
      </c>
      <c r="G292" s="45" t="e">
        <f t="shared" ca="1" si="327"/>
        <v>#N/A</v>
      </c>
      <c r="H292" s="45">
        <f t="shared" ca="1" si="327"/>
        <v>36857.691131275307</v>
      </c>
      <c r="I292" s="45" t="e">
        <f t="shared" ca="1" si="327"/>
        <v>#N/A</v>
      </c>
      <c r="J292" s="45" t="e">
        <f t="shared" ca="1" si="327"/>
        <v>#N/A</v>
      </c>
      <c r="K292" s="45" t="e">
        <f t="shared" ca="1" si="327"/>
        <v>#N/A</v>
      </c>
      <c r="L292" s="45" t="e">
        <f t="shared" ca="1" si="327"/>
        <v>#N/A</v>
      </c>
      <c r="M292" s="45" t="e">
        <f t="shared" ca="1" si="309"/>
        <v>#N/A</v>
      </c>
      <c r="N292" s="49" t="e">
        <f t="shared" ca="1" si="309"/>
        <v>#N/A</v>
      </c>
    </row>
    <row r="293" spans="1:14" ht="17" thickBot="1">
      <c r="A293" s="50" t="str">
        <f t="shared" si="310"/>
        <v>S-CD215
WB27
CWSP21.5/5
FanSP32
Load100</v>
      </c>
      <c r="B293" s="51">
        <f t="shared" ref="B293:L293" ca="1" si="328">IF(ISNUMBER(OFFSET(INDIRECT(CONCATENATE("'",B$9,"'","!$B$59")),$Q29,$D$272)),OFFSET(INDIRECT(CONCATENATE("'",B$9,"'","!$B$59")),$Q29,$D$272),NA())</f>
        <v>106954.86000000002</v>
      </c>
      <c r="C293" s="51">
        <f t="shared" ca="1" si="328"/>
        <v>98049.932564480405</v>
      </c>
      <c r="D293" s="51">
        <f t="shared" ca="1" si="328"/>
        <v>106906.3</v>
      </c>
      <c r="E293" s="51">
        <f t="shared" ca="1" si="328"/>
        <v>106875.69</v>
      </c>
      <c r="F293" s="51" t="e">
        <f t="shared" ca="1" si="328"/>
        <v>#N/A</v>
      </c>
      <c r="G293" s="51" t="e">
        <f t="shared" ca="1" si="328"/>
        <v>#N/A</v>
      </c>
      <c r="H293" s="51">
        <f t="shared" ca="1" si="328"/>
        <v>0</v>
      </c>
      <c r="I293" s="51" t="e">
        <f t="shared" ca="1" si="328"/>
        <v>#N/A</v>
      </c>
      <c r="J293" s="51" t="e">
        <f t="shared" ca="1" si="328"/>
        <v>#N/A</v>
      </c>
      <c r="K293" s="51" t="e">
        <f t="shared" ca="1" si="328"/>
        <v>#N/A</v>
      </c>
      <c r="L293" s="51" t="e">
        <f t="shared" ca="1" si="328"/>
        <v>#N/A</v>
      </c>
      <c r="M293" s="51" t="e">
        <f t="shared" ca="1" si="309"/>
        <v>#N/A</v>
      </c>
      <c r="N293" s="52" t="e">
        <f t="shared" ca="1" si="309"/>
        <v>#N/A</v>
      </c>
    </row>
    <row r="294" spans="1:14" ht="16">
      <c r="A294" s="36"/>
      <c r="B294" s="36"/>
      <c r="C294" s="36"/>
      <c r="D294" s="36"/>
      <c r="E294" s="36"/>
      <c r="F294" s="36"/>
      <c r="G294" s="36"/>
      <c r="H294" s="36"/>
      <c r="I294" s="36"/>
      <c r="J294" s="36"/>
      <c r="K294" s="36"/>
      <c r="L294" s="36"/>
      <c r="M294" s="36"/>
      <c r="N294" s="36"/>
    </row>
    <row r="295" spans="1:14" ht="16">
      <c r="A295" s="36"/>
      <c r="B295" s="36"/>
      <c r="C295" s="36"/>
      <c r="D295" s="36"/>
      <c r="E295" s="36"/>
      <c r="F295" s="36"/>
      <c r="G295" s="36"/>
      <c r="H295" s="36"/>
      <c r="I295" s="36"/>
      <c r="J295" s="36"/>
      <c r="K295" s="36"/>
      <c r="L295" s="36"/>
      <c r="M295" s="36"/>
      <c r="N295" s="36"/>
    </row>
    <row r="296" spans="1:14" ht="16">
      <c r="A296" s="6" t="s">
        <v>387</v>
      </c>
      <c r="B296" s="6" t="s">
        <v>262</v>
      </c>
      <c r="C296" s="6" t="s">
        <v>15</v>
      </c>
      <c r="D296" s="6">
        <f>MATCH(A296,$X$11:$X$53,0)</f>
        <v>21</v>
      </c>
      <c r="E296" s="8"/>
      <c r="F296" s="6" t="str">
        <f>A296&amp;B296&amp;$F$4</f>
        <v>CT_ファンインバータ比[-]　S-CD100シリーズ</v>
      </c>
      <c r="G296" s="6" t="str">
        <f>A296&amp;B296&amp;$G$4</f>
        <v>CT_ファンインバータ比[-]　S-CD200シリーズ</v>
      </c>
      <c r="I296" s="36"/>
      <c r="J296" s="36"/>
      <c r="K296" s="36"/>
      <c r="L296" s="36"/>
      <c r="M296" s="36"/>
      <c r="N296" s="36"/>
    </row>
    <row r="297" spans="1:14">
      <c r="A297" s="11" t="s">
        <v>18</v>
      </c>
    </row>
    <row r="298" spans="1:14" ht="15" thickBot="1">
      <c r="A298" s="37" t="s">
        <v>26</v>
      </c>
      <c r="B298" s="38" t="str">
        <f ca="1">B$10</f>
        <v>QAS/メーカ値</v>
      </c>
      <c r="C298" s="38" t="str">
        <f t="shared" ref="C298:N298" ca="1" si="329">C$10</f>
        <v>ENe-ST/小野永吉</v>
      </c>
      <c r="D298" s="38" t="str">
        <f t="shared" ca="1" si="329"/>
        <v>LCEM/Yajima</v>
      </c>
      <c r="E298" s="38" t="str">
        <f t="shared" ca="1" si="329"/>
        <v>BEST2108dev/nino</v>
      </c>
      <c r="F298" s="38" t="str">
        <f t="shared" si="329"/>
        <v>Popolo_富樫</v>
      </c>
      <c r="G298" s="38" t="str">
        <f t="shared" si="329"/>
        <v>ACSESCX_吉田</v>
      </c>
      <c r="H298" s="38" t="str">
        <f t="shared" ca="1" si="329"/>
        <v>EnergyPlus/小野永吉</v>
      </c>
      <c r="I298" s="38" t="e">
        <f t="shared" ca="1" si="329"/>
        <v>#REF!</v>
      </c>
      <c r="J298" s="38" t="e">
        <f t="shared" ca="1" si="329"/>
        <v>#REF!</v>
      </c>
      <c r="K298" s="38" t="e">
        <f t="shared" ca="1" si="329"/>
        <v>#REF!</v>
      </c>
      <c r="L298" s="38" t="e">
        <f t="shared" ca="1" si="329"/>
        <v>#REF!</v>
      </c>
      <c r="M298" s="38" t="e">
        <f t="shared" ca="1" si="329"/>
        <v>#REF!</v>
      </c>
      <c r="N298" s="38" t="e">
        <f t="shared" ca="1" si="329"/>
        <v>#REF!</v>
      </c>
    </row>
    <row r="299" spans="1:14" ht="16">
      <c r="A299" s="39" t="str">
        <f>$A11</f>
        <v>S-CD100
WB27
CWSP21.5/5
FanSP22
Load100</v>
      </c>
      <c r="B299" s="40">
        <f t="shared" ref="B299:L299" ca="1" si="330">IF(ISNUMBER(OFFSET(INDIRECT(CONCATENATE("'",B$9,"'","!$B$59")),$Q11,$D$296)),OFFSET(INDIRECT(CONCATENATE("'",B$9,"'","!$B$59")),$Q11,$D$296),NA())</f>
        <v>1</v>
      </c>
      <c r="C299" s="40">
        <f t="shared" ca="1" si="330"/>
        <v>1</v>
      </c>
      <c r="D299" s="40">
        <f t="shared" ca="1" si="330"/>
        <v>1</v>
      </c>
      <c r="E299" s="41">
        <f t="shared" ca="1" si="330"/>
        <v>1</v>
      </c>
      <c r="F299" s="41" t="e">
        <f t="shared" ca="1" si="330"/>
        <v>#N/A</v>
      </c>
      <c r="G299" s="41" t="e">
        <f t="shared" ca="1" si="330"/>
        <v>#N/A</v>
      </c>
      <c r="H299" s="41">
        <f t="shared" ca="1" si="330"/>
        <v>1</v>
      </c>
      <c r="I299" s="41" t="e">
        <f t="shared" ca="1" si="330"/>
        <v>#N/A</v>
      </c>
      <c r="J299" s="41" t="e">
        <f t="shared" ca="1" si="330"/>
        <v>#N/A</v>
      </c>
      <c r="K299" s="41" t="e">
        <f t="shared" ca="1" si="330"/>
        <v>#N/A</v>
      </c>
      <c r="L299" s="41" t="e">
        <f t="shared" ca="1" si="330"/>
        <v>#N/A</v>
      </c>
      <c r="M299" s="41" t="e">
        <f t="shared" ref="M299:N317" ca="1" si="331">IF(ISNUMBER(OFFSET(INDIRECT(CONCATENATE("'",M$9,"'","!$B$60")),$Q131,$D$104)),OFFSET(INDIRECT(CONCATENATE("'",M$9,"'","!$B$60")),$Q131,$D$104),NA())</f>
        <v>#N/A</v>
      </c>
      <c r="N299" s="42" t="e">
        <f t="shared" ca="1" si="331"/>
        <v>#N/A</v>
      </c>
    </row>
    <row r="300" spans="1:14" ht="16">
      <c r="A300" s="43" t="str">
        <f t="shared" ref="A300:A317" si="332">$A12</f>
        <v>S-CD101
WB23
CWSP21.5/5
FanSP22
Load100</v>
      </c>
      <c r="B300" s="44">
        <f t="shared" ref="B300:L300" ca="1" si="333">IF(ISNUMBER(OFFSET(INDIRECT(CONCATENATE("'",B$9,"'","!$B$59")),$Q12,$D$296)),OFFSET(INDIRECT(CONCATENATE("'",B$9,"'","!$B$59")),$Q12,$D$296),NA())</f>
        <v>1</v>
      </c>
      <c r="C300" s="45">
        <f t="shared" ca="1" si="333"/>
        <v>1</v>
      </c>
      <c r="D300" s="45">
        <f t="shared" ca="1" si="333"/>
        <v>1</v>
      </c>
      <c r="E300" s="46">
        <f t="shared" ca="1" si="333"/>
        <v>1</v>
      </c>
      <c r="F300" s="46" t="e">
        <f t="shared" ca="1" si="333"/>
        <v>#N/A</v>
      </c>
      <c r="G300" s="46" t="e">
        <f t="shared" ca="1" si="333"/>
        <v>#N/A</v>
      </c>
      <c r="H300" s="46">
        <f t="shared" ca="1" si="333"/>
        <v>1</v>
      </c>
      <c r="I300" s="46" t="e">
        <f t="shared" ca="1" si="333"/>
        <v>#N/A</v>
      </c>
      <c r="J300" s="46" t="e">
        <f t="shared" ca="1" si="333"/>
        <v>#N/A</v>
      </c>
      <c r="K300" s="46" t="e">
        <f t="shared" ca="1" si="333"/>
        <v>#N/A</v>
      </c>
      <c r="L300" s="46" t="e">
        <f t="shared" ca="1" si="333"/>
        <v>#N/A</v>
      </c>
      <c r="M300" s="46" t="e">
        <f t="shared" ca="1" si="331"/>
        <v>#N/A</v>
      </c>
      <c r="N300" s="47" t="e">
        <f t="shared" ca="1" si="331"/>
        <v>#N/A</v>
      </c>
    </row>
    <row r="301" spans="1:14" ht="16">
      <c r="A301" s="43" t="str">
        <f t="shared" si="332"/>
        <v>S-CD102
WB19
CWSP21.5/5
FanSP22
Load100</v>
      </c>
      <c r="B301" s="45">
        <f t="shared" ref="B301:L301" ca="1" si="334">IF(ISNUMBER(OFFSET(INDIRECT(CONCATENATE("'",B$9,"'","!$B$59")),$Q13,$D$296)),OFFSET(INDIRECT(CONCATENATE("'",B$9,"'","!$B$59")),$Q13,$D$296),NA())</f>
        <v>1</v>
      </c>
      <c r="C301" s="45">
        <f t="shared" ca="1" si="334"/>
        <v>1</v>
      </c>
      <c r="D301" s="45">
        <f t="shared" ca="1" si="334"/>
        <v>1</v>
      </c>
      <c r="E301" s="46">
        <f t="shared" ca="1" si="334"/>
        <v>1</v>
      </c>
      <c r="F301" s="46" t="e">
        <f t="shared" ca="1" si="334"/>
        <v>#N/A</v>
      </c>
      <c r="G301" s="46" t="e">
        <f t="shared" ca="1" si="334"/>
        <v>#N/A</v>
      </c>
      <c r="H301" s="46">
        <f t="shared" ca="1" si="334"/>
        <v>1</v>
      </c>
      <c r="I301" s="46" t="e">
        <f t="shared" ca="1" si="334"/>
        <v>#N/A</v>
      </c>
      <c r="J301" s="46" t="e">
        <f t="shared" ca="1" si="334"/>
        <v>#N/A</v>
      </c>
      <c r="K301" s="46" t="e">
        <f t="shared" ca="1" si="334"/>
        <v>#N/A</v>
      </c>
      <c r="L301" s="46" t="e">
        <f t="shared" ca="1" si="334"/>
        <v>#N/A</v>
      </c>
      <c r="M301" s="46" t="e">
        <f t="shared" ca="1" si="331"/>
        <v>#N/A</v>
      </c>
      <c r="N301" s="47" t="e">
        <f t="shared" ca="1" si="331"/>
        <v>#N/A</v>
      </c>
    </row>
    <row r="302" spans="1:14" ht="16">
      <c r="A302" s="43" t="str">
        <f t="shared" si="332"/>
        <v>S-CD103
WB7
CWSP21.5/5
FanSP32
Load100</v>
      </c>
      <c r="B302" s="45">
        <f t="shared" ref="B302:L302" ca="1" si="335">IF(ISNUMBER(OFFSET(INDIRECT(CONCATENATE("'",B$9,"'","!$B$59")),$Q14,$D$296)),OFFSET(INDIRECT(CONCATENATE("'",B$9,"'","!$B$59")),$Q14,$D$296),NA())</f>
        <v>1</v>
      </c>
      <c r="C302" s="45">
        <f t="shared" ca="1" si="335"/>
        <v>1</v>
      </c>
      <c r="D302" s="45">
        <f t="shared" ca="1" si="335"/>
        <v>1</v>
      </c>
      <c r="E302" s="46">
        <f t="shared" ca="1" si="335"/>
        <v>1</v>
      </c>
      <c r="F302" s="46" t="e">
        <f t="shared" ca="1" si="335"/>
        <v>#N/A</v>
      </c>
      <c r="G302" s="46" t="e">
        <f t="shared" ca="1" si="335"/>
        <v>#N/A</v>
      </c>
      <c r="H302" s="46">
        <f t="shared" ca="1" si="335"/>
        <v>1</v>
      </c>
      <c r="I302" s="46" t="e">
        <f t="shared" ca="1" si="335"/>
        <v>#N/A</v>
      </c>
      <c r="J302" s="46" t="e">
        <f t="shared" ca="1" si="335"/>
        <v>#N/A</v>
      </c>
      <c r="K302" s="46" t="e">
        <f t="shared" ca="1" si="335"/>
        <v>#N/A</v>
      </c>
      <c r="L302" s="46" t="e">
        <f t="shared" ca="1" si="335"/>
        <v>#N/A</v>
      </c>
      <c r="M302" s="46" t="e">
        <f t="shared" ca="1" si="331"/>
        <v>#N/A</v>
      </c>
      <c r="N302" s="47" t="e">
        <f t="shared" ca="1" si="331"/>
        <v>#N/A</v>
      </c>
    </row>
    <row r="303" spans="1:14" ht="16">
      <c r="A303" s="43" t="str">
        <f t="shared" si="332"/>
        <v>S-CD104
WB27
CWSP21.5/5
FanSP32
Load100</v>
      </c>
      <c r="B303" s="45">
        <f t="shared" ref="B303:L303" ca="1" si="336">IF(ISNUMBER(OFFSET(INDIRECT(CONCATENATE("'",B$9,"'","!$B$59")),$Q15,$D$296)),OFFSET(INDIRECT(CONCATENATE("'",B$9,"'","!$B$59")),$Q15,$D$296),NA())</f>
        <v>1</v>
      </c>
      <c r="C303" s="45">
        <f t="shared" ca="1" si="336"/>
        <v>1</v>
      </c>
      <c r="D303" s="45">
        <f t="shared" ca="1" si="336"/>
        <v>1</v>
      </c>
      <c r="E303" s="46">
        <f t="shared" ca="1" si="336"/>
        <v>1</v>
      </c>
      <c r="F303" s="46" t="e">
        <f t="shared" ca="1" si="336"/>
        <v>#N/A</v>
      </c>
      <c r="G303" s="46" t="e">
        <f t="shared" ca="1" si="336"/>
        <v>#N/A</v>
      </c>
      <c r="H303" s="46">
        <f t="shared" ca="1" si="336"/>
        <v>1</v>
      </c>
      <c r="I303" s="46" t="e">
        <f t="shared" ca="1" si="336"/>
        <v>#N/A</v>
      </c>
      <c r="J303" s="46" t="e">
        <f t="shared" ca="1" si="336"/>
        <v>#N/A</v>
      </c>
      <c r="K303" s="46" t="e">
        <f t="shared" ca="1" si="336"/>
        <v>#N/A</v>
      </c>
      <c r="L303" s="46" t="e">
        <f t="shared" ca="1" si="336"/>
        <v>#N/A</v>
      </c>
      <c r="M303" s="46" t="e">
        <f t="shared" ca="1" si="331"/>
        <v>#N/A</v>
      </c>
      <c r="N303" s="47" t="e">
        <f t="shared" ca="1" si="331"/>
        <v>#N/A</v>
      </c>
    </row>
    <row r="304" spans="1:14" ht="16">
      <c r="A304" s="43" t="str">
        <f t="shared" si="332"/>
        <v>S-CD111
WB23
CWSP21.5/5
FanSP22
Load75</v>
      </c>
      <c r="B304" s="45">
        <f t="shared" ref="B304:L304" ca="1" si="337">IF(ISNUMBER(OFFSET(INDIRECT(CONCATENATE("'",B$9,"'","!$B$59")),$Q16,$D$296)),OFFSET(INDIRECT(CONCATENATE("'",B$9,"'","!$B$59")),$Q16,$D$296),NA())</f>
        <v>1</v>
      </c>
      <c r="C304" s="45">
        <f t="shared" ca="1" si="337"/>
        <v>1</v>
      </c>
      <c r="D304" s="45">
        <f t="shared" ca="1" si="337"/>
        <v>1</v>
      </c>
      <c r="E304" s="45">
        <f t="shared" ca="1" si="337"/>
        <v>1</v>
      </c>
      <c r="F304" s="46" t="e">
        <f t="shared" ca="1" si="337"/>
        <v>#N/A</v>
      </c>
      <c r="G304" s="46" t="e">
        <f t="shared" ca="1" si="337"/>
        <v>#N/A</v>
      </c>
      <c r="H304" s="46">
        <f t="shared" ca="1" si="337"/>
        <v>1</v>
      </c>
      <c r="I304" s="46" t="e">
        <f t="shared" ca="1" si="337"/>
        <v>#N/A</v>
      </c>
      <c r="J304" s="46" t="e">
        <f t="shared" ca="1" si="337"/>
        <v>#N/A</v>
      </c>
      <c r="K304" s="46" t="e">
        <f t="shared" ca="1" si="337"/>
        <v>#N/A</v>
      </c>
      <c r="L304" s="46" t="e">
        <f t="shared" ca="1" si="337"/>
        <v>#N/A</v>
      </c>
      <c r="M304" s="46" t="e">
        <f t="shared" ca="1" si="331"/>
        <v>#N/A</v>
      </c>
      <c r="N304" s="47" t="e">
        <f t="shared" ca="1" si="331"/>
        <v>#N/A</v>
      </c>
    </row>
    <row r="305" spans="1:14" ht="16">
      <c r="A305" s="43" t="str">
        <f t="shared" si="332"/>
        <v>S-CD112
WB19
CWSP21.5/6
FanSP22
Load50</v>
      </c>
      <c r="B305" s="45">
        <f t="shared" ref="B305:L305" ca="1" si="338">IF(ISNUMBER(OFFSET(INDIRECT(CONCATENATE("'",B$9,"'","!$B$59")),$Q17,$D$296)),OFFSET(INDIRECT(CONCATENATE("'",B$9,"'","!$B$59")),$Q17,$D$296),NA())</f>
        <v>1</v>
      </c>
      <c r="C305" s="45">
        <f t="shared" ca="1" si="338"/>
        <v>1</v>
      </c>
      <c r="D305" s="45">
        <f t="shared" ca="1" si="338"/>
        <v>1</v>
      </c>
      <c r="E305" s="45">
        <f t="shared" ca="1" si="338"/>
        <v>1</v>
      </c>
      <c r="F305" s="46" t="e">
        <f t="shared" ca="1" si="338"/>
        <v>#N/A</v>
      </c>
      <c r="G305" s="46" t="e">
        <f t="shared" ca="1" si="338"/>
        <v>#N/A</v>
      </c>
      <c r="H305" s="46">
        <f t="shared" ca="1" si="338"/>
        <v>1</v>
      </c>
      <c r="I305" s="46" t="e">
        <f t="shared" ca="1" si="338"/>
        <v>#N/A</v>
      </c>
      <c r="J305" s="46" t="e">
        <f t="shared" ca="1" si="338"/>
        <v>#N/A</v>
      </c>
      <c r="K305" s="46" t="e">
        <f t="shared" ca="1" si="338"/>
        <v>#N/A</v>
      </c>
      <c r="L305" s="46" t="e">
        <f t="shared" ca="1" si="338"/>
        <v>#N/A</v>
      </c>
      <c r="M305" s="46" t="e">
        <f t="shared" ca="1" si="331"/>
        <v>#N/A</v>
      </c>
      <c r="N305" s="47" t="e">
        <f t="shared" ca="1" si="331"/>
        <v>#N/A</v>
      </c>
    </row>
    <row r="306" spans="1:14" ht="16">
      <c r="A306" s="43" t="str">
        <f t="shared" si="332"/>
        <v>S-CD113
WB7
CWSP21.5/5
FanSP32
Load100</v>
      </c>
      <c r="B306" s="45">
        <f t="shared" ref="B306:L306" ca="1" si="339">IF(ISNUMBER(OFFSET(INDIRECT(CONCATENATE("'",B$9,"'","!$B$59")),$Q18,$D$296)),OFFSET(INDIRECT(CONCATENATE("'",B$9,"'","!$B$59")),$Q18,$D$296),NA())</f>
        <v>1</v>
      </c>
      <c r="C306" s="45">
        <f t="shared" ca="1" si="339"/>
        <v>1</v>
      </c>
      <c r="D306" s="45">
        <f t="shared" ca="1" si="339"/>
        <v>1</v>
      </c>
      <c r="E306" s="45">
        <f t="shared" ca="1" si="339"/>
        <v>1</v>
      </c>
      <c r="F306" s="46" t="e">
        <f t="shared" ca="1" si="339"/>
        <v>#N/A</v>
      </c>
      <c r="G306" s="46" t="e">
        <f t="shared" ca="1" si="339"/>
        <v>#N/A</v>
      </c>
      <c r="H306" s="46">
        <f t="shared" ca="1" si="339"/>
        <v>1</v>
      </c>
      <c r="I306" s="46" t="e">
        <f t="shared" ca="1" si="339"/>
        <v>#N/A</v>
      </c>
      <c r="J306" s="46" t="e">
        <f t="shared" ca="1" si="339"/>
        <v>#N/A</v>
      </c>
      <c r="K306" s="46" t="e">
        <f t="shared" ca="1" si="339"/>
        <v>#N/A</v>
      </c>
      <c r="L306" s="46" t="e">
        <f t="shared" ca="1" si="339"/>
        <v>#N/A</v>
      </c>
      <c r="M306" s="46" t="e">
        <f t="shared" ca="1" si="331"/>
        <v>#N/A</v>
      </c>
      <c r="N306" s="47" t="e">
        <f t="shared" ca="1" si="331"/>
        <v>#N/A</v>
      </c>
    </row>
    <row r="307" spans="1:14" ht="16">
      <c r="A307" s="48" t="str">
        <f t="shared" si="332"/>
        <v>S-CD114
WB27
CWSP21.5/5
FanSP32
Load100</v>
      </c>
      <c r="B307" s="45">
        <f t="shared" ref="B307:L307" ca="1" si="340">IF(ISNUMBER(OFFSET(INDIRECT(CONCATENATE("'",B$9,"'","!$B$59")),$Q19,$D$296)),OFFSET(INDIRECT(CONCATENATE("'",B$9,"'","!$B$59")),$Q19,$D$296),NA())</f>
        <v>1</v>
      </c>
      <c r="C307" s="45">
        <f t="shared" ca="1" si="340"/>
        <v>1</v>
      </c>
      <c r="D307" s="45">
        <f t="shared" ca="1" si="340"/>
        <v>1</v>
      </c>
      <c r="E307" s="45">
        <f t="shared" ca="1" si="340"/>
        <v>1</v>
      </c>
      <c r="F307" s="45" t="e">
        <f t="shared" ca="1" si="340"/>
        <v>#N/A</v>
      </c>
      <c r="G307" s="45" t="e">
        <f t="shared" ca="1" si="340"/>
        <v>#N/A</v>
      </c>
      <c r="H307" s="45">
        <f t="shared" ca="1" si="340"/>
        <v>1</v>
      </c>
      <c r="I307" s="45" t="e">
        <f t="shared" ca="1" si="340"/>
        <v>#N/A</v>
      </c>
      <c r="J307" s="45" t="e">
        <f t="shared" ca="1" si="340"/>
        <v>#N/A</v>
      </c>
      <c r="K307" s="45" t="e">
        <f t="shared" ca="1" si="340"/>
        <v>#N/A</v>
      </c>
      <c r="L307" s="45" t="e">
        <f t="shared" ca="1" si="340"/>
        <v>#N/A</v>
      </c>
      <c r="M307" s="45" t="e">
        <f t="shared" ca="1" si="331"/>
        <v>#N/A</v>
      </c>
      <c r="N307" s="49" t="e">
        <f t="shared" ca="1" si="331"/>
        <v>#N/A</v>
      </c>
    </row>
    <row r="308" spans="1:14" ht="16">
      <c r="A308" s="43" t="str">
        <f t="shared" si="332"/>
        <v>S-CD200
WB27
CWSP21.5/5
FanSP22
Load100</v>
      </c>
      <c r="B308" s="44">
        <f t="shared" ref="B308:L308" ca="1" si="341">IF(ISNUMBER(OFFSET(INDIRECT(CONCATENATE("'",B$9,"'","!$B$59")),$Q20,$D$296)),OFFSET(INDIRECT(CONCATENATE("'",B$9,"'","!$B$59")),$Q20,$D$296),NA())</f>
        <v>1</v>
      </c>
      <c r="C308" s="45">
        <f t="shared" ca="1" si="341"/>
        <v>1</v>
      </c>
      <c r="D308" s="45">
        <f t="shared" ca="1" si="341"/>
        <v>0.99994959419043339</v>
      </c>
      <c r="E308" s="46">
        <f t="shared" ca="1" si="341"/>
        <v>1</v>
      </c>
      <c r="F308" s="46" t="e">
        <f t="shared" ca="1" si="341"/>
        <v>#N/A</v>
      </c>
      <c r="G308" s="46" t="e">
        <f t="shared" ca="1" si="341"/>
        <v>#N/A</v>
      </c>
      <c r="H308" s="46">
        <f t="shared" ca="1" si="341"/>
        <v>1</v>
      </c>
      <c r="I308" s="46" t="e">
        <f t="shared" ca="1" si="341"/>
        <v>#N/A</v>
      </c>
      <c r="J308" s="46" t="e">
        <f t="shared" ca="1" si="341"/>
        <v>#N/A</v>
      </c>
      <c r="K308" s="46" t="e">
        <f t="shared" ca="1" si="341"/>
        <v>#N/A</v>
      </c>
      <c r="L308" s="46" t="e">
        <f t="shared" ca="1" si="341"/>
        <v>#N/A</v>
      </c>
      <c r="M308" s="46" t="e">
        <f t="shared" ca="1" si="331"/>
        <v>#N/A</v>
      </c>
      <c r="N308" s="47" t="e">
        <f t="shared" ca="1" si="331"/>
        <v>#N/A</v>
      </c>
    </row>
    <row r="309" spans="1:14" ht="16">
      <c r="A309" s="43" t="str">
        <f t="shared" si="332"/>
        <v>S-CD201
WB23
CWSP21.5/5
FanSP22
Load100</v>
      </c>
      <c r="B309" s="45">
        <f t="shared" ref="B309:L309" ca="1" si="342">IF(ISNUMBER(OFFSET(INDIRECT(CONCATENATE("'",B$9,"'","!$B$59")),$Q21,$D$296)),OFFSET(INDIRECT(CONCATENATE("'",B$9,"'","!$B$59")),$Q21,$D$296),NA())</f>
        <v>1</v>
      </c>
      <c r="C309" s="45">
        <f t="shared" ca="1" si="342"/>
        <v>1</v>
      </c>
      <c r="D309" s="45">
        <f t="shared" ca="1" si="342"/>
        <v>0.99989075081577961</v>
      </c>
      <c r="E309" s="46">
        <f t="shared" ca="1" si="342"/>
        <v>1</v>
      </c>
      <c r="F309" s="46" t="e">
        <f t="shared" ca="1" si="342"/>
        <v>#N/A</v>
      </c>
      <c r="G309" s="46" t="e">
        <f t="shared" ca="1" si="342"/>
        <v>#N/A</v>
      </c>
      <c r="H309" s="46">
        <f t="shared" ca="1" si="342"/>
        <v>1</v>
      </c>
      <c r="I309" s="46" t="e">
        <f t="shared" ca="1" si="342"/>
        <v>#N/A</v>
      </c>
      <c r="J309" s="46" t="e">
        <f t="shared" ca="1" si="342"/>
        <v>#N/A</v>
      </c>
      <c r="K309" s="46" t="e">
        <f t="shared" ca="1" si="342"/>
        <v>#N/A</v>
      </c>
      <c r="L309" s="46" t="e">
        <f t="shared" ca="1" si="342"/>
        <v>#N/A</v>
      </c>
      <c r="M309" s="46" t="e">
        <f t="shared" ca="1" si="331"/>
        <v>#N/A</v>
      </c>
      <c r="N309" s="47" t="e">
        <f t="shared" ca="1" si="331"/>
        <v>#N/A</v>
      </c>
    </row>
    <row r="310" spans="1:14" ht="16">
      <c r="A310" s="43" t="str">
        <f t="shared" si="332"/>
        <v>S-CD202
WB19
CWSP21.5/5
FanSP22
Load100</v>
      </c>
      <c r="B310" s="45">
        <f t="shared" ref="B310:L310" ca="1" si="343">IF(ISNUMBER(OFFSET(INDIRECT(CONCATENATE("'",B$9,"'","!$B$59")),$Q22,$D$296)),OFFSET(INDIRECT(CONCATENATE("'",B$9,"'","!$B$59")),$Q22,$D$296),NA())</f>
        <v>1</v>
      </c>
      <c r="C310" s="45">
        <f t="shared" ca="1" si="343"/>
        <v>1</v>
      </c>
      <c r="D310" s="45">
        <f t="shared" ca="1" si="343"/>
        <v>0.9997706679667544</v>
      </c>
      <c r="E310" s="46">
        <f t="shared" ca="1" si="343"/>
        <v>1</v>
      </c>
      <c r="F310" s="46" t="e">
        <f t="shared" ca="1" si="343"/>
        <v>#N/A</v>
      </c>
      <c r="G310" s="46" t="e">
        <f t="shared" ca="1" si="343"/>
        <v>#N/A</v>
      </c>
      <c r="H310" s="46">
        <f t="shared" ca="1" si="343"/>
        <v>1</v>
      </c>
      <c r="I310" s="46" t="e">
        <f t="shared" ca="1" si="343"/>
        <v>#N/A</v>
      </c>
      <c r="J310" s="46" t="e">
        <f t="shared" ca="1" si="343"/>
        <v>#N/A</v>
      </c>
      <c r="K310" s="46" t="e">
        <f t="shared" ca="1" si="343"/>
        <v>#N/A</v>
      </c>
      <c r="L310" s="46" t="e">
        <f t="shared" ca="1" si="343"/>
        <v>#N/A</v>
      </c>
      <c r="M310" s="46" t="e">
        <f t="shared" ca="1" si="331"/>
        <v>#N/A</v>
      </c>
      <c r="N310" s="47" t="e">
        <f t="shared" ca="1" si="331"/>
        <v>#N/A</v>
      </c>
    </row>
    <row r="311" spans="1:14" ht="16">
      <c r="A311" s="43" t="str">
        <f t="shared" si="332"/>
        <v>S-CD203
WB7
CWSP21.5/5
FanSP32
Load100</v>
      </c>
      <c r="B311" s="45">
        <f t="shared" ref="B311:L311" ca="1" si="344">IF(ISNUMBER(OFFSET(INDIRECT(CONCATENATE("'",B$9,"'","!$B$59")),$Q23,$D$296)),OFFSET(INDIRECT(CONCATENATE("'",B$9,"'","!$B$59")),$Q23,$D$296),NA())</f>
        <v>0.72399999999999998</v>
      </c>
      <c r="C311" s="45">
        <f t="shared" ca="1" si="344"/>
        <v>0.64177911251358699</v>
      </c>
      <c r="D311" s="45">
        <f t="shared" ca="1" si="344"/>
        <v>0.72603819212384646</v>
      </c>
      <c r="E311" s="46">
        <f t="shared" ca="1" si="344"/>
        <v>0.73499999999999999</v>
      </c>
      <c r="F311" s="46" t="e">
        <f t="shared" ca="1" si="344"/>
        <v>#N/A</v>
      </c>
      <c r="G311" s="46" t="e">
        <f t="shared" ca="1" si="344"/>
        <v>#N/A</v>
      </c>
      <c r="H311" s="46">
        <f t="shared" ca="1" si="344"/>
        <v>0.73636616856811599</v>
      </c>
      <c r="I311" s="46" t="e">
        <f t="shared" ca="1" si="344"/>
        <v>#N/A</v>
      </c>
      <c r="J311" s="46" t="e">
        <f t="shared" ca="1" si="344"/>
        <v>#N/A</v>
      </c>
      <c r="K311" s="46" t="e">
        <f t="shared" ca="1" si="344"/>
        <v>#N/A</v>
      </c>
      <c r="L311" s="46" t="e">
        <f t="shared" ca="1" si="344"/>
        <v>#N/A</v>
      </c>
      <c r="M311" s="46" t="e">
        <f t="shared" ca="1" si="331"/>
        <v>#N/A</v>
      </c>
      <c r="N311" s="47" t="e">
        <f t="shared" ca="1" si="331"/>
        <v>#N/A</v>
      </c>
    </row>
    <row r="312" spans="1:14" ht="16">
      <c r="A312" s="43" t="str">
        <f t="shared" si="332"/>
        <v>S-CD204
WB27
CWSP21.5/5
FanSP32
Load100</v>
      </c>
      <c r="B312" s="45">
        <f t="shared" ref="B312:L312" ca="1" si="345">IF(ISNUMBER(OFFSET(INDIRECT(CONCATENATE("'",B$9,"'","!$B$59")),$Q24,$D$296)),OFFSET(INDIRECT(CONCATENATE("'",B$9,"'","!$B$59")),$Q24,$D$296),NA())</f>
        <v>0.51800000000000002</v>
      </c>
      <c r="C312" s="45">
        <f t="shared" ca="1" si="345"/>
        <v>0.50844577918025402</v>
      </c>
      <c r="D312" s="45">
        <f t="shared" ca="1" si="345"/>
        <v>0.46303351542496879</v>
      </c>
      <c r="E312" s="45">
        <f t="shared" ca="1" si="345"/>
        <v>0.52400000000000002</v>
      </c>
      <c r="F312" s="46" t="e">
        <f t="shared" ca="1" si="345"/>
        <v>#N/A</v>
      </c>
      <c r="G312" s="46" t="e">
        <f t="shared" ca="1" si="345"/>
        <v>#N/A</v>
      </c>
      <c r="H312" s="46">
        <f t="shared" ca="1" si="345"/>
        <v>0.56773904083847904</v>
      </c>
      <c r="I312" s="46" t="e">
        <f t="shared" ca="1" si="345"/>
        <v>#N/A</v>
      </c>
      <c r="J312" s="46" t="e">
        <f t="shared" ca="1" si="345"/>
        <v>#N/A</v>
      </c>
      <c r="K312" s="46" t="e">
        <f t="shared" ca="1" si="345"/>
        <v>#N/A</v>
      </c>
      <c r="L312" s="46" t="e">
        <f t="shared" ca="1" si="345"/>
        <v>#N/A</v>
      </c>
      <c r="M312" s="46" t="e">
        <f t="shared" ca="1" si="331"/>
        <v>#N/A</v>
      </c>
      <c r="N312" s="47" t="e">
        <f t="shared" ca="1" si="331"/>
        <v>#N/A</v>
      </c>
    </row>
    <row r="313" spans="1:14" ht="16">
      <c r="A313" s="43" t="str">
        <f t="shared" si="332"/>
        <v>S-CD211
WB23
CWSP21.5/5
FanSP22
Load75</v>
      </c>
      <c r="B313" s="45">
        <f t="shared" ref="B313:L313" ca="1" si="346">IF(ISNUMBER(OFFSET(INDIRECT(CONCATENATE("'",B$9,"'","!$B$59")),$Q25,$D$296)),OFFSET(INDIRECT(CONCATENATE("'",B$9,"'","!$B$59")),$Q25,$D$296),NA())</f>
        <v>1</v>
      </c>
      <c r="C313" s="45">
        <f t="shared" ca="1" si="346"/>
        <v>1</v>
      </c>
      <c r="D313" s="45">
        <f t="shared" ca="1" si="346"/>
        <v>0.99984116997312311</v>
      </c>
      <c r="E313" s="45">
        <f t="shared" ca="1" si="346"/>
        <v>1</v>
      </c>
      <c r="F313" s="46" t="e">
        <f t="shared" ca="1" si="346"/>
        <v>#N/A</v>
      </c>
      <c r="G313" s="46" t="e">
        <f t="shared" ca="1" si="346"/>
        <v>#N/A</v>
      </c>
      <c r="H313" s="46">
        <f t="shared" ca="1" si="346"/>
        <v>1</v>
      </c>
      <c r="I313" s="46" t="e">
        <f t="shared" ca="1" si="346"/>
        <v>#N/A</v>
      </c>
      <c r="J313" s="46" t="e">
        <f t="shared" ca="1" si="346"/>
        <v>#N/A</v>
      </c>
      <c r="K313" s="46" t="e">
        <f t="shared" ca="1" si="346"/>
        <v>#N/A</v>
      </c>
      <c r="L313" s="46" t="e">
        <f t="shared" ca="1" si="346"/>
        <v>#N/A</v>
      </c>
      <c r="M313" s="46" t="e">
        <f t="shared" ca="1" si="331"/>
        <v>#N/A</v>
      </c>
      <c r="N313" s="47" t="e">
        <f t="shared" ca="1" si="331"/>
        <v>#N/A</v>
      </c>
    </row>
    <row r="314" spans="1:14" ht="16">
      <c r="A314" s="43" t="str">
        <f t="shared" si="332"/>
        <v>S-CD212
WB19
CWSP21.5/6
FanSP22
Load50</v>
      </c>
      <c r="B314" s="45">
        <f t="shared" ref="B314:L314" ca="1" si="347">IF(ISNUMBER(OFFSET(INDIRECT(CONCATENATE("'",B$9,"'","!$B$59")),$Q26,$D$296)),OFFSET(INDIRECT(CONCATENATE("'",B$9,"'","!$B$59")),$Q26,$D$296),NA())</f>
        <v>1</v>
      </c>
      <c r="C314" s="45">
        <f t="shared" ca="1" si="347"/>
        <v>0.91652582318639297</v>
      </c>
      <c r="D314" s="45">
        <f t="shared" ca="1" si="347"/>
        <v>0.99931091613022938</v>
      </c>
      <c r="E314" s="45">
        <f t="shared" ca="1" si="347"/>
        <v>1</v>
      </c>
      <c r="F314" s="46" t="e">
        <f t="shared" ca="1" si="347"/>
        <v>#N/A</v>
      </c>
      <c r="G314" s="46" t="e">
        <f t="shared" ca="1" si="347"/>
        <v>#N/A</v>
      </c>
      <c r="H314" s="46">
        <f t="shared" ca="1" si="347"/>
        <v>1</v>
      </c>
      <c r="I314" s="46" t="e">
        <f t="shared" ca="1" si="347"/>
        <v>#N/A</v>
      </c>
      <c r="J314" s="46" t="e">
        <f t="shared" ca="1" si="347"/>
        <v>#N/A</v>
      </c>
      <c r="K314" s="46" t="e">
        <f t="shared" ca="1" si="347"/>
        <v>#N/A</v>
      </c>
      <c r="L314" s="46" t="e">
        <f t="shared" ca="1" si="347"/>
        <v>#N/A</v>
      </c>
      <c r="M314" s="46" t="e">
        <f t="shared" ca="1" si="331"/>
        <v>#N/A</v>
      </c>
      <c r="N314" s="47" t="e">
        <f t="shared" ca="1" si="331"/>
        <v>#N/A</v>
      </c>
    </row>
    <row r="315" spans="1:14" ht="16">
      <c r="A315" s="48" t="str">
        <f t="shared" si="332"/>
        <v>S-CD213
WB7
CWSP21.5/5
FanSP32
Load100</v>
      </c>
      <c r="B315" s="45">
        <f t="shared" ref="B315:L315" ca="1" si="348">IF(ISNUMBER(OFFSET(INDIRECT(CONCATENATE("'",B$9,"'","!$B$59")),$Q27,$D$296)),OFFSET(INDIRECT(CONCATENATE("'",B$9,"'","!$B$59")),$Q27,$D$296),NA())</f>
        <v>0.4</v>
      </c>
      <c r="C315" s="45">
        <f t="shared" ca="1" si="348"/>
        <v>0.4</v>
      </c>
      <c r="D315" s="45">
        <f t="shared" ca="1" si="348"/>
        <v>0.4</v>
      </c>
      <c r="E315" s="45">
        <f t="shared" ca="1" si="348"/>
        <v>0.4</v>
      </c>
      <c r="F315" s="45" t="e">
        <f t="shared" ca="1" si="348"/>
        <v>#N/A</v>
      </c>
      <c r="G315" s="45" t="e">
        <f t="shared" ca="1" si="348"/>
        <v>#N/A</v>
      </c>
      <c r="H315" s="45">
        <f t="shared" ca="1" si="348"/>
        <v>0.34363478275598403</v>
      </c>
      <c r="I315" s="45" t="e">
        <f t="shared" ca="1" si="348"/>
        <v>#N/A</v>
      </c>
      <c r="J315" s="45" t="e">
        <f t="shared" ca="1" si="348"/>
        <v>#N/A</v>
      </c>
      <c r="K315" s="45" t="e">
        <f t="shared" ca="1" si="348"/>
        <v>#N/A</v>
      </c>
      <c r="L315" s="45" t="e">
        <f t="shared" ca="1" si="348"/>
        <v>#N/A</v>
      </c>
      <c r="M315" s="45" t="e">
        <f t="shared" ca="1" si="331"/>
        <v>#N/A</v>
      </c>
      <c r="N315" s="49" t="e">
        <f t="shared" ca="1" si="331"/>
        <v>#N/A</v>
      </c>
    </row>
    <row r="316" spans="1:14" ht="16">
      <c r="A316" s="48" t="str">
        <f t="shared" si="332"/>
        <v>S-CD214
WB27
CWSP21.5/5
FanSP32
Load100</v>
      </c>
      <c r="B316" s="45">
        <f t="shared" ref="B316:L316" ca="1" si="349">IF(ISNUMBER(OFFSET(INDIRECT(CONCATENATE("'",B$9,"'","!$B$59")),$Q28,$D$296)),OFFSET(INDIRECT(CONCATENATE("'",B$9,"'","!$B$59")),$Q28,$D$296),NA())</f>
        <v>0.4</v>
      </c>
      <c r="C316" s="45">
        <f t="shared" ca="1" si="349"/>
        <v>0.4</v>
      </c>
      <c r="D316" s="45">
        <f t="shared" ca="1" si="349"/>
        <v>0.4</v>
      </c>
      <c r="E316" s="45">
        <f t="shared" ca="1" si="349"/>
        <v>0.4</v>
      </c>
      <c r="F316" s="45" t="e">
        <f t="shared" ca="1" si="349"/>
        <v>#N/A</v>
      </c>
      <c r="G316" s="45" t="e">
        <f t="shared" ca="1" si="349"/>
        <v>#N/A</v>
      </c>
      <c r="H316" s="45">
        <f t="shared" ca="1" si="349"/>
        <v>0.344524936449351</v>
      </c>
      <c r="I316" s="45" t="e">
        <f t="shared" ca="1" si="349"/>
        <v>#N/A</v>
      </c>
      <c r="J316" s="45" t="e">
        <f t="shared" ca="1" si="349"/>
        <v>#N/A</v>
      </c>
      <c r="K316" s="45" t="e">
        <f t="shared" ca="1" si="349"/>
        <v>#N/A</v>
      </c>
      <c r="L316" s="45" t="e">
        <f t="shared" ca="1" si="349"/>
        <v>#N/A</v>
      </c>
      <c r="M316" s="45" t="e">
        <f t="shared" ca="1" si="331"/>
        <v>#N/A</v>
      </c>
      <c r="N316" s="49" t="e">
        <f t="shared" ca="1" si="331"/>
        <v>#N/A</v>
      </c>
    </row>
    <row r="317" spans="1:14" ht="17" thickBot="1">
      <c r="A317" s="50" t="str">
        <f t="shared" si="332"/>
        <v>S-CD215
WB27
CWSP21.5/5
FanSP32
Load100</v>
      </c>
      <c r="B317" s="51">
        <f t="shared" ref="B317:L317" ca="1" si="350">IF(ISNUMBER(OFFSET(INDIRECT(CONCATENATE("'",B$9,"'","!$B$59")),$Q29,$D$296)),OFFSET(INDIRECT(CONCATENATE("'",B$9,"'","!$B$59")),$Q29,$D$296),NA())</f>
        <v>1</v>
      </c>
      <c r="C317" s="51">
        <f t="shared" ca="1" si="350"/>
        <v>0.91652582318639297</v>
      </c>
      <c r="D317" s="51">
        <f t="shared" ca="1" si="350"/>
        <v>0.99931091613022938</v>
      </c>
      <c r="E317" s="51">
        <f t="shared" ca="1" si="350"/>
        <v>0.999</v>
      </c>
      <c r="F317" s="51" t="e">
        <f t="shared" ca="1" si="350"/>
        <v>#N/A</v>
      </c>
      <c r="G317" s="51" t="e">
        <f t="shared" ca="1" si="350"/>
        <v>#N/A</v>
      </c>
      <c r="H317" s="51">
        <f t="shared" ca="1" si="350"/>
        <v>0</v>
      </c>
      <c r="I317" s="51" t="e">
        <f t="shared" ca="1" si="350"/>
        <v>#N/A</v>
      </c>
      <c r="J317" s="51" t="e">
        <f t="shared" ca="1" si="350"/>
        <v>#N/A</v>
      </c>
      <c r="K317" s="51" t="e">
        <f t="shared" ca="1" si="350"/>
        <v>#N/A</v>
      </c>
      <c r="L317" s="51" t="e">
        <f t="shared" ca="1" si="350"/>
        <v>#N/A</v>
      </c>
      <c r="M317" s="51" t="e">
        <f t="shared" ca="1" si="331"/>
        <v>#N/A</v>
      </c>
      <c r="N317" s="52" t="e">
        <f t="shared" ca="1" si="331"/>
        <v>#N/A</v>
      </c>
    </row>
    <row r="318" spans="1:14" ht="16">
      <c r="A318" s="36"/>
      <c r="B318" s="36"/>
      <c r="C318" s="36"/>
      <c r="D318" s="36"/>
      <c r="E318" s="36"/>
      <c r="F318" s="36"/>
      <c r="G318" s="36"/>
      <c r="H318" s="36"/>
      <c r="I318" s="36"/>
      <c r="J318" s="36"/>
      <c r="K318" s="36"/>
      <c r="L318" s="36"/>
      <c r="M318" s="36"/>
      <c r="N318" s="36"/>
    </row>
    <row r="319" spans="1:14" ht="16">
      <c r="A319" s="36"/>
      <c r="B319" s="36"/>
      <c r="C319" s="36"/>
      <c r="D319" s="36"/>
      <c r="E319" s="36"/>
      <c r="F319" s="36"/>
      <c r="G319" s="36"/>
      <c r="H319" s="36"/>
      <c r="I319" s="36"/>
      <c r="J319" s="36"/>
      <c r="K319" s="36"/>
      <c r="L319" s="36"/>
      <c r="M319" s="36"/>
      <c r="N319" s="36"/>
    </row>
    <row r="320" spans="1:14" ht="16">
      <c r="A320" s="6" t="s">
        <v>388</v>
      </c>
      <c r="B320" s="6" t="s">
        <v>264</v>
      </c>
      <c r="C320" s="6" t="s">
        <v>15</v>
      </c>
      <c r="D320" s="6">
        <f>MATCH(A320,$X$11:$X$53,0)</f>
        <v>22</v>
      </c>
      <c r="E320" s="8"/>
      <c r="F320" s="6" t="str">
        <f>A320&amp;B320&amp;$F$4</f>
        <v>V3W_入口B流量[L/min]　S-CD100シリーズ</v>
      </c>
      <c r="G320" s="6" t="str">
        <f>A320&amp;B320&amp;$G$4</f>
        <v>V3W_入口B流量[L/min]　S-CD200シリーズ</v>
      </c>
      <c r="I320" s="36"/>
      <c r="J320" s="36"/>
      <c r="K320" s="36"/>
      <c r="L320" s="36"/>
      <c r="M320" s="36"/>
      <c r="N320" s="36"/>
    </row>
    <row r="321" spans="1:14">
      <c r="A321" s="11" t="s">
        <v>18</v>
      </c>
    </row>
    <row r="322" spans="1:14" ht="15" thickBot="1">
      <c r="A322" s="37" t="s">
        <v>26</v>
      </c>
      <c r="B322" s="38" t="str">
        <f ca="1">B$10</f>
        <v>QAS/メーカ値</v>
      </c>
      <c r="C322" s="38" t="str">
        <f t="shared" ref="C322:N322" ca="1" si="351">C$10</f>
        <v>ENe-ST/小野永吉</v>
      </c>
      <c r="D322" s="38" t="str">
        <f t="shared" ca="1" si="351"/>
        <v>LCEM/Yajima</v>
      </c>
      <c r="E322" s="38" t="str">
        <f t="shared" ca="1" si="351"/>
        <v>BEST2108dev/nino</v>
      </c>
      <c r="F322" s="38" t="str">
        <f t="shared" si="351"/>
        <v>Popolo_富樫</v>
      </c>
      <c r="G322" s="38" t="str">
        <f t="shared" si="351"/>
        <v>ACSESCX_吉田</v>
      </c>
      <c r="H322" s="38" t="str">
        <f t="shared" ca="1" si="351"/>
        <v>EnergyPlus/小野永吉</v>
      </c>
      <c r="I322" s="38" t="e">
        <f t="shared" ca="1" si="351"/>
        <v>#REF!</v>
      </c>
      <c r="J322" s="38" t="e">
        <f t="shared" ca="1" si="351"/>
        <v>#REF!</v>
      </c>
      <c r="K322" s="38" t="e">
        <f t="shared" ca="1" si="351"/>
        <v>#REF!</v>
      </c>
      <c r="L322" s="38" t="e">
        <f t="shared" ca="1" si="351"/>
        <v>#REF!</v>
      </c>
      <c r="M322" s="38" t="e">
        <f t="shared" ca="1" si="351"/>
        <v>#REF!</v>
      </c>
      <c r="N322" s="38" t="e">
        <f t="shared" ca="1" si="351"/>
        <v>#REF!</v>
      </c>
    </row>
    <row r="323" spans="1:14" ht="16">
      <c r="A323" s="39" t="str">
        <f>$A11</f>
        <v>S-CD100
WB27
CWSP21.5/5
FanSP22
Load100</v>
      </c>
      <c r="B323" s="40">
        <f t="shared" ref="B323:L323" ca="1" si="352">IF(ISNUMBER(OFFSET(INDIRECT(CONCATENATE("'",B$9,"'","!$B$59")),$Q11,$D$320)),OFFSET(INDIRECT(CONCATENATE("'",B$9,"'","!$B$59")),$Q11,$D$320),NA())</f>
        <v>0</v>
      </c>
      <c r="C323" s="40">
        <f t="shared" ca="1" si="352"/>
        <v>0</v>
      </c>
      <c r="D323" s="40">
        <f t="shared" ca="1" si="352"/>
        <v>0</v>
      </c>
      <c r="E323" s="41">
        <f t="shared" ca="1" si="352"/>
        <v>0</v>
      </c>
      <c r="F323" s="41" t="e">
        <f t="shared" ca="1" si="352"/>
        <v>#N/A</v>
      </c>
      <c r="G323" s="41" t="e">
        <f t="shared" ca="1" si="352"/>
        <v>#N/A</v>
      </c>
      <c r="H323" s="41">
        <f t="shared" ca="1" si="352"/>
        <v>0</v>
      </c>
      <c r="I323" s="41" t="e">
        <f t="shared" ca="1" si="352"/>
        <v>#N/A</v>
      </c>
      <c r="J323" s="41" t="e">
        <f t="shared" ca="1" si="352"/>
        <v>#N/A</v>
      </c>
      <c r="K323" s="41" t="e">
        <f t="shared" ca="1" si="352"/>
        <v>#N/A</v>
      </c>
      <c r="L323" s="41" t="e">
        <f t="shared" ca="1" si="352"/>
        <v>#N/A</v>
      </c>
      <c r="M323" s="41" t="e">
        <f t="shared" ref="M323:N341" ca="1" si="353">IF(ISNUMBER(OFFSET(INDIRECT(CONCATENATE("'",M$9,"'","!$B$60")),$Q146,$D$104)),OFFSET(INDIRECT(CONCATENATE("'",M$9,"'","!$B$60")),$Q146,$D$104),NA())</f>
        <v>#N/A</v>
      </c>
      <c r="N323" s="42" t="e">
        <f t="shared" ca="1" si="353"/>
        <v>#N/A</v>
      </c>
    </row>
    <row r="324" spans="1:14" ht="16">
      <c r="A324" s="43" t="str">
        <f t="shared" ref="A324:A341" si="354">$A12</f>
        <v>S-CD101
WB23
CWSP21.5/5
FanSP22
Load100</v>
      </c>
      <c r="B324" s="44">
        <f t="shared" ref="B324:L324" ca="1" si="355">IF(ISNUMBER(OFFSET(INDIRECT(CONCATENATE("'",B$9,"'","!$B$59")),$Q12,$D$320)),OFFSET(INDIRECT(CONCATENATE("'",B$9,"'","!$B$59")),$Q12,$D$320),NA())</f>
        <v>0</v>
      </c>
      <c r="C324" s="45">
        <f t="shared" ca="1" si="355"/>
        <v>0</v>
      </c>
      <c r="D324" s="45">
        <f t="shared" ca="1" si="355"/>
        <v>0</v>
      </c>
      <c r="E324" s="46">
        <f t="shared" ca="1" si="355"/>
        <v>0</v>
      </c>
      <c r="F324" s="46" t="e">
        <f t="shared" ca="1" si="355"/>
        <v>#N/A</v>
      </c>
      <c r="G324" s="46" t="e">
        <f t="shared" ca="1" si="355"/>
        <v>#N/A</v>
      </c>
      <c r="H324" s="46">
        <f t="shared" ca="1" si="355"/>
        <v>0</v>
      </c>
      <c r="I324" s="46" t="e">
        <f t="shared" ca="1" si="355"/>
        <v>#N/A</v>
      </c>
      <c r="J324" s="46" t="e">
        <f t="shared" ca="1" si="355"/>
        <v>#N/A</v>
      </c>
      <c r="K324" s="46" t="e">
        <f t="shared" ca="1" si="355"/>
        <v>#N/A</v>
      </c>
      <c r="L324" s="46" t="e">
        <f t="shared" ca="1" si="355"/>
        <v>#N/A</v>
      </c>
      <c r="M324" s="46" t="e">
        <f t="shared" ca="1" si="353"/>
        <v>#N/A</v>
      </c>
      <c r="N324" s="47" t="e">
        <f t="shared" ca="1" si="353"/>
        <v>#N/A</v>
      </c>
    </row>
    <row r="325" spans="1:14" ht="16">
      <c r="A325" s="43" t="str">
        <f t="shared" si="354"/>
        <v>S-CD102
WB19
CWSP21.5/5
FanSP22
Load100</v>
      </c>
      <c r="B325" s="45">
        <f t="shared" ref="B325:L325" ca="1" si="356">IF(ISNUMBER(OFFSET(INDIRECT(CONCATENATE("'",B$9,"'","!$B$59")),$Q13,$D$320)),OFFSET(INDIRECT(CONCATENATE("'",B$9,"'","!$B$59")),$Q13,$D$320),NA())</f>
        <v>0</v>
      </c>
      <c r="C325" s="45">
        <f t="shared" ca="1" si="356"/>
        <v>0</v>
      </c>
      <c r="D325" s="45">
        <f t="shared" ca="1" si="356"/>
        <v>0</v>
      </c>
      <c r="E325" s="46">
        <f t="shared" ca="1" si="356"/>
        <v>0</v>
      </c>
      <c r="F325" s="46" t="e">
        <f t="shared" ca="1" si="356"/>
        <v>#N/A</v>
      </c>
      <c r="G325" s="46" t="e">
        <f t="shared" ca="1" si="356"/>
        <v>#N/A</v>
      </c>
      <c r="H325" s="46">
        <f t="shared" ca="1" si="356"/>
        <v>0</v>
      </c>
      <c r="I325" s="46" t="e">
        <f t="shared" ca="1" si="356"/>
        <v>#N/A</v>
      </c>
      <c r="J325" s="46" t="e">
        <f t="shared" ca="1" si="356"/>
        <v>#N/A</v>
      </c>
      <c r="K325" s="46" t="e">
        <f t="shared" ca="1" si="356"/>
        <v>#N/A</v>
      </c>
      <c r="L325" s="46" t="e">
        <f t="shared" ca="1" si="356"/>
        <v>#N/A</v>
      </c>
      <c r="M325" s="46" t="e">
        <f t="shared" ca="1" si="353"/>
        <v>#N/A</v>
      </c>
      <c r="N325" s="47" t="e">
        <f t="shared" ca="1" si="353"/>
        <v>#N/A</v>
      </c>
    </row>
    <row r="326" spans="1:14" ht="16">
      <c r="A326" s="43" t="str">
        <f t="shared" si="354"/>
        <v>S-CD103
WB7
CWSP21.5/5
FanSP32
Load100</v>
      </c>
      <c r="B326" s="45">
        <f t="shared" ref="B326:L326" ca="1" si="357">IF(ISNUMBER(OFFSET(INDIRECT(CONCATENATE("'",B$9,"'","!$B$59")),$Q14,$D$320)),OFFSET(INDIRECT(CONCATENATE("'",B$9,"'","!$B$59")),$Q14,$D$320),NA())</f>
        <v>1078.761</v>
      </c>
      <c r="C326" s="45">
        <f t="shared" ca="1" si="357"/>
        <v>1512.29167936465</v>
      </c>
      <c r="D326" s="45">
        <f t="shared" ca="1" si="357"/>
        <v>837.56549197562072</v>
      </c>
      <c r="E326" s="46">
        <f t="shared" ca="1" si="357"/>
        <v>1042.1196</v>
      </c>
      <c r="F326" s="46" t="e">
        <f t="shared" ca="1" si="357"/>
        <v>#N/A</v>
      </c>
      <c r="G326" s="46" t="e">
        <f t="shared" ca="1" si="357"/>
        <v>#N/A</v>
      </c>
      <c r="H326" s="46">
        <f t="shared" ca="1" si="357"/>
        <v>1673.9259531021353</v>
      </c>
      <c r="I326" s="46" t="e">
        <f t="shared" ca="1" si="357"/>
        <v>#N/A</v>
      </c>
      <c r="J326" s="46" t="e">
        <f t="shared" ca="1" si="357"/>
        <v>#N/A</v>
      </c>
      <c r="K326" s="46" t="e">
        <f t="shared" ca="1" si="357"/>
        <v>#N/A</v>
      </c>
      <c r="L326" s="46" t="e">
        <f t="shared" ca="1" si="357"/>
        <v>#N/A</v>
      </c>
      <c r="M326" s="46" t="e">
        <f t="shared" ca="1" si="353"/>
        <v>#N/A</v>
      </c>
      <c r="N326" s="47" t="e">
        <f t="shared" ca="1" si="353"/>
        <v>#N/A</v>
      </c>
    </row>
    <row r="327" spans="1:14" ht="16">
      <c r="A327" s="43" t="str">
        <f t="shared" si="354"/>
        <v>S-CD104
WB27
CWSP21.5/5
FanSP32
Load100</v>
      </c>
      <c r="B327" s="45">
        <f t="shared" ref="B327:L327" ca="1" si="358">IF(ISNUMBER(OFFSET(INDIRECT(CONCATENATE("'",B$9,"'","!$B$59")),$Q15,$D$320)),OFFSET(INDIRECT(CONCATENATE("'",B$9,"'","!$B$59")),$Q15,$D$320),NA())</f>
        <v>1437.375</v>
      </c>
      <c r="C327" s="45">
        <f t="shared" ca="1" si="358"/>
        <v>1593.7628602561599</v>
      </c>
      <c r="D327" s="45">
        <f t="shared" ca="1" si="358"/>
        <v>1249.9639818997355</v>
      </c>
      <c r="E327" s="46">
        <f t="shared" ca="1" si="358"/>
        <v>1419.5634</v>
      </c>
      <c r="F327" s="46" t="e">
        <f t="shared" ca="1" si="358"/>
        <v>#N/A</v>
      </c>
      <c r="G327" s="46" t="e">
        <f t="shared" ca="1" si="358"/>
        <v>#N/A</v>
      </c>
      <c r="H327" s="46">
        <f t="shared" ca="1" si="358"/>
        <v>1710.9973010506867</v>
      </c>
      <c r="I327" s="46" t="e">
        <f t="shared" ca="1" si="358"/>
        <v>#N/A</v>
      </c>
      <c r="J327" s="46" t="e">
        <f t="shared" ca="1" si="358"/>
        <v>#N/A</v>
      </c>
      <c r="K327" s="46" t="e">
        <f t="shared" ca="1" si="358"/>
        <v>#N/A</v>
      </c>
      <c r="L327" s="46" t="e">
        <f t="shared" ca="1" si="358"/>
        <v>#N/A</v>
      </c>
      <c r="M327" s="46" t="e">
        <f t="shared" ca="1" si="353"/>
        <v>#N/A</v>
      </c>
      <c r="N327" s="47" t="e">
        <f t="shared" ca="1" si="353"/>
        <v>#N/A</v>
      </c>
    </row>
    <row r="328" spans="1:14" ht="16">
      <c r="A328" s="43" t="str">
        <f t="shared" si="354"/>
        <v>S-CD111
WB23
CWSP21.5/5
FanSP22
Load75</v>
      </c>
      <c r="B328" s="45">
        <f t="shared" ref="B328:L328" ca="1" si="359">IF(ISNUMBER(OFFSET(INDIRECT(CONCATENATE("'",B$9,"'","!$B$59")),$Q16,$D$320)),OFFSET(INDIRECT(CONCATENATE("'",B$9,"'","!$B$59")),$Q16,$D$320),NA())</f>
        <v>0</v>
      </c>
      <c r="C328" s="45">
        <f t="shared" ca="1" si="359"/>
        <v>0</v>
      </c>
      <c r="D328" s="45">
        <f t="shared" ca="1" si="359"/>
        <v>0</v>
      </c>
      <c r="E328" s="45">
        <f t="shared" ca="1" si="359"/>
        <v>0</v>
      </c>
      <c r="F328" s="46" t="e">
        <f t="shared" ca="1" si="359"/>
        <v>#N/A</v>
      </c>
      <c r="G328" s="46" t="e">
        <f t="shared" ca="1" si="359"/>
        <v>#N/A</v>
      </c>
      <c r="H328" s="46">
        <f t="shared" ca="1" si="359"/>
        <v>0</v>
      </c>
      <c r="I328" s="46" t="e">
        <f t="shared" ca="1" si="359"/>
        <v>#N/A</v>
      </c>
      <c r="J328" s="46" t="e">
        <f t="shared" ca="1" si="359"/>
        <v>#N/A</v>
      </c>
      <c r="K328" s="46" t="e">
        <f t="shared" ca="1" si="359"/>
        <v>#N/A</v>
      </c>
      <c r="L328" s="46" t="e">
        <f t="shared" ca="1" si="359"/>
        <v>#N/A</v>
      </c>
      <c r="M328" s="46" t="e">
        <f t="shared" ca="1" si="353"/>
        <v>#N/A</v>
      </c>
      <c r="N328" s="47" t="e">
        <f t="shared" ca="1" si="353"/>
        <v>#N/A</v>
      </c>
    </row>
    <row r="329" spans="1:14" ht="16">
      <c r="A329" s="43" t="str">
        <f t="shared" si="354"/>
        <v>S-CD112
WB19
CWSP21.5/6
FanSP22
Load50</v>
      </c>
      <c r="B329" s="45">
        <f t="shared" ref="B329:L329" ca="1" si="360">IF(ISNUMBER(OFFSET(INDIRECT(CONCATENATE("'",B$9,"'","!$B$59")),$Q17,$D$320)),OFFSET(INDIRECT(CONCATENATE("'",B$9,"'","!$B$59")),$Q17,$D$320),NA())</f>
        <v>0</v>
      </c>
      <c r="C329" s="45">
        <f t="shared" ca="1" si="360"/>
        <v>0</v>
      </c>
      <c r="D329" s="45">
        <f t="shared" ca="1" si="360"/>
        <v>0</v>
      </c>
      <c r="E329" s="45">
        <f t="shared" ca="1" si="360"/>
        <v>0</v>
      </c>
      <c r="F329" s="46" t="e">
        <f t="shared" ca="1" si="360"/>
        <v>#N/A</v>
      </c>
      <c r="G329" s="46" t="e">
        <f t="shared" ca="1" si="360"/>
        <v>#N/A</v>
      </c>
      <c r="H329" s="46">
        <f t="shared" ca="1" si="360"/>
        <v>50.349717886738119</v>
      </c>
      <c r="I329" s="46" t="e">
        <f t="shared" ca="1" si="360"/>
        <v>#N/A</v>
      </c>
      <c r="J329" s="46" t="e">
        <f t="shared" ca="1" si="360"/>
        <v>#N/A</v>
      </c>
      <c r="K329" s="46" t="e">
        <f t="shared" ca="1" si="360"/>
        <v>#N/A</v>
      </c>
      <c r="L329" s="46" t="e">
        <f t="shared" ca="1" si="360"/>
        <v>#N/A</v>
      </c>
      <c r="M329" s="46" t="e">
        <f t="shared" ca="1" si="353"/>
        <v>#N/A</v>
      </c>
      <c r="N329" s="47" t="e">
        <f t="shared" ca="1" si="353"/>
        <v>#N/A</v>
      </c>
    </row>
    <row r="330" spans="1:14" ht="16">
      <c r="A330" s="43" t="str">
        <f t="shared" si="354"/>
        <v>S-CD113
WB7
CWSP21.5/5
FanSP32
Load100</v>
      </c>
      <c r="B330" s="45">
        <f t="shared" ref="B330:L330" ca="1" si="361">IF(ISNUMBER(OFFSET(INDIRECT(CONCATENATE("'",B$9,"'","!$B$59")),$Q18,$D$320)),OFFSET(INDIRECT(CONCATENATE("'",B$9,"'","!$B$59")),$Q18,$D$320),NA())</f>
        <v>2194.5041999999999</v>
      </c>
      <c r="C330" s="45">
        <f t="shared" ca="1" si="361"/>
        <v>2229.3121037584901</v>
      </c>
      <c r="D330" s="45">
        <f t="shared" ca="1" si="361"/>
        <v>1976.0375648182746</v>
      </c>
      <c r="E330" s="45">
        <f t="shared" ca="1" si="361"/>
        <v>2178.9371999999998</v>
      </c>
      <c r="F330" s="46" t="e">
        <f t="shared" ca="1" si="361"/>
        <v>#N/A</v>
      </c>
      <c r="G330" s="46" t="e">
        <f t="shared" ca="1" si="361"/>
        <v>#N/A</v>
      </c>
      <c r="H330" s="46">
        <f t="shared" ca="1" si="361"/>
        <v>2208.9000502869858</v>
      </c>
      <c r="I330" s="46" t="e">
        <f t="shared" ca="1" si="361"/>
        <v>#N/A</v>
      </c>
      <c r="J330" s="46" t="e">
        <f t="shared" ca="1" si="361"/>
        <v>#N/A</v>
      </c>
      <c r="K330" s="46" t="e">
        <f t="shared" ca="1" si="361"/>
        <v>#N/A</v>
      </c>
      <c r="L330" s="46" t="e">
        <f t="shared" ca="1" si="361"/>
        <v>#N/A</v>
      </c>
      <c r="M330" s="46" t="e">
        <f t="shared" ca="1" si="353"/>
        <v>#N/A</v>
      </c>
      <c r="N330" s="47" t="e">
        <f t="shared" ca="1" si="353"/>
        <v>#N/A</v>
      </c>
    </row>
    <row r="331" spans="1:14" ht="16">
      <c r="A331" s="48" t="str">
        <f t="shared" si="354"/>
        <v>S-CD114
WB27
CWSP21.5/5
FanSP32
Load100</v>
      </c>
      <c r="B331" s="45">
        <f t="shared" ref="B331:L331" ca="1" si="362">IF(ISNUMBER(OFFSET(INDIRECT(CONCATENATE("'",B$9,"'","!$B$59")),$Q19,$D$320)),OFFSET(INDIRECT(CONCATENATE("'",B$9,"'","!$B$59")),$Q19,$D$320),NA())</f>
        <v>2028.3827999999999</v>
      </c>
      <c r="C331" s="45">
        <f t="shared" ca="1" si="362"/>
        <v>2063.5833111884399</v>
      </c>
      <c r="D331" s="45">
        <f t="shared" ca="1" si="362"/>
        <v>1868.2766337344499</v>
      </c>
      <c r="E331" s="45">
        <f t="shared" ca="1" si="362"/>
        <v>2013.8075999999999</v>
      </c>
      <c r="F331" s="45" t="e">
        <f t="shared" ca="1" si="362"/>
        <v>#N/A</v>
      </c>
      <c r="G331" s="45" t="e">
        <f t="shared" ca="1" si="362"/>
        <v>#N/A</v>
      </c>
      <c r="H331" s="45">
        <f t="shared" ca="1" si="362"/>
        <v>2061.7980168472832</v>
      </c>
      <c r="I331" s="45" t="e">
        <f t="shared" ca="1" si="362"/>
        <v>#N/A</v>
      </c>
      <c r="J331" s="45" t="e">
        <f t="shared" ca="1" si="362"/>
        <v>#N/A</v>
      </c>
      <c r="K331" s="45" t="e">
        <f t="shared" ca="1" si="362"/>
        <v>#N/A</v>
      </c>
      <c r="L331" s="45" t="e">
        <f t="shared" ca="1" si="362"/>
        <v>#N/A</v>
      </c>
      <c r="M331" s="45" t="e">
        <f t="shared" ca="1" si="353"/>
        <v>#N/A</v>
      </c>
      <c r="N331" s="49" t="e">
        <f t="shared" ca="1" si="353"/>
        <v>#N/A</v>
      </c>
    </row>
    <row r="332" spans="1:14" ht="16">
      <c r="A332" s="43" t="str">
        <f t="shared" si="354"/>
        <v>S-CD200
WB27
CWSP21.5/5
FanSP22
Load100</v>
      </c>
      <c r="B332" s="44">
        <f t="shared" ref="B332:L332" ca="1" si="363">IF(ISNUMBER(OFFSET(INDIRECT(CONCATENATE("'",B$9,"'","!$B$59")),$Q20,$D$320)),OFFSET(INDIRECT(CONCATENATE("'",B$9,"'","!$B$59")),$Q20,$D$320),NA())</f>
        <v>0</v>
      </c>
      <c r="C332" s="45">
        <f t="shared" ca="1" si="363"/>
        <v>0</v>
      </c>
      <c r="D332" s="45">
        <f t="shared" ca="1" si="363"/>
        <v>0</v>
      </c>
      <c r="E332" s="46">
        <f t="shared" ca="1" si="363"/>
        <v>0</v>
      </c>
      <c r="F332" s="46" t="e">
        <f t="shared" ca="1" si="363"/>
        <v>#N/A</v>
      </c>
      <c r="G332" s="46" t="e">
        <f t="shared" ca="1" si="363"/>
        <v>#N/A</v>
      </c>
      <c r="H332" s="46">
        <f t="shared" ca="1" si="363"/>
        <v>0</v>
      </c>
      <c r="I332" s="46" t="e">
        <f t="shared" ca="1" si="363"/>
        <v>#N/A</v>
      </c>
      <c r="J332" s="46" t="e">
        <f t="shared" ca="1" si="363"/>
        <v>#N/A</v>
      </c>
      <c r="K332" s="46" t="e">
        <f t="shared" ca="1" si="363"/>
        <v>#N/A</v>
      </c>
      <c r="L332" s="46" t="e">
        <f t="shared" ca="1" si="363"/>
        <v>#N/A</v>
      </c>
      <c r="M332" s="46" t="e">
        <f t="shared" ca="1" si="353"/>
        <v>#N/A</v>
      </c>
      <c r="N332" s="47" t="e">
        <f t="shared" ca="1" si="353"/>
        <v>#N/A</v>
      </c>
    </row>
    <row r="333" spans="1:14" ht="16">
      <c r="A333" s="43" t="str">
        <f t="shared" si="354"/>
        <v>S-CD201
WB23
CWSP21.5/5
FanSP22
Load100</v>
      </c>
      <c r="B333" s="45">
        <f t="shared" ref="B333:L333" ca="1" si="364">IF(ISNUMBER(OFFSET(INDIRECT(CONCATENATE("'",B$9,"'","!$B$59")),$Q21,$D$320)),OFFSET(INDIRECT(CONCATENATE("'",B$9,"'","!$B$59")),$Q21,$D$320),NA())</f>
        <v>0</v>
      </c>
      <c r="C333" s="45">
        <f t="shared" ca="1" si="364"/>
        <v>0</v>
      </c>
      <c r="D333" s="45">
        <f t="shared" ca="1" si="364"/>
        <v>0</v>
      </c>
      <c r="E333" s="46">
        <f t="shared" ca="1" si="364"/>
        <v>0</v>
      </c>
      <c r="F333" s="46" t="e">
        <f t="shared" ca="1" si="364"/>
        <v>#N/A</v>
      </c>
      <c r="G333" s="46" t="e">
        <f t="shared" ca="1" si="364"/>
        <v>#N/A</v>
      </c>
      <c r="H333" s="46">
        <f t="shared" ca="1" si="364"/>
        <v>0</v>
      </c>
      <c r="I333" s="46" t="e">
        <f t="shared" ca="1" si="364"/>
        <v>#N/A</v>
      </c>
      <c r="J333" s="46" t="e">
        <f t="shared" ca="1" si="364"/>
        <v>#N/A</v>
      </c>
      <c r="K333" s="46" t="e">
        <f t="shared" ca="1" si="364"/>
        <v>#N/A</v>
      </c>
      <c r="L333" s="46" t="e">
        <f t="shared" ca="1" si="364"/>
        <v>#N/A</v>
      </c>
      <c r="M333" s="46" t="e">
        <f t="shared" ca="1" si="353"/>
        <v>#N/A</v>
      </c>
      <c r="N333" s="47" t="e">
        <f t="shared" ca="1" si="353"/>
        <v>#N/A</v>
      </c>
    </row>
    <row r="334" spans="1:14" ht="16">
      <c r="A334" s="43" t="str">
        <f t="shared" si="354"/>
        <v>S-CD202
WB19
CWSP21.5/5
FanSP22
Load100</v>
      </c>
      <c r="B334" s="45">
        <f t="shared" ref="B334:L334" ca="1" si="365">IF(ISNUMBER(OFFSET(INDIRECT(CONCATENATE("'",B$9,"'","!$B$59")),$Q22,$D$320)),OFFSET(INDIRECT(CONCATENATE("'",B$9,"'","!$B$59")),$Q22,$D$320),NA())</f>
        <v>0</v>
      </c>
      <c r="C334" s="45">
        <f t="shared" ca="1" si="365"/>
        <v>0</v>
      </c>
      <c r="D334" s="45">
        <f t="shared" ca="1" si="365"/>
        <v>0</v>
      </c>
      <c r="E334" s="46">
        <f t="shared" ca="1" si="365"/>
        <v>0</v>
      </c>
      <c r="F334" s="46" t="e">
        <f t="shared" ca="1" si="365"/>
        <v>#N/A</v>
      </c>
      <c r="G334" s="46" t="e">
        <f t="shared" ca="1" si="365"/>
        <v>#N/A</v>
      </c>
      <c r="H334" s="46">
        <f t="shared" ca="1" si="365"/>
        <v>0</v>
      </c>
      <c r="I334" s="46" t="e">
        <f t="shared" ca="1" si="365"/>
        <v>#N/A</v>
      </c>
      <c r="J334" s="46" t="e">
        <f t="shared" ca="1" si="365"/>
        <v>#N/A</v>
      </c>
      <c r="K334" s="46" t="e">
        <f t="shared" ca="1" si="365"/>
        <v>#N/A</v>
      </c>
      <c r="L334" s="46" t="e">
        <f t="shared" ca="1" si="365"/>
        <v>#N/A</v>
      </c>
      <c r="M334" s="46" t="e">
        <f t="shared" ca="1" si="353"/>
        <v>#N/A</v>
      </c>
      <c r="N334" s="47" t="e">
        <f t="shared" ca="1" si="353"/>
        <v>#N/A</v>
      </c>
    </row>
    <row r="335" spans="1:14" ht="16">
      <c r="A335" s="43" t="str">
        <f t="shared" si="354"/>
        <v>S-CD203
WB7
CWSP21.5/5
FanSP32
Load100</v>
      </c>
      <c r="B335" s="45">
        <f t="shared" ref="B335:L335" ca="1" si="366">IF(ISNUMBER(OFFSET(INDIRECT(CONCATENATE("'",B$9,"'","!$B$59")),$Q23,$D$320)),OFFSET(INDIRECT(CONCATENATE("'",B$9,"'","!$B$59")),$Q23,$D$320),NA())</f>
        <v>0</v>
      </c>
      <c r="C335" s="45">
        <f t="shared" ca="1" si="366"/>
        <v>0</v>
      </c>
      <c r="D335" s="45">
        <f t="shared" ca="1" si="366"/>
        <v>0</v>
      </c>
      <c r="E335" s="46">
        <f t="shared" ca="1" si="366"/>
        <v>0</v>
      </c>
      <c r="F335" s="46" t="e">
        <f t="shared" ca="1" si="366"/>
        <v>#N/A</v>
      </c>
      <c r="G335" s="46" t="e">
        <f t="shared" ca="1" si="366"/>
        <v>#N/A</v>
      </c>
      <c r="H335" s="46">
        <f t="shared" ca="1" si="366"/>
        <v>0</v>
      </c>
      <c r="I335" s="46" t="e">
        <f t="shared" ca="1" si="366"/>
        <v>#N/A</v>
      </c>
      <c r="J335" s="46" t="e">
        <f t="shared" ca="1" si="366"/>
        <v>#N/A</v>
      </c>
      <c r="K335" s="46" t="e">
        <f t="shared" ca="1" si="366"/>
        <v>#N/A</v>
      </c>
      <c r="L335" s="46" t="e">
        <f t="shared" ca="1" si="366"/>
        <v>#N/A</v>
      </c>
      <c r="M335" s="46" t="e">
        <f t="shared" ca="1" si="353"/>
        <v>#N/A</v>
      </c>
      <c r="N335" s="47" t="e">
        <f t="shared" ca="1" si="353"/>
        <v>#N/A</v>
      </c>
    </row>
    <row r="336" spans="1:14" ht="16">
      <c r="A336" s="43" t="str">
        <f t="shared" si="354"/>
        <v>S-CD204
WB27
CWSP21.5/5
FanSP32
Load100</v>
      </c>
      <c r="B336" s="45">
        <f t="shared" ref="B336:L336" ca="1" si="367">IF(ISNUMBER(OFFSET(INDIRECT(CONCATENATE("'",B$9,"'","!$B$59")),$Q24,$D$320)),OFFSET(INDIRECT(CONCATENATE("'",B$9,"'","!$B$59")),$Q24,$D$320),NA())</f>
        <v>0</v>
      </c>
      <c r="C336" s="45">
        <f t="shared" ca="1" si="367"/>
        <v>0</v>
      </c>
      <c r="D336" s="45">
        <f t="shared" ca="1" si="367"/>
        <v>0</v>
      </c>
      <c r="E336" s="45">
        <f t="shared" ca="1" si="367"/>
        <v>0</v>
      </c>
      <c r="F336" s="46" t="e">
        <f t="shared" ca="1" si="367"/>
        <v>#N/A</v>
      </c>
      <c r="G336" s="46" t="e">
        <f t="shared" ca="1" si="367"/>
        <v>#N/A</v>
      </c>
      <c r="H336" s="46">
        <f t="shared" ca="1" si="367"/>
        <v>0</v>
      </c>
      <c r="I336" s="46" t="e">
        <f t="shared" ca="1" si="367"/>
        <v>#N/A</v>
      </c>
      <c r="J336" s="46" t="e">
        <f t="shared" ca="1" si="367"/>
        <v>#N/A</v>
      </c>
      <c r="K336" s="46" t="e">
        <f t="shared" ca="1" si="367"/>
        <v>#N/A</v>
      </c>
      <c r="L336" s="46" t="e">
        <f t="shared" ca="1" si="367"/>
        <v>#N/A</v>
      </c>
      <c r="M336" s="46" t="e">
        <f t="shared" ca="1" si="353"/>
        <v>#N/A</v>
      </c>
      <c r="N336" s="47" t="e">
        <f t="shared" ca="1" si="353"/>
        <v>#N/A</v>
      </c>
    </row>
    <row r="337" spans="1:14" ht="16">
      <c r="A337" s="43" t="str">
        <f t="shared" si="354"/>
        <v>S-CD211
WB23
CWSP21.5/5
FanSP22
Load75</v>
      </c>
      <c r="B337" s="45">
        <f t="shared" ref="B337:L337" ca="1" si="368">IF(ISNUMBER(OFFSET(INDIRECT(CONCATENATE("'",B$9,"'","!$B$59")),$Q25,$D$320)),OFFSET(INDIRECT(CONCATENATE("'",B$9,"'","!$B$59")),$Q25,$D$320),NA())</f>
        <v>0</v>
      </c>
      <c r="C337" s="45">
        <f t="shared" ca="1" si="368"/>
        <v>0</v>
      </c>
      <c r="D337" s="45">
        <f t="shared" ca="1" si="368"/>
        <v>0</v>
      </c>
      <c r="E337" s="45">
        <f t="shared" ca="1" si="368"/>
        <v>0</v>
      </c>
      <c r="F337" s="46" t="e">
        <f t="shared" ca="1" si="368"/>
        <v>#N/A</v>
      </c>
      <c r="G337" s="46" t="e">
        <f t="shared" ca="1" si="368"/>
        <v>#N/A</v>
      </c>
      <c r="H337" s="46">
        <f t="shared" ca="1" si="368"/>
        <v>0</v>
      </c>
      <c r="I337" s="46" t="e">
        <f t="shared" ca="1" si="368"/>
        <v>#N/A</v>
      </c>
      <c r="J337" s="46" t="e">
        <f t="shared" ca="1" si="368"/>
        <v>#N/A</v>
      </c>
      <c r="K337" s="46" t="e">
        <f t="shared" ca="1" si="368"/>
        <v>#N/A</v>
      </c>
      <c r="L337" s="46" t="e">
        <f t="shared" ca="1" si="368"/>
        <v>#N/A</v>
      </c>
      <c r="M337" s="46" t="e">
        <f t="shared" ca="1" si="353"/>
        <v>#N/A</v>
      </c>
      <c r="N337" s="47" t="e">
        <f t="shared" ca="1" si="353"/>
        <v>#N/A</v>
      </c>
    </row>
    <row r="338" spans="1:14" ht="16">
      <c r="A338" s="43" t="str">
        <f t="shared" si="354"/>
        <v>S-CD212
WB19
CWSP21.5/6
FanSP22
Load50</v>
      </c>
      <c r="B338" s="45">
        <f t="shared" ref="B338:L338" ca="1" si="369">IF(ISNUMBER(OFFSET(INDIRECT(CONCATENATE("'",B$9,"'","!$B$59")),$Q26,$D$320)),OFFSET(INDIRECT(CONCATENATE("'",B$9,"'","!$B$59")),$Q26,$D$320),NA())</f>
        <v>0</v>
      </c>
      <c r="C338" s="45">
        <f t="shared" ca="1" si="369"/>
        <v>0</v>
      </c>
      <c r="D338" s="45">
        <f t="shared" ca="1" si="369"/>
        <v>0</v>
      </c>
      <c r="E338" s="45">
        <f t="shared" ca="1" si="369"/>
        <v>0</v>
      </c>
      <c r="F338" s="46" t="e">
        <f t="shared" ca="1" si="369"/>
        <v>#N/A</v>
      </c>
      <c r="G338" s="46" t="e">
        <f t="shared" ca="1" si="369"/>
        <v>#N/A</v>
      </c>
      <c r="H338" s="46">
        <f t="shared" ca="1" si="369"/>
        <v>0</v>
      </c>
      <c r="I338" s="46" t="e">
        <f t="shared" ca="1" si="369"/>
        <v>#N/A</v>
      </c>
      <c r="J338" s="46" t="e">
        <f t="shared" ca="1" si="369"/>
        <v>#N/A</v>
      </c>
      <c r="K338" s="46" t="e">
        <f t="shared" ca="1" si="369"/>
        <v>#N/A</v>
      </c>
      <c r="L338" s="46" t="e">
        <f t="shared" ca="1" si="369"/>
        <v>#N/A</v>
      </c>
      <c r="M338" s="46" t="e">
        <f t="shared" ca="1" si="353"/>
        <v>#N/A</v>
      </c>
      <c r="N338" s="47" t="e">
        <f t="shared" ca="1" si="353"/>
        <v>#N/A</v>
      </c>
    </row>
    <row r="339" spans="1:14" ht="16">
      <c r="A339" s="48" t="str">
        <f t="shared" si="354"/>
        <v>S-CD213
WB7
CWSP21.5/5
FanSP32
Load100</v>
      </c>
      <c r="B339" s="45">
        <f t="shared" ref="B339:L339" ca="1" si="370">IF(ISNUMBER(OFFSET(INDIRECT(CONCATENATE("'",B$9,"'","!$B$59")),$Q27,$D$320)),OFFSET(INDIRECT(CONCATENATE("'",B$9,"'","!$B$59")),$Q27,$D$320),NA())</f>
        <v>727.49879999999996</v>
      </c>
      <c r="C339" s="45">
        <f t="shared" ca="1" si="370"/>
        <v>896.997319056945</v>
      </c>
      <c r="D339" s="45">
        <f t="shared" ca="1" si="370"/>
        <v>570.33275512534306</v>
      </c>
      <c r="E339" s="45">
        <f t="shared" ca="1" si="370"/>
        <v>714.87</v>
      </c>
      <c r="F339" s="45" t="e">
        <f t="shared" ca="1" si="370"/>
        <v>#N/A</v>
      </c>
      <c r="G339" s="45" t="e">
        <f t="shared" ca="1" si="370"/>
        <v>#N/A</v>
      </c>
      <c r="H339" s="45">
        <f t="shared" ca="1" si="370"/>
        <v>0</v>
      </c>
      <c r="I339" s="45" t="e">
        <f t="shared" ca="1" si="370"/>
        <v>#N/A</v>
      </c>
      <c r="J339" s="45" t="e">
        <f t="shared" ca="1" si="370"/>
        <v>#N/A</v>
      </c>
      <c r="K339" s="45" t="e">
        <f t="shared" ca="1" si="370"/>
        <v>#N/A</v>
      </c>
      <c r="L339" s="45" t="e">
        <f t="shared" ca="1" si="370"/>
        <v>#N/A</v>
      </c>
      <c r="M339" s="45" t="e">
        <f t="shared" ca="1" si="353"/>
        <v>#N/A</v>
      </c>
      <c r="N339" s="49" t="e">
        <f t="shared" ca="1" si="353"/>
        <v>#N/A</v>
      </c>
    </row>
    <row r="340" spans="1:14" ht="16">
      <c r="A340" s="48" t="str">
        <f t="shared" si="354"/>
        <v>S-CD214
WB27
CWSP21.5/5
FanSP32
Load100</v>
      </c>
      <c r="B340" s="45">
        <f t="shared" ref="B340:L340" ca="1" si="371">IF(ISNUMBER(OFFSET(INDIRECT(CONCATENATE("'",B$9,"'","!$B$59")),$Q28,$D$320)),OFFSET(INDIRECT(CONCATENATE("'",B$9,"'","!$B$59")),$Q28,$D$320),NA())</f>
        <v>615.83040000000005</v>
      </c>
      <c r="C340" s="45">
        <f t="shared" ca="1" si="371"/>
        <v>715.58245497127496</v>
      </c>
      <c r="D340" s="45">
        <f t="shared" ca="1" si="371"/>
        <v>555.2854362643576</v>
      </c>
      <c r="E340" s="45">
        <f t="shared" ca="1" si="371"/>
        <v>614.5680000000001</v>
      </c>
      <c r="F340" s="45" t="e">
        <f t="shared" ca="1" si="371"/>
        <v>#N/A</v>
      </c>
      <c r="G340" s="45" t="e">
        <f t="shared" ca="1" si="371"/>
        <v>#N/A</v>
      </c>
      <c r="H340" s="45">
        <f t="shared" ca="1" si="371"/>
        <v>0</v>
      </c>
      <c r="I340" s="45" t="e">
        <f t="shared" ca="1" si="371"/>
        <v>#N/A</v>
      </c>
      <c r="J340" s="45" t="e">
        <f t="shared" ca="1" si="371"/>
        <v>#N/A</v>
      </c>
      <c r="K340" s="45" t="e">
        <f t="shared" ca="1" si="371"/>
        <v>#N/A</v>
      </c>
      <c r="L340" s="45" t="e">
        <f t="shared" ca="1" si="371"/>
        <v>#N/A</v>
      </c>
      <c r="M340" s="45" t="e">
        <f t="shared" ca="1" si="353"/>
        <v>#N/A</v>
      </c>
      <c r="N340" s="49" t="e">
        <f t="shared" ca="1" si="353"/>
        <v>#N/A</v>
      </c>
    </row>
    <row r="341" spans="1:14" ht="17" thickBot="1">
      <c r="A341" s="50" t="str">
        <f t="shared" si="354"/>
        <v>S-CD215
WB27
CWSP21.5/5
FanSP32
Load100</v>
      </c>
      <c r="B341" s="51">
        <f t="shared" ref="B341:L341" ca="1" si="372">IF(ISNUMBER(OFFSET(INDIRECT(CONCATENATE("'",B$9,"'","!$B$59")),$Q29,$D$320)),OFFSET(INDIRECT(CONCATENATE("'",B$9,"'","!$B$59")),$Q29,$D$320),NA())</f>
        <v>0</v>
      </c>
      <c r="C341" s="51">
        <f t="shared" ca="1" si="372"/>
        <v>0</v>
      </c>
      <c r="D341" s="51">
        <f t="shared" ca="1" si="372"/>
        <v>0</v>
      </c>
      <c r="E341" s="51">
        <f t="shared" ca="1" si="372"/>
        <v>0</v>
      </c>
      <c r="F341" s="51" t="e">
        <f t="shared" ca="1" si="372"/>
        <v>#N/A</v>
      </c>
      <c r="G341" s="51" t="e">
        <f t="shared" ca="1" si="372"/>
        <v>#N/A</v>
      </c>
      <c r="H341" s="51">
        <f t="shared" ca="1" si="372"/>
        <v>0</v>
      </c>
      <c r="I341" s="51" t="e">
        <f t="shared" ca="1" si="372"/>
        <v>#N/A</v>
      </c>
      <c r="J341" s="51" t="e">
        <f t="shared" ca="1" si="372"/>
        <v>#N/A</v>
      </c>
      <c r="K341" s="51" t="e">
        <f t="shared" ca="1" si="372"/>
        <v>#N/A</v>
      </c>
      <c r="L341" s="51" t="e">
        <f t="shared" ca="1" si="372"/>
        <v>#N/A</v>
      </c>
      <c r="M341" s="51" t="e">
        <f t="shared" ca="1" si="353"/>
        <v>#N/A</v>
      </c>
      <c r="N341" s="52" t="e">
        <f t="shared" ca="1" si="353"/>
        <v>#N/A</v>
      </c>
    </row>
    <row r="342" spans="1:14" ht="16">
      <c r="A342" s="36"/>
      <c r="B342" s="36"/>
      <c r="C342" s="36"/>
      <c r="D342" s="36"/>
      <c r="E342" s="36"/>
      <c r="F342" s="36"/>
      <c r="G342" s="36"/>
      <c r="H342" s="36"/>
      <c r="I342" s="36"/>
      <c r="J342" s="36"/>
      <c r="K342" s="36"/>
      <c r="L342" s="36"/>
      <c r="M342" s="36"/>
      <c r="N342" s="36"/>
    </row>
    <row r="343" spans="1:14" ht="16">
      <c r="A343" s="36"/>
      <c r="B343" s="36"/>
      <c r="C343" s="36"/>
      <c r="D343" s="36"/>
      <c r="E343" s="36"/>
      <c r="F343" s="36"/>
      <c r="G343" s="36"/>
      <c r="H343" s="36"/>
      <c r="I343" s="36"/>
      <c r="J343" s="36"/>
      <c r="K343" s="36"/>
      <c r="L343" s="36"/>
      <c r="M343" s="36"/>
      <c r="N343" s="36"/>
    </row>
    <row r="344" spans="1:14" ht="16">
      <c r="A344" s="6" t="s">
        <v>389</v>
      </c>
      <c r="B344" s="6" t="s">
        <v>264</v>
      </c>
      <c r="C344" s="6" t="s">
        <v>15</v>
      </c>
      <c r="D344" s="6">
        <f>MATCH(A344,$X$11:$X$53,0)</f>
        <v>23</v>
      </c>
      <c r="E344" s="8"/>
      <c r="F344" s="6" t="str">
        <f>A344&amp;B344&amp;$F$4</f>
        <v>V3W_出口流量[L/min]　S-CD100シリーズ</v>
      </c>
      <c r="G344" s="6" t="str">
        <f>A344&amp;B344&amp;$G$4</f>
        <v>V3W_出口流量[L/min]　S-CD200シリーズ</v>
      </c>
      <c r="I344" s="36"/>
      <c r="J344" s="36"/>
      <c r="K344" s="36"/>
      <c r="L344" s="36"/>
      <c r="M344" s="36"/>
      <c r="N344" s="36"/>
    </row>
    <row r="345" spans="1:14">
      <c r="A345" s="11" t="s">
        <v>18</v>
      </c>
    </row>
    <row r="346" spans="1:14" ht="15" thickBot="1">
      <c r="A346" s="37" t="s">
        <v>26</v>
      </c>
      <c r="B346" s="38" t="str">
        <f ca="1">B$10</f>
        <v>QAS/メーカ値</v>
      </c>
      <c r="C346" s="38" t="str">
        <f t="shared" ref="C346:N346" ca="1" si="373">C$10</f>
        <v>ENe-ST/小野永吉</v>
      </c>
      <c r="D346" s="38" t="str">
        <f t="shared" ca="1" si="373"/>
        <v>LCEM/Yajima</v>
      </c>
      <c r="E346" s="38" t="str">
        <f t="shared" ca="1" si="373"/>
        <v>BEST2108dev/nino</v>
      </c>
      <c r="F346" s="38" t="str">
        <f t="shared" si="373"/>
        <v>Popolo_富樫</v>
      </c>
      <c r="G346" s="38" t="str">
        <f t="shared" si="373"/>
        <v>ACSESCX_吉田</v>
      </c>
      <c r="H346" s="38" t="str">
        <f t="shared" ca="1" si="373"/>
        <v>EnergyPlus/小野永吉</v>
      </c>
      <c r="I346" s="38" t="e">
        <f t="shared" ca="1" si="373"/>
        <v>#REF!</v>
      </c>
      <c r="J346" s="38" t="e">
        <f t="shared" ca="1" si="373"/>
        <v>#REF!</v>
      </c>
      <c r="K346" s="38" t="e">
        <f t="shared" ca="1" si="373"/>
        <v>#REF!</v>
      </c>
      <c r="L346" s="38" t="e">
        <f t="shared" ca="1" si="373"/>
        <v>#REF!</v>
      </c>
      <c r="M346" s="38" t="e">
        <f t="shared" ca="1" si="373"/>
        <v>#REF!</v>
      </c>
      <c r="N346" s="38" t="e">
        <f t="shared" ca="1" si="373"/>
        <v>#REF!</v>
      </c>
    </row>
    <row r="347" spans="1:14" ht="16">
      <c r="A347" s="39" t="str">
        <f>$A11</f>
        <v>S-CD100
WB27
CWSP21.5/5
FanSP22
Load100</v>
      </c>
      <c r="B347" s="40">
        <f t="shared" ref="B347:L347" ca="1" si="374">IF(ISNUMBER(OFFSET(INDIRECT(CONCATENATE("'",B$9,"'","!$B$59")),$Q11,$D$344)),OFFSET(INDIRECT(CONCATENATE("'",B$9,"'","!$B$59")),$Q11,$D$344),NA())</f>
        <v>2500.0001999999999</v>
      </c>
      <c r="C347" s="40">
        <f t="shared" ca="1" si="374"/>
        <v>2500</v>
      </c>
      <c r="D347" s="40">
        <f t="shared" ca="1" si="374"/>
        <v>2500</v>
      </c>
      <c r="E347" s="41">
        <f t="shared" ca="1" si="374"/>
        <v>2500.0001999999999</v>
      </c>
      <c r="F347" s="41" t="e">
        <f t="shared" ca="1" si="374"/>
        <v>#N/A</v>
      </c>
      <c r="G347" s="41" t="e">
        <f t="shared" ca="1" si="374"/>
        <v>#N/A</v>
      </c>
      <c r="H347" s="41">
        <f t="shared" ca="1" si="374"/>
        <v>2499.7649979600001</v>
      </c>
      <c r="I347" s="41" t="e">
        <f t="shared" ca="1" si="374"/>
        <v>#N/A</v>
      </c>
      <c r="J347" s="41" t="e">
        <f t="shared" ca="1" si="374"/>
        <v>#N/A</v>
      </c>
      <c r="K347" s="41" t="e">
        <f t="shared" ca="1" si="374"/>
        <v>#N/A</v>
      </c>
      <c r="L347" s="41" t="e">
        <f t="shared" ca="1" si="374"/>
        <v>#N/A</v>
      </c>
      <c r="M347" s="41" t="e">
        <f t="shared" ref="M347:N361" ca="1" si="375">IF(ISNUMBER(OFFSET(INDIRECT(CONCATENATE("'",M$9,"'","!$B$60")),$Q161,$D$104)),OFFSET(INDIRECT(CONCATENATE("'",M$9,"'","!$B$60")),$Q161,$D$104),NA())</f>
        <v>#N/A</v>
      </c>
      <c r="N347" s="42" t="e">
        <f t="shared" ca="1" si="375"/>
        <v>#N/A</v>
      </c>
    </row>
    <row r="348" spans="1:14" ht="16">
      <c r="A348" s="43" t="str">
        <f t="shared" ref="A348:A365" si="376">$A12</f>
        <v>S-CD101
WB23
CWSP21.5/5
FanSP22
Load100</v>
      </c>
      <c r="B348" s="44">
        <f t="shared" ref="B348:L348" ca="1" si="377">IF(ISNUMBER(OFFSET(INDIRECT(CONCATENATE("'",B$9,"'","!$B$59")),$Q12,$D$344)),OFFSET(INDIRECT(CONCATENATE("'",B$9,"'","!$B$59")),$Q12,$D$344),NA())</f>
        <v>2500.0001999999999</v>
      </c>
      <c r="C348" s="45">
        <f t="shared" ca="1" si="377"/>
        <v>2500</v>
      </c>
      <c r="D348" s="45">
        <f t="shared" ca="1" si="377"/>
        <v>2500</v>
      </c>
      <c r="E348" s="46">
        <f t="shared" ca="1" si="377"/>
        <v>2500.0001999999999</v>
      </c>
      <c r="F348" s="46" t="e">
        <f t="shared" ca="1" si="377"/>
        <v>#N/A</v>
      </c>
      <c r="G348" s="46" t="e">
        <f t="shared" ca="1" si="377"/>
        <v>#N/A</v>
      </c>
      <c r="H348" s="46">
        <f t="shared" ca="1" si="377"/>
        <v>2499.7649979600001</v>
      </c>
      <c r="I348" s="46" t="e">
        <f t="shared" ca="1" si="377"/>
        <v>#N/A</v>
      </c>
      <c r="J348" s="46" t="e">
        <f t="shared" ca="1" si="377"/>
        <v>#N/A</v>
      </c>
      <c r="K348" s="46" t="e">
        <f t="shared" ca="1" si="377"/>
        <v>#N/A</v>
      </c>
      <c r="L348" s="46" t="e">
        <f t="shared" ca="1" si="377"/>
        <v>#N/A</v>
      </c>
      <c r="M348" s="46" t="e">
        <f t="shared" ca="1" si="375"/>
        <v>#N/A</v>
      </c>
      <c r="N348" s="47" t="e">
        <f t="shared" ca="1" si="375"/>
        <v>#N/A</v>
      </c>
    </row>
    <row r="349" spans="1:14" ht="16">
      <c r="A349" s="43" t="str">
        <f t="shared" si="376"/>
        <v>S-CD102
WB19
CWSP21.5/5
FanSP22
Load100</v>
      </c>
      <c r="B349" s="45">
        <f t="shared" ref="B349:L349" ca="1" si="378">IF(ISNUMBER(OFFSET(INDIRECT(CONCATENATE("'",B$9,"'","!$B$59")),$Q13,$D$344)),OFFSET(INDIRECT(CONCATENATE("'",B$9,"'","!$B$59")),$Q13,$D$344),NA())</f>
        <v>2500.0001999999999</v>
      </c>
      <c r="C349" s="45">
        <f t="shared" ca="1" si="378"/>
        <v>2500</v>
      </c>
      <c r="D349" s="45">
        <f t="shared" ca="1" si="378"/>
        <v>2500</v>
      </c>
      <c r="E349" s="46">
        <f t="shared" ca="1" si="378"/>
        <v>2500.0001999999999</v>
      </c>
      <c r="F349" s="46" t="e">
        <f t="shared" ca="1" si="378"/>
        <v>#N/A</v>
      </c>
      <c r="G349" s="46" t="e">
        <f t="shared" ca="1" si="378"/>
        <v>#N/A</v>
      </c>
      <c r="H349" s="46">
        <f t="shared" ca="1" si="378"/>
        <v>2499.7649979600001</v>
      </c>
      <c r="I349" s="46" t="e">
        <f t="shared" ca="1" si="378"/>
        <v>#N/A</v>
      </c>
      <c r="J349" s="46" t="e">
        <f t="shared" ca="1" si="378"/>
        <v>#N/A</v>
      </c>
      <c r="K349" s="46" t="e">
        <f t="shared" ca="1" si="378"/>
        <v>#N/A</v>
      </c>
      <c r="L349" s="46" t="e">
        <f t="shared" ca="1" si="378"/>
        <v>#N/A</v>
      </c>
      <c r="M349" s="46" t="e">
        <f t="shared" ca="1" si="375"/>
        <v>#N/A</v>
      </c>
      <c r="N349" s="47" t="e">
        <f t="shared" ca="1" si="375"/>
        <v>#N/A</v>
      </c>
    </row>
    <row r="350" spans="1:14" ht="16">
      <c r="A350" s="43" t="str">
        <f t="shared" si="376"/>
        <v>S-CD103
WB7
CWSP21.5/5
FanSP32
Load100</v>
      </c>
      <c r="B350" s="45">
        <f t="shared" ref="B350:L350" ca="1" si="379">IF(ISNUMBER(OFFSET(INDIRECT(CONCATENATE("'",B$9,"'","!$B$59")),$Q14,$D$344)),OFFSET(INDIRECT(CONCATENATE("'",B$9,"'","!$B$59")),$Q14,$D$344),NA())</f>
        <v>2500.0001999999999</v>
      </c>
      <c r="C350" s="45">
        <f t="shared" ca="1" si="379"/>
        <v>2500</v>
      </c>
      <c r="D350" s="45">
        <f t="shared" ca="1" si="379"/>
        <v>2500</v>
      </c>
      <c r="E350" s="46">
        <f t="shared" ca="1" si="379"/>
        <v>2500.0001999999999</v>
      </c>
      <c r="F350" s="46" t="e">
        <f t="shared" ca="1" si="379"/>
        <v>#N/A</v>
      </c>
      <c r="G350" s="46" t="e">
        <f t="shared" ca="1" si="379"/>
        <v>#N/A</v>
      </c>
      <c r="H350" s="46">
        <f t="shared" ca="1" si="379"/>
        <v>2499.7649979600001</v>
      </c>
      <c r="I350" s="46" t="e">
        <f t="shared" ca="1" si="379"/>
        <v>#N/A</v>
      </c>
      <c r="J350" s="46" t="e">
        <f t="shared" ca="1" si="379"/>
        <v>#N/A</v>
      </c>
      <c r="K350" s="46" t="e">
        <f t="shared" ca="1" si="379"/>
        <v>#N/A</v>
      </c>
      <c r="L350" s="46" t="e">
        <f t="shared" ca="1" si="379"/>
        <v>#N/A</v>
      </c>
      <c r="M350" s="46" t="e">
        <f t="shared" ca="1" si="375"/>
        <v>#N/A</v>
      </c>
      <c r="N350" s="47" t="e">
        <f t="shared" ca="1" si="375"/>
        <v>#N/A</v>
      </c>
    </row>
    <row r="351" spans="1:14" ht="16">
      <c r="A351" s="43" t="str">
        <f t="shared" si="376"/>
        <v>S-CD104
WB27
CWSP21.5/5
FanSP32
Load100</v>
      </c>
      <c r="B351" s="45">
        <f t="shared" ref="B351:L351" ca="1" si="380">IF(ISNUMBER(OFFSET(INDIRECT(CONCATENATE("'",B$9,"'","!$B$59")),$Q15,$D$344)),OFFSET(INDIRECT(CONCATENATE("'",B$9,"'","!$B$59")),$Q15,$D$344),NA())</f>
        <v>2500.0001999999999</v>
      </c>
      <c r="C351" s="45">
        <f t="shared" ca="1" si="380"/>
        <v>2500</v>
      </c>
      <c r="D351" s="45">
        <f t="shared" ca="1" si="380"/>
        <v>2500</v>
      </c>
      <c r="E351" s="46">
        <f t="shared" ca="1" si="380"/>
        <v>2500.0001999999999</v>
      </c>
      <c r="F351" s="46" t="e">
        <f t="shared" ca="1" si="380"/>
        <v>#N/A</v>
      </c>
      <c r="G351" s="46" t="e">
        <f t="shared" ca="1" si="380"/>
        <v>#N/A</v>
      </c>
      <c r="H351" s="46">
        <f t="shared" ca="1" si="380"/>
        <v>2499.7649979600001</v>
      </c>
      <c r="I351" s="46" t="e">
        <f t="shared" ca="1" si="380"/>
        <v>#N/A</v>
      </c>
      <c r="J351" s="46" t="e">
        <f t="shared" ca="1" si="380"/>
        <v>#N/A</v>
      </c>
      <c r="K351" s="46" t="e">
        <f t="shared" ca="1" si="380"/>
        <v>#N/A</v>
      </c>
      <c r="L351" s="46" t="e">
        <f t="shared" ca="1" si="380"/>
        <v>#N/A</v>
      </c>
      <c r="M351" s="46" t="e">
        <f t="shared" ca="1" si="375"/>
        <v>#N/A</v>
      </c>
      <c r="N351" s="47" t="e">
        <f t="shared" ca="1" si="375"/>
        <v>#N/A</v>
      </c>
    </row>
    <row r="352" spans="1:14" ht="16">
      <c r="A352" s="43" t="str">
        <f t="shared" si="376"/>
        <v>S-CD111
WB23
CWSP21.5/5
FanSP22
Load75</v>
      </c>
      <c r="B352" s="45">
        <f t="shared" ref="B352:L352" ca="1" si="381">IF(ISNUMBER(OFFSET(INDIRECT(CONCATENATE("'",B$9,"'","!$B$59")),$Q16,$D$344)),OFFSET(INDIRECT(CONCATENATE("'",B$9,"'","!$B$59")),$Q16,$D$344),NA())</f>
        <v>2500.0001999999999</v>
      </c>
      <c r="C352" s="45">
        <f t="shared" ca="1" si="381"/>
        <v>2500</v>
      </c>
      <c r="D352" s="45">
        <f t="shared" ca="1" si="381"/>
        <v>2500</v>
      </c>
      <c r="E352" s="45">
        <f t="shared" ca="1" si="381"/>
        <v>2500.0001999999999</v>
      </c>
      <c r="F352" s="46" t="e">
        <f t="shared" ca="1" si="381"/>
        <v>#N/A</v>
      </c>
      <c r="G352" s="46" t="e">
        <f t="shared" ca="1" si="381"/>
        <v>#N/A</v>
      </c>
      <c r="H352" s="46">
        <f t="shared" ca="1" si="381"/>
        <v>2499.7649979600001</v>
      </c>
      <c r="I352" s="46" t="e">
        <f t="shared" ca="1" si="381"/>
        <v>#N/A</v>
      </c>
      <c r="J352" s="46" t="e">
        <f t="shared" ca="1" si="381"/>
        <v>#N/A</v>
      </c>
      <c r="K352" s="46" t="e">
        <f t="shared" ca="1" si="381"/>
        <v>#N/A</v>
      </c>
      <c r="L352" s="46" t="e">
        <f t="shared" ca="1" si="381"/>
        <v>#N/A</v>
      </c>
      <c r="M352" s="46" t="e">
        <f t="shared" ca="1" si="375"/>
        <v>#N/A</v>
      </c>
      <c r="N352" s="47" t="e">
        <f t="shared" ca="1" si="375"/>
        <v>#N/A</v>
      </c>
    </row>
    <row r="353" spans="1:14" ht="16">
      <c r="A353" s="43" t="str">
        <f t="shared" si="376"/>
        <v>S-CD112
WB19
CWSP21.5/6
FanSP22
Load50</v>
      </c>
      <c r="B353" s="45">
        <f t="shared" ref="B353:L353" ca="1" si="382">IF(ISNUMBER(OFFSET(INDIRECT(CONCATENATE("'",B$9,"'","!$B$59")),$Q17,$D$344)),OFFSET(INDIRECT(CONCATENATE("'",B$9,"'","!$B$59")),$Q17,$D$344),NA())</f>
        <v>2500.0001999999999</v>
      </c>
      <c r="C353" s="45">
        <f t="shared" ca="1" si="382"/>
        <v>2500</v>
      </c>
      <c r="D353" s="45">
        <f t="shared" ca="1" si="382"/>
        <v>2500</v>
      </c>
      <c r="E353" s="45">
        <f t="shared" ca="1" si="382"/>
        <v>2500.0001999999999</v>
      </c>
      <c r="F353" s="46" t="e">
        <f t="shared" ca="1" si="382"/>
        <v>#N/A</v>
      </c>
      <c r="G353" s="46" t="e">
        <f t="shared" ca="1" si="382"/>
        <v>#N/A</v>
      </c>
      <c r="H353" s="46">
        <f t="shared" ca="1" si="382"/>
        <v>2499.7649979600001</v>
      </c>
      <c r="I353" s="46" t="e">
        <f t="shared" ca="1" si="382"/>
        <v>#N/A</v>
      </c>
      <c r="J353" s="46" t="e">
        <f t="shared" ca="1" si="382"/>
        <v>#N/A</v>
      </c>
      <c r="K353" s="46" t="e">
        <f t="shared" ca="1" si="382"/>
        <v>#N/A</v>
      </c>
      <c r="L353" s="46" t="e">
        <f t="shared" ca="1" si="382"/>
        <v>#N/A</v>
      </c>
      <c r="M353" s="46" t="e">
        <f t="shared" ca="1" si="375"/>
        <v>#N/A</v>
      </c>
      <c r="N353" s="47" t="e">
        <f t="shared" ca="1" si="375"/>
        <v>#N/A</v>
      </c>
    </row>
    <row r="354" spans="1:14" ht="16">
      <c r="A354" s="43" t="str">
        <f t="shared" si="376"/>
        <v>S-CD113
WB7
CWSP21.5/5
FanSP32
Load100</v>
      </c>
      <c r="B354" s="45">
        <f t="shared" ref="B354:L354" ca="1" si="383">IF(ISNUMBER(OFFSET(INDIRECT(CONCATENATE("'",B$9,"'","!$B$59")),$Q18,$D$344)),OFFSET(INDIRECT(CONCATENATE("'",B$9,"'","!$B$59")),$Q18,$D$344),NA())</f>
        <v>2500.0001999999999</v>
      </c>
      <c r="C354" s="45">
        <f t="shared" ca="1" si="383"/>
        <v>2500</v>
      </c>
      <c r="D354" s="45">
        <f t="shared" ca="1" si="383"/>
        <v>2500</v>
      </c>
      <c r="E354" s="45">
        <f t="shared" ca="1" si="383"/>
        <v>2500.0001999999999</v>
      </c>
      <c r="F354" s="46" t="e">
        <f t="shared" ca="1" si="383"/>
        <v>#N/A</v>
      </c>
      <c r="G354" s="46" t="e">
        <f t="shared" ca="1" si="383"/>
        <v>#N/A</v>
      </c>
      <c r="H354" s="46">
        <f t="shared" ca="1" si="383"/>
        <v>2499.7649979600001</v>
      </c>
      <c r="I354" s="46" t="e">
        <f t="shared" ca="1" si="383"/>
        <v>#N/A</v>
      </c>
      <c r="J354" s="46" t="e">
        <f t="shared" ca="1" si="383"/>
        <v>#N/A</v>
      </c>
      <c r="K354" s="46" t="e">
        <f t="shared" ca="1" si="383"/>
        <v>#N/A</v>
      </c>
      <c r="L354" s="46" t="e">
        <f t="shared" ca="1" si="383"/>
        <v>#N/A</v>
      </c>
      <c r="M354" s="46" t="e">
        <f t="shared" ca="1" si="375"/>
        <v>#N/A</v>
      </c>
      <c r="N354" s="47" t="e">
        <f t="shared" ca="1" si="375"/>
        <v>#N/A</v>
      </c>
    </row>
    <row r="355" spans="1:14" ht="16">
      <c r="A355" s="48" t="str">
        <f t="shared" si="376"/>
        <v>S-CD114
WB27
CWSP21.5/5
FanSP32
Load100</v>
      </c>
      <c r="B355" s="45">
        <f t="shared" ref="B355:L355" ca="1" si="384">IF(ISNUMBER(OFFSET(INDIRECT(CONCATENATE("'",B$9,"'","!$B$59")),$Q19,$D$344)),OFFSET(INDIRECT(CONCATENATE("'",B$9,"'","!$B$59")),$Q19,$D$344),NA())</f>
        <v>2500.0001999999999</v>
      </c>
      <c r="C355" s="45">
        <f t="shared" ca="1" si="384"/>
        <v>2500</v>
      </c>
      <c r="D355" s="45">
        <f t="shared" ca="1" si="384"/>
        <v>2500</v>
      </c>
      <c r="E355" s="45">
        <f t="shared" ca="1" si="384"/>
        <v>2500.0001999999999</v>
      </c>
      <c r="F355" s="45" t="e">
        <f t="shared" ca="1" si="384"/>
        <v>#N/A</v>
      </c>
      <c r="G355" s="45" t="e">
        <f t="shared" ca="1" si="384"/>
        <v>#N/A</v>
      </c>
      <c r="H355" s="45">
        <f t="shared" ca="1" si="384"/>
        <v>2499.7649979600001</v>
      </c>
      <c r="I355" s="45" t="e">
        <f t="shared" ca="1" si="384"/>
        <v>#N/A</v>
      </c>
      <c r="J355" s="45" t="e">
        <f t="shared" ca="1" si="384"/>
        <v>#N/A</v>
      </c>
      <c r="K355" s="45" t="e">
        <f t="shared" ca="1" si="384"/>
        <v>#N/A</v>
      </c>
      <c r="L355" s="45" t="e">
        <f t="shared" ca="1" si="384"/>
        <v>#N/A</v>
      </c>
      <c r="M355" s="45" t="e">
        <f t="shared" ca="1" si="375"/>
        <v>#N/A</v>
      </c>
      <c r="N355" s="49" t="e">
        <f t="shared" ca="1" si="375"/>
        <v>#N/A</v>
      </c>
    </row>
    <row r="356" spans="1:14" ht="16">
      <c r="A356" s="43" t="str">
        <f t="shared" si="376"/>
        <v>S-CD200
WB27
CWSP21.5/5
FanSP22
Load100</v>
      </c>
      <c r="B356" s="44">
        <f t="shared" ref="B356:L356" ca="1" si="385">IF(ISNUMBER(OFFSET(INDIRECT(CONCATENATE("'",B$9,"'","!$B$59")),$Q20,$D$344)),OFFSET(INDIRECT(CONCATENATE("'",B$9,"'","!$B$59")),$Q20,$D$344),NA())</f>
        <v>2500.0001999999999</v>
      </c>
      <c r="C356" s="45">
        <f t="shared" ca="1" si="385"/>
        <v>2496.81627208808</v>
      </c>
      <c r="D356" s="45">
        <f t="shared" ca="1" si="385"/>
        <v>2498.1921429282702</v>
      </c>
      <c r="E356" s="46">
        <f t="shared" ca="1" si="385"/>
        <v>2500.0001999999999</v>
      </c>
      <c r="F356" s="46" t="e">
        <f t="shared" ca="1" si="385"/>
        <v>#N/A</v>
      </c>
      <c r="G356" s="46" t="e">
        <f t="shared" ca="1" si="385"/>
        <v>#N/A</v>
      </c>
      <c r="H356" s="46">
        <f t="shared" ca="1" si="385"/>
        <v>2499.7649979600001</v>
      </c>
      <c r="I356" s="46" t="e">
        <f t="shared" ca="1" si="385"/>
        <v>#N/A</v>
      </c>
      <c r="J356" s="46" t="e">
        <f t="shared" ca="1" si="385"/>
        <v>#N/A</v>
      </c>
      <c r="K356" s="46" t="e">
        <f t="shared" ca="1" si="385"/>
        <v>#N/A</v>
      </c>
      <c r="L356" s="46" t="e">
        <f t="shared" ca="1" si="385"/>
        <v>#N/A</v>
      </c>
      <c r="M356" s="46" t="e">
        <f t="shared" ca="1" si="375"/>
        <v>#N/A</v>
      </c>
      <c r="N356" s="47" t="e">
        <f t="shared" ca="1" si="375"/>
        <v>#N/A</v>
      </c>
    </row>
    <row r="357" spans="1:14" ht="16">
      <c r="A357" s="43" t="str">
        <f t="shared" si="376"/>
        <v>S-CD201
WB23
CWSP21.5/5
FanSP22
Load100</v>
      </c>
      <c r="B357" s="45">
        <f t="shared" ref="B357:L357" ca="1" si="386">IF(ISNUMBER(OFFSET(INDIRECT(CONCATENATE("'",B$9,"'","!$B$59")),$Q21,$D$344)),OFFSET(INDIRECT(CONCATENATE("'",B$9,"'","!$B$59")),$Q21,$D$344),NA())</f>
        <v>2500.0001999999999</v>
      </c>
      <c r="C357" s="45">
        <f t="shared" ca="1" si="386"/>
        <v>2451.47257675231</v>
      </c>
      <c r="D357" s="45">
        <f t="shared" ca="1" si="386"/>
        <v>2444.2832509807063</v>
      </c>
      <c r="E357" s="46">
        <f t="shared" ca="1" si="386"/>
        <v>2500.0001999999999</v>
      </c>
      <c r="F357" s="46" t="e">
        <f t="shared" ca="1" si="386"/>
        <v>#N/A</v>
      </c>
      <c r="G357" s="46" t="e">
        <f t="shared" ca="1" si="386"/>
        <v>#N/A</v>
      </c>
      <c r="H357" s="46">
        <f t="shared" ca="1" si="386"/>
        <v>2499.7649979600001</v>
      </c>
      <c r="I357" s="46" t="e">
        <f t="shared" ca="1" si="386"/>
        <v>#N/A</v>
      </c>
      <c r="J357" s="46" t="e">
        <f t="shared" ca="1" si="386"/>
        <v>#N/A</v>
      </c>
      <c r="K357" s="46" t="e">
        <f t="shared" ca="1" si="386"/>
        <v>#N/A</v>
      </c>
      <c r="L357" s="46" t="e">
        <f t="shared" ca="1" si="386"/>
        <v>#N/A</v>
      </c>
      <c r="M357" s="46" t="e">
        <f t="shared" ca="1" si="375"/>
        <v>#N/A</v>
      </c>
      <c r="N357" s="47" t="e">
        <f t="shared" ca="1" si="375"/>
        <v>#N/A</v>
      </c>
    </row>
    <row r="358" spans="1:14" ht="16">
      <c r="A358" s="43" t="str">
        <f t="shared" si="376"/>
        <v>S-CD202
WB19
CWSP21.5/5
FanSP22
Load100</v>
      </c>
      <c r="B358" s="45">
        <f t="shared" ref="B358:L358" ca="1" si="387">IF(ISNUMBER(OFFSET(INDIRECT(CONCATENATE("'",B$9,"'","!$B$59")),$Q22,$D$344)),OFFSET(INDIRECT(CONCATENATE("'",B$9,"'","!$B$59")),$Q22,$D$344),NA())</f>
        <v>2499.9503999999997</v>
      </c>
      <c r="C358" s="45">
        <f t="shared" ca="1" si="387"/>
        <v>2411.5328343875899</v>
      </c>
      <c r="D358" s="45">
        <f t="shared" ca="1" si="387"/>
        <v>2412.0149216936761</v>
      </c>
      <c r="E358" s="46">
        <f t="shared" ca="1" si="387"/>
        <v>2500.0001999999999</v>
      </c>
      <c r="F358" s="46" t="e">
        <f t="shared" ca="1" si="387"/>
        <v>#N/A</v>
      </c>
      <c r="G358" s="46" t="e">
        <f t="shared" ca="1" si="387"/>
        <v>#N/A</v>
      </c>
      <c r="H358" s="46">
        <f t="shared" ca="1" si="387"/>
        <v>2499.7649979600001</v>
      </c>
      <c r="I358" s="46" t="e">
        <f t="shared" ca="1" si="387"/>
        <v>#N/A</v>
      </c>
      <c r="J358" s="46" t="e">
        <f t="shared" ca="1" si="387"/>
        <v>#N/A</v>
      </c>
      <c r="K358" s="46" t="e">
        <f t="shared" ca="1" si="387"/>
        <v>#N/A</v>
      </c>
      <c r="L358" s="46" t="e">
        <f t="shared" ca="1" si="387"/>
        <v>#N/A</v>
      </c>
      <c r="M358" s="46" t="e">
        <f t="shared" ca="1" si="375"/>
        <v>#N/A</v>
      </c>
      <c r="N358" s="47" t="e">
        <f t="shared" ca="1" si="375"/>
        <v>#N/A</v>
      </c>
    </row>
    <row r="359" spans="1:14" ht="16">
      <c r="A359" s="43" t="str">
        <f t="shared" si="376"/>
        <v>S-CD203
WB7
CWSP21.5/5
FanSP32
Load100</v>
      </c>
      <c r="B359" s="45">
        <f t="shared" ref="B359:L359" ca="1" si="388">IF(ISNUMBER(OFFSET(INDIRECT(CONCATENATE("'",B$9,"'","!$B$59")),$Q23,$D$344)),OFFSET(INDIRECT(CONCATENATE("'",B$9,"'","!$B$59")),$Q23,$D$344),NA())</f>
        <v>2453.6622000000002</v>
      </c>
      <c r="C359" s="45">
        <f t="shared" ca="1" si="388"/>
        <v>2373.8932976414899</v>
      </c>
      <c r="D359" s="45">
        <f t="shared" ca="1" si="388"/>
        <v>2330.8252004201472</v>
      </c>
      <c r="E359" s="46">
        <f t="shared" ca="1" si="388"/>
        <v>2488.7766000000001</v>
      </c>
      <c r="F359" s="46" t="e">
        <f t="shared" ca="1" si="388"/>
        <v>#N/A</v>
      </c>
      <c r="G359" s="46" t="e">
        <f t="shared" ca="1" si="388"/>
        <v>#N/A</v>
      </c>
      <c r="H359" s="46">
        <f t="shared" ca="1" si="388"/>
        <v>2499.7649979600001</v>
      </c>
      <c r="I359" s="46" t="e">
        <f t="shared" ca="1" si="388"/>
        <v>#N/A</v>
      </c>
      <c r="J359" s="46" t="e">
        <f t="shared" ca="1" si="388"/>
        <v>#N/A</v>
      </c>
      <c r="K359" s="46" t="e">
        <f t="shared" ca="1" si="388"/>
        <v>#N/A</v>
      </c>
      <c r="L359" s="46" t="e">
        <f t="shared" ca="1" si="388"/>
        <v>#N/A</v>
      </c>
      <c r="M359" s="46" t="e">
        <f t="shared" ca="1" si="375"/>
        <v>#N/A</v>
      </c>
      <c r="N359" s="47" t="e">
        <f t="shared" ca="1" si="375"/>
        <v>#N/A</v>
      </c>
    </row>
    <row r="360" spans="1:14" ht="16">
      <c r="A360" s="43" t="str">
        <f t="shared" si="376"/>
        <v>S-CD204
WB27
CWSP21.5/5
FanSP32
Load100</v>
      </c>
      <c r="B360" s="45">
        <f t="shared" ref="B360:L360" ca="1" si="389">IF(ISNUMBER(OFFSET(INDIRECT(CONCATENATE("'",B$9,"'","!$B$59")),$Q24,$D$344)),OFFSET(INDIRECT(CONCATENATE("'",B$9,"'","!$B$59")),$Q24,$D$344),NA())</f>
        <v>2500.0001999999999</v>
      </c>
      <c r="C360" s="45">
        <f t="shared" ca="1" si="389"/>
        <v>2500</v>
      </c>
      <c r="D360" s="45">
        <f t="shared" ca="1" si="389"/>
        <v>2479.8717270065499</v>
      </c>
      <c r="E360" s="45">
        <f t="shared" ca="1" si="389"/>
        <v>2500.0001999999999</v>
      </c>
      <c r="F360" s="46" t="e">
        <f t="shared" ca="1" si="389"/>
        <v>#N/A</v>
      </c>
      <c r="G360" s="46" t="e">
        <f t="shared" ca="1" si="389"/>
        <v>#N/A</v>
      </c>
      <c r="H360" s="46">
        <f t="shared" ca="1" si="389"/>
        <v>2499.7649979600001</v>
      </c>
      <c r="I360" s="46" t="e">
        <f t="shared" ca="1" si="389"/>
        <v>#N/A</v>
      </c>
      <c r="J360" s="46" t="e">
        <f t="shared" ca="1" si="389"/>
        <v>#N/A</v>
      </c>
      <c r="K360" s="46" t="e">
        <f t="shared" ca="1" si="389"/>
        <v>#N/A</v>
      </c>
      <c r="L360" s="46" t="e">
        <f t="shared" ca="1" si="389"/>
        <v>#N/A</v>
      </c>
      <c r="M360" s="46" t="e">
        <f t="shared" ca="1" si="375"/>
        <v>#N/A</v>
      </c>
      <c r="N360" s="47" t="e">
        <f t="shared" ca="1" si="375"/>
        <v>#N/A</v>
      </c>
    </row>
    <row r="361" spans="1:14" ht="16">
      <c r="A361" s="43" t="str">
        <f t="shared" si="376"/>
        <v>S-CD211
WB23
CWSP21.5/5
FanSP22
Load75</v>
      </c>
      <c r="B361" s="45">
        <f t="shared" ref="B361:L361" ca="1" si="390">IF(ISNUMBER(OFFSET(INDIRECT(CONCATENATE("'",B$9,"'","!$B$59")),$Q25,$D$344)),OFFSET(INDIRECT(CONCATENATE("'",B$9,"'","!$B$59")),$Q25,$D$344),NA())</f>
        <v>1871.9598000000001</v>
      </c>
      <c r="C361" s="45">
        <f t="shared" ca="1" si="390"/>
        <v>1817.5681594886</v>
      </c>
      <c r="D361" s="45">
        <f t="shared" ca="1" si="390"/>
        <v>1840.6173012127533</v>
      </c>
      <c r="E361" s="45">
        <f t="shared" ca="1" si="390"/>
        <v>1894.104</v>
      </c>
      <c r="F361" s="46" t="e">
        <f t="shared" ca="1" si="390"/>
        <v>#N/A</v>
      </c>
      <c r="G361" s="46" t="e">
        <f t="shared" ca="1" si="390"/>
        <v>#N/A</v>
      </c>
      <c r="H361" s="46">
        <f t="shared" ca="1" si="390"/>
        <v>2499.7649979600001</v>
      </c>
      <c r="I361" s="46" t="e">
        <f t="shared" ca="1" si="390"/>
        <v>#N/A</v>
      </c>
      <c r="J361" s="46" t="e">
        <f t="shared" ca="1" si="390"/>
        <v>#N/A</v>
      </c>
      <c r="K361" s="46" t="e">
        <f t="shared" ca="1" si="390"/>
        <v>#N/A</v>
      </c>
      <c r="L361" s="46" t="e">
        <f t="shared" ca="1" si="390"/>
        <v>#N/A</v>
      </c>
      <c r="M361" s="46" t="e">
        <f t="shared" ca="1" si="375"/>
        <v>#N/A</v>
      </c>
      <c r="N361" s="47" t="e">
        <f t="shared" ca="1" si="375"/>
        <v>#N/A</v>
      </c>
    </row>
    <row r="362" spans="1:14" ht="16">
      <c r="A362" s="43" t="str">
        <f t="shared" si="376"/>
        <v>S-CD212
WB19
CWSP21.5/6
FanSP22
Load50</v>
      </c>
      <c r="B362" s="45">
        <f t="shared" ref="B362:L362" ca="1" si="391">IF(ISNUMBER(OFFSET(INDIRECT(CONCATENATE("'",B$9,"'","!$B$59")),$Q26,$D$344)),OFFSET(INDIRECT(CONCATENATE("'",B$9,"'","!$B$59")),$Q26,$D$344),NA())</f>
        <v>1251</v>
      </c>
      <c r="C362" s="45">
        <f t="shared" ca="1" si="391"/>
        <v>1250</v>
      </c>
      <c r="D362" s="45">
        <f t="shared" ca="1" si="391"/>
        <v>1250</v>
      </c>
      <c r="E362" s="45">
        <f t="shared" ca="1" si="391"/>
        <v>1251</v>
      </c>
      <c r="F362" s="46" t="e">
        <f t="shared" ca="1" si="391"/>
        <v>#N/A</v>
      </c>
      <c r="G362" s="46" t="e">
        <f t="shared" ca="1" si="391"/>
        <v>#N/A</v>
      </c>
      <c r="H362" s="46">
        <f t="shared" ca="1" si="391"/>
        <v>2499.7649979600001</v>
      </c>
      <c r="I362" s="46" t="e">
        <f t="shared" ca="1" si="391"/>
        <v>#N/A</v>
      </c>
      <c r="J362" s="46" t="e">
        <f t="shared" ca="1" si="391"/>
        <v>#N/A</v>
      </c>
      <c r="K362" s="46" t="e">
        <f t="shared" ca="1" si="391"/>
        <v>#N/A</v>
      </c>
      <c r="L362" s="46" t="e">
        <f t="shared" ca="1" si="391"/>
        <v>#N/A</v>
      </c>
      <c r="M362" s="46" t="e">
        <f t="shared" ref="M362:N362" ca="1" si="392">IF(ISNUMBER(OFFSET(INDIRECT(CONCATENATE("'",M$9,"'","!$B$60")),$Q176,$D$104)),OFFSET(INDIRECT(CONCATENATE("'",M$9,"'","!$B$60")),$Q176,$D$104),NA())</f>
        <v>#N/A</v>
      </c>
      <c r="N362" s="47" t="e">
        <f t="shared" ca="1" si="392"/>
        <v>#N/A</v>
      </c>
    </row>
    <row r="363" spans="1:14" ht="16">
      <c r="A363" s="48" t="str">
        <f t="shared" si="376"/>
        <v>S-CD213
WB7
CWSP21.5/5
FanSP32
Load100</v>
      </c>
      <c r="B363" s="45">
        <f t="shared" ref="B363:L363" ca="1" si="393">IF(ISNUMBER(OFFSET(INDIRECT(CONCATENATE("'",B$9,"'","!$B$59")),$Q27,$D$344)),OFFSET(INDIRECT(CONCATENATE("'",B$9,"'","!$B$59")),$Q27,$D$344),NA())</f>
        <v>1251</v>
      </c>
      <c r="C363" s="45">
        <f t="shared" ca="1" si="393"/>
        <v>1250</v>
      </c>
      <c r="D363" s="45">
        <f t="shared" ca="1" si="393"/>
        <v>1250</v>
      </c>
      <c r="E363" s="45">
        <f t="shared" ca="1" si="393"/>
        <v>1251</v>
      </c>
      <c r="F363" s="45" t="e">
        <f t="shared" ca="1" si="393"/>
        <v>#N/A</v>
      </c>
      <c r="G363" s="45" t="e">
        <f t="shared" ca="1" si="393"/>
        <v>#N/A</v>
      </c>
      <c r="H363" s="45">
        <f t="shared" ca="1" si="393"/>
        <v>2499.7649979600001</v>
      </c>
      <c r="I363" s="45" t="e">
        <f t="shared" ca="1" si="393"/>
        <v>#N/A</v>
      </c>
      <c r="J363" s="45" t="e">
        <f t="shared" ca="1" si="393"/>
        <v>#N/A</v>
      </c>
      <c r="K363" s="45" t="e">
        <f t="shared" ca="1" si="393"/>
        <v>#N/A</v>
      </c>
      <c r="L363" s="45" t="e">
        <f t="shared" ca="1" si="393"/>
        <v>#N/A</v>
      </c>
      <c r="M363" s="45" t="e">
        <f t="shared" ref="M363:N363" ca="1" si="394">IF(ISNUMBER(OFFSET(INDIRECT(CONCATENATE("'",M$9,"'","!$B$60")),$Q177,$D$104)),OFFSET(INDIRECT(CONCATENATE("'",M$9,"'","!$B$60")),$Q177,$D$104),NA())</f>
        <v>#N/A</v>
      </c>
      <c r="N363" s="49" t="e">
        <f t="shared" ca="1" si="394"/>
        <v>#N/A</v>
      </c>
    </row>
    <row r="364" spans="1:14" ht="16">
      <c r="A364" s="48" t="str">
        <f t="shared" si="376"/>
        <v>S-CD214
WB27
CWSP21.5/5
FanSP32
Load100</v>
      </c>
      <c r="B364" s="45">
        <f t="shared" ref="B364:L364" ca="1" si="395">IF(ISNUMBER(OFFSET(INDIRECT(CONCATENATE("'",B$9,"'","!$B$59")),$Q28,$D$344)),OFFSET(INDIRECT(CONCATENATE("'",B$9,"'","!$B$59")),$Q28,$D$344),NA())</f>
        <v>1275.4739999999999</v>
      </c>
      <c r="C364" s="45">
        <f t="shared" ca="1" si="395"/>
        <v>1250</v>
      </c>
      <c r="D364" s="45">
        <f t="shared" ca="1" si="395"/>
        <v>1290.8565931922747</v>
      </c>
      <c r="E364" s="45">
        <f t="shared" ca="1" si="395"/>
        <v>1286.7474</v>
      </c>
      <c r="F364" s="45" t="e">
        <f t="shared" ca="1" si="395"/>
        <v>#N/A</v>
      </c>
      <c r="G364" s="45" t="e">
        <f t="shared" ca="1" si="395"/>
        <v>#N/A</v>
      </c>
      <c r="H364" s="45">
        <f t="shared" ca="1" si="395"/>
        <v>2499.7649979600001</v>
      </c>
      <c r="I364" s="45" t="e">
        <f t="shared" ca="1" si="395"/>
        <v>#N/A</v>
      </c>
      <c r="J364" s="45" t="e">
        <f t="shared" ca="1" si="395"/>
        <v>#N/A</v>
      </c>
      <c r="K364" s="45" t="e">
        <f t="shared" ca="1" si="395"/>
        <v>#N/A</v>
      </c>
      <c r="L364" s="45" t="e">
        <f t="shared" ca="1" si="395"/>
        <v>#N/A</v>
      </c>
      <c r="M364" s="45" t="e">
        <f t="shared" ref="M364:N364" ca="1" si="396">IF(ISNUMBER(OFFSET(INDIRECT(CONCATENATE("'",M$9,"'","!$B$60")),$Q178,$D$104)),OFFSET(INDIRECT(CONCATENATE("'",M$9,"'","!$B$60")),$Q178,$D$104),NA())</f>
        <v>#N/A</v>
      </c>
      <c r="N364" s="49" t="e">
        <f t="shared" ca="1" si="396"/>
        <v>#N/A</v>
      </c>
    </row>
    <row r="365" spans="1:14" ht="17" thickBot="1">
      <c r="A365" s="50" t="str">
        <f t="shared" si="376"/>
        <v>S-CD215
WB27
CWSP21.5/5
FanSP32
Load100</v>
      </c>
      <c r="B365" s="51">
        <f t="shared" ref="B365:L365" ca="1" si="397">IF(ISNUMBER(OFFSET(INDIRECT(CONCATENATE("'",B$9,"'","!$B$59")),$Q29,$D$344)),OFFSET(INDIRECT(CONCATENATE("'",B$9,"'","!$B$59")),$Q29,$D$344),NA())</f>
        <v>1251</v>
      </c>
      <c r="C365" s="51">
        <f t="shared" ca="1" si="397"/>
        <v>1250</v>
      </c>
      <c r="D365" s="51">
        <f t="shared" ca="1" si="397"/>
        <v>1250</v>
      </c>
      <c r="E365" s="51">
        <f t="shared" ca="1" si="397"/>
        <v>1251</v>
      </c>
      <c r="F365" s="51" t="e">
        <f t="shared" ca="1" si="397"/>
        <v>#N/A</v>
      </c>
      <c r="G365" s="51" t="e">
        <f t="shared" ca="1" si="397"/>
        <v>#N/A</v>
      </c>
      <c r="H365" s="51">
        <f t="shared" ca="1" si="397"/>
        <v>0</v>
      </c>
      <c r="I365" s="51" t="e">
        <f t="shared" ca="1" si="397"/>
        <v>#N/A</v>
      </c>
      <c r="J365" s="51" t="e">
        <f t="shared" ca="1" si="397"/>
        <v>#N/A</v>
      </c>
      <c r="K365" s="51" t="e">
        <f t="shared" ca="1" si="397"/>
        <v>#N/A</v>
      </c>
      <c r="L365" s="51" t="e">
        <f t="shared" ca="1" si="397"/>
        <v>#N/A</v>
      </c>
      <c r="M365" s="51" t="e">
        <f t="shared" ref="M365:N365" ca="1" si="398">IF(ISNUMBER(OFFSET(INDIRECT(CONCATENATE("'",M$9,"'","!$B$60")),$Q179,$D$104)),OFFSET(INDIRECT(CONCATENATE("'",M$9,"'","!$B$60")),$Q179,$D$104),NA())</f>
        <v>#N/A</v>
      </c>
      <c r="N365" s="52" t="e">
        <f t="shared" ca="1" si="398"/>
        <v>#N/A</v>
      </c>
    </row>
    <row r="366" spans="1:14" ht="16">
      <c r="A366" s="36"/>
      <c r="B366" s="36"/>
      <c r="C366" s="36"/>
      <c r="D366" s="36"/>
      <c r="E366" s="36"/>
      <c r="F366" s="36"/>
      <c r="G366" s="36"/>
      <c r="H366" s="36"/>
      <c r="I366" s="36"/>
      <c r="J366" s="36"/>
      <c r="K366" s="36"/>
      <c r="L366" s="36"/>
      <c r="M366" s="36"/>
      <c r="N366" s="36"/>
    </row>
    <row r="367" spans="1:14" ht="16">
      <c r="A367" s="36"/>
      <c r="B367" s="36"/>
      <c r="C367" s="36"/>
      <c r="D367" s="36"/>
      <c r="E367" s="36"/>
      <c r="F367" s="36"/>
      <c r="G367" s="36"/>
      <c r="H367" s="36"/>
      <c r="I367" s="36"/>
      <c r="J367" s="36"/>
      <c r="K367" s="36"/>
      <c r="L367" s="36"/>
      <c r="M367" s="36"/>
      <c r="N367" s="36"/>
    </row>
    <row r="368" spans="1:14" ht="16">
      <c r="A368" s="6" t="s">
        <v>390</v>
      </c>
      <c r="B368" s="6" t="s">
        <v>265</v>
      </c>
      <c r="C368" s="6" t="s">
        <v>15</v>
      </c>
      <c r="D368" s="6">
        <f>MATCH(A368,$X$11:$X$53,0)</f>
        <v>24</v>
      </c>
      <c r="E368" s="8"/>
      <c r="F368" s="6" t="str">
        <f>A368&amp;B368&amp;$F$4</f>
        <v>V3W_混合後温度[℃]　S-CD100シリーズ</v>
      </c>
      <c r="G368" s="6" t="str">
        <f>A368&amp;B368&amp;$G$4</f>
        <v>V3W_混合後温度[℃]　S-CD200シリーズ</v>
      </c>
      <c r="I368" s="36"/>
      <c r="J368" s="36"/>
      <c r="K368" s="36"/>
      <c r="L368" s="36"/>
      <c r="M368" s="36"/>
      <c r="N368" s="36"/>
    </row>
    <row r="369" spans="1:14">
      <c r="A369" s="11" t="s">
        <v>18</v>
      </c>
    </row>
    <row r="370" spans="1:14" ht="15" thickBot="1">
      <c r="A370" s="37" t="s">
        <v>26</v>
      </c>
      <c r="B370" s="38" t="str">
        <f ca="1">B$10</f>
        <v>QAS/メーカ値</v>
      </c>
      <c r="C370" s="38" t="str">
        <f t="shared" ref="C370:N370" ca="1" si="399">C$10</f>
        <v>ENe-ST/小野永吉</v>
      </c>
      <c r="D370" s="38" t="str">
        <f t="shared" ca="1" si="399"/>
        <v>LCEM/Yajima</v>
      </c>
      <c r="E370" s="38" t="str">
        <f t="shared" ca="1" si="399"/>
        <v>BEST2108dev/nino</v>
      </c>
      <c r="F370" s="38" t="str">
        <f t="shared" si="399"/>
        <v>Popolo_富樫</v>
      </c>
      <c r="G370" s="38" t="str">
        <f t="shared" si="399"/>
        <v>ACSESCX_吉田</v>
      </c>
      <c r="H370" s="38" t="str">
        <f t="shared" ca="1" si="399"/>
        <v>EnergyPlus/小野永吉</v>
      </c>
      <c r="I370" s="38" t="e">
        <f t="shared" ca="1" si="399"/>
        <v>#REF!</v>
      </c>
      <c r="J370" s="38" t="e">
        <f t="shared" ca="1" si="399"/>
        <v>#REF!</v>
      </c>
      <c r="K370" s="38" t="e">
        <f t="shared" ca="1" si="399"/>
        <v>#REF!</v>
      </c>
      <c r="L370" s="38" t="e">
        <f t="shared" ca="1" si="399"/>
        <v>#REF!</v>
      </c>
      <c r="M370" s="38" t="e">
        <f t="shared" ca="1" si="399"/>
        <v>#REF!</v>
      </c>
      <c r="N370" s="38" t="e">
        <f t="shared" ca="1" si="399"/>
        <v>#REF!</v>
      </c>
    </row>
    <row r="371" spans="1:14" ht="16">
      <c r="A371" s="39" t="str">
        <f>$A11</f>
        <v>S-CD100
WB27
CWSP21.5/5
FanSP22
Load100</v>
      </c>
      <c r="B371" s="40">
        <f t="shared" ref="B371:L371" ca="1" si="400">IF(ISNUMBER(OFFSET(INDIRECT(CONCATENATE("'",B$9,"'","!$B$59")),$Q11,$D$368)),OFFSET(INDIRECT(CONCATENATE("'",B$9,"'","!$B$59")),$Q11,$D$368),NA())</f>
        <v>31.94</v>
      </c>
      <c r="C371" s="40">
        <f t="shared" ca="1" si="400"/>
        <v>31.629531093684999</v>
      </c>
      <c r="D371" s="40">
        <f t="shared" ca="1" si="400"/>
        <v>32.000805677146026</v>
      </c>
      <c r="E371" s="41">
        <f t="shared" ca="1" si="400"/>
        <v>32</v>
      </c>
      <c r="F371" s="41" t="e">
        <f t="shared" ca="1" si="400"/>
        <v>#N/A</v>
      </c>
      <c r="G371" s="41" t="e">
        <f t="shared" ca="1" si="400"/>
        <v>#N/A</v>
      </c>
      <c r="H371" s="41">
        <f t="shared" ca="1" si="400"/>
        <v>30.207664437038499</v>
      </c>
      <c r="I371" s="41" t="e">
        <f t="shared" ca="1" si="400"/>
        <v>#N/A</v>
      </c>
      <c r="J371" s="41" t="e">
        <f t="shared" ca="1" si="400"/>
        <v>#N/A</v>
      </c>
      <c r="K371" s="41" t="e">
        <f t="shared" ca="1" si="400"/>
        <v>#N/A</v>
      </c>
      <c r="L371" s="41" t="e">
        <f t="shared" ca="1" si="400"/>
        <v>#N/A</v>
      </c>
      <c r="M371" s="41" t="e">
        <f ca="1">IF(ISNUMBER(OFFSET(INDIRECT(CONCATENATE("'",M$9,"'","!$B$60")),$Q176,$D$104)),OFFSET(INDIRECT(CONCATENATE("'",M$9,"'","!$B$60")),$Q176,$D$104),NA())</f>
        <v>#N/A</v>
      </c>
      <c r="N371" s="42" t="e">
        <f ca="1">IF(ISNUMBER(OFFSET(INDIRECT(CONCATENATE("'",N$9,"'","!$B$60")),$Q176,$D$104)),OFFSET(INDIRECT(CONCATENATE("'",N$9,"'","!$B$60")),$Q176,$D$104),NA())</f>
        <v>#N/A</v>
      </c>
    </row>
    <row r="372" spans="1:14" ht="16">
      <c r="A372" s="43" t="str">
        <f t="shared" ref="A372:A389" si="401">$A12</f>
        <v>S-CD101
WB23
CWSP21.5/5
FanSP22
Load100</v>
      </c>
      <c r="B372" s="44">
        <f t="shared" ref="B372:L372" ca="1" si="402">IF(ISNUMBER(OFFSET(INDIRECT(CONCATENATE("'",B$9,"'","!$B$59")),$Q12,$D$368)),OFFSET(INDIRECT(CONCATENATE("'",B$9,"'","!$B$59")),$Q12,$D$368),NA())</f>
        <v>29.07</v>
      </c>
      <c r="C372" s="45">
        <f t="shared" ca="1" si="402"/>
        <v>28.554804056149798</v>
      </c>
      <c r="D372" s="45">
        <f t="shared" ca="1" si="402"/>
        <v>29.158044704671909</v>
      </c>
      <c r="E372" s="46">
        <f t="shared" ca="1" si="402"/>
        <v>29.13</v>
      </c>
      <c r="F372" s="46" t="e">
        <f t="shared" ca="1" si="402"/>
        <v>#N/A</v>
      </c>
      <c r="G372" s="46" t="e">
        <f t="shared" ca="1" si="402"/>
        <v>#N/A</v>
      </c>
      <c r="H372" s="46">
        <f t="shared" ca="1" si="402"/>
        <v>27.162478089515702</v>
      </c>
      <c r="I372" s="46" t="e">
        <f t="shared" ca="1" si="402"/>
        <v>#N/A</v>
      </c>
      <c r="J372" s="46" t="e">
        <f t="shared" ca="1" si="402"/>
        <v>#N/A</v>
      </c>
      <c r="K372" s="46" t="e">
        <f t="shared" ca="1" si="402"/>
        <v>#N/A</v>
      </c>
      <c r="L372" s="46" t="e">
        <f t="shared" ca="1" si="402"/>
        <v>#N/A</v>
      </c>
      <c r="M372" s="46" t="e">
        <f t="shared" ref="M372:N372" ca="1" si="403">IF(ISNUMBER(OFFSET(INDIRECT(CONCATENATE("'",M$9,"'","!$B$60")),$Q177,$D$104)),OFFSET(INDIRECT(CONCATENATE("'",M$9,"'","!$B$60")),$Q177,$D$104),NA())</f>
        <v>#N/A</v>
      </c>
      <c r="N372" s="47" t="e">
        <f t="shared" ca="1" si="403"/>
        <v>#N/A</v>
      </c>
    </row>
    <row r="373" spans="1:14" ht="16">
      <c r="A373" s="43" t="str">
        <f t="shared" si="401"/>
        <v>S-CD102
WB19
CWSP21.5/5
FanSP22
Load100</v>
      </c>
      <c r="B373" s="45">
        <f t="shared" ref="B373:L373" ca="1" si="404">IF(ISNUMBER(OFFSET(INDIRECT(CONCATENATE("'",B$9,"'","!$B$59")),$Q13,$D$368)),OFFSET(INDIRECT(CONCATENATE("'",B$9,"'","!$B$59")),$Q13,$D$368),NA())</f>
        <v>26.3</v>
      </c>
      <c r="C373" s="45">
        <f t="shared" ca="1" si="404"/>
        <v>25.564513192449901</v>
      </c>
      <c r="D373" s="45">
        <f t="shared" ca="1" si="404"/>
        <v>26.414147949368996</v>
      </c>
      <c r="E373" s="46">
        <f t="shared" ca="1" si="404"/>
        <v>26.38</v>
      </c>
      <c r="F373" s="46" t="e">
        <f t="shared" ca="1" si="404"/>
        <v>#N/A</v>
      </c>
      <c r="G373" s="46" t="e">
        <f t="shared" ca="1" si="404"/>
        <v>#N/A</v>
      </c>
      <c r="H373" s="46">
        <f t="shared" ca="1" si="404"/>
        <v>24.196003344961699</v>
      </c>
      <c r="I373" s="46" t="e">
        <f t="shared" ca="1" si="404"/>
        <v>#N/A</v>
      </c>
      <c r="J373" s="46" t="e">
        <f t="shared" ca="1" si="404"/>
        <v>#N/A</v>
      </c>
      <c r="K373" s="46" t="e">
        <f t="shared" ca="1" si="404"/>
        <v>#N/A</v>
      </c>
      <c r="L373" s="46" t="e">
        <f t="shared" ca="1" si="404"/>
        <v>#N/A</v>
      </c>
      <c r="M373" s="46" t="e">
        <f t="shared" ref="M373:N373" ca="1" si="405">IF(ISNUMBER(OFFSET(INDIRECT(CONCATENATE("'",M$9,"'","!$B$60")),$Q178,$D$104)),OFFSET(INDIRECT(CONCATENATE("'",M$9,"'","!$B$60")),$Q178,$D$104),NA())</f>
        <v>#N/A</v>
      </c>
      <c r="N373" s="47" t="e">
        <f t="shared" ca="1" si="405"/>
        <v>#N/A</v>
      </c>
    </row>
    <row r="374" spans="1:14" ht="16">
      <c r="A374" s="43" t="str">
        <f t="shared" si="401"/>
        <v>S-CD103
WB7
CWSP21.5/5
FanSP32
Load100</v>
      </c>
      <c r="B374" s="45">
        <f t="shared" ref="B374:L374" ca="1" si="406">IF(ISNUMBER(OFFSET(INDIRECT(CONCATENATE("'",B$9,"'","!$B$59")),$Q14,$D$368)),OFFSET(INDIRECT(CONCATENATE("'",B$9,"'","!$B$59")),$Q14,$D$368),NA())</f>
        <v>21.5</v>
      </c>
      <c r="C374" s="45">
        <f t="shared" ca="1" si="406"/>
        <v>21.493829384704298</v>
      </c>
      <c r="D374" s="45">
        <f t="shared" ca="1" si="406"/>
        <v>21.5</v>
      </c>
      <c r="E374" s="46">
        <f t="shared" ca="1" si="406"/>
        <v>21.5</v>
      </c>
      <c r="F374" s="46" t="e">
        <f t="shared" ca="1" si="406"/>
        <v>#N/A</v>
      </c>
      <c r="G374" s="46" t="e">
        <f t="shared" ca="1" si="406"/>
        <v>#N/A</v>
      </c>
      <c r="H374" s="46">
        <f t="shared" ca="1" si="406"/>
        <v>21.999999999999901</v>
      </c>
      <c r="I374" s="46" t="e">
        <f t="shared" ca="1" si="406"/>
        <v>#N/A</v>
      </c>
      <c r="J374" s="46" t="e">
        <f t="shared" ca="1" si="406"/>
        <v>#N/A</v>
      </c>
      <c r="K374" s="46" t="e">
        <f t="shared" ca="1" si="406"/>
        <v>#N/A</v>
      </c>
      <c r="L374" s="46" t="e">
        <f t="shared" ca="1" si="406"/>
        <v>#N/A</v>
      </c>
      <c r="M374" s="46" t="e">
        <f t="shared" ref="M374:N374" ca="1" si="407">IF(ISNUMBER(OFFSET(INDIRECT(CONCATENATE("'",M$9,"'","!$B$60")),$Q179,$D$104)),OFFSET(INDIRECT(CONCATENATE("'",M$9,"'","!$B$60")),$Q179,$D$104),NA())</f>
        <v>#N/A</v>
      </c>
      <c r="N374" s="47" t="e">
        <f t="shared" ca="1" si="407"/>
        <v>#N/A</v>
      </c>
    </row>
    <row r="375" spans="1:14" ht="16">
      <c r="A375" s="43" t="str">
        <f t="shared" si="401"/>
        <v>S-CD104
WB27
CWSP21.5/5
FanSP32
Load100</v>
      </c>
      <c r="B375" s="45">
        <f t="shared" ref="B375:L375" ca="1" si="408">IF(ISNUMBER(OFFSET(INDIRECT(CONCATENATE("'",B$9,"'","!$B$59")),$Q15,$D$368)),OFFSET(INDIRECT(CONCATENATE("'",B$9,"'","!$B$59")),$Q15,$D$368),NA())</f>
        <v>31.5</v>
      </c>
      <c r="C375" s="45">
        <f t="shared" ca="1" si="408"/>
        <v>31.493174966424</v>
      </c>
      <c r="D375" s="45">
        <f t="shared" ca="1" si="408"/>
        <v>31.5</v>
      </c>
      <c r="E375" s="46">
        <f t="shared" ca="1" si="408"/>
        <v>31.5</v>
      </c>
      <c r="F375" s="46" t="e">
        <f t="shared" ca="1" si="408"/>
        <v>#N/A</v>
      </c>
      <c r="G375" s="46" t="e">
        <f t="shared" ca="1" si="408"/>
        <v>#N/A</v>
      </c>
      <c r="H375" s="46">
        <f t="shared" ca="1" si="408"/>
        <v>32</v>
      </c>
      <c r="I375" s="46" t="e">
        <f t="shared" ca="1" si="408"/>
        <v>#N/A</v>
      </c>
      <c r="J375" s="46" t="e">
        <f t="shared" ca="1" si="408"/>
        <v>#N/A</v>
      </c>
      <c r="K375" s="46" t="e">
        <f t="shared" ca="1" si="408"/>
        <v>#N/A</v>
      </c>
      <c r="L375" s="46" t="e">
        <f t="shared" ca="1" si="408"/>
        <v>#N/A</v>
      </c>
      <c r="M375" s="46" t="e">
        <f t="shared" ref="M375:N375" ca="1" si="409">IF(ISNUMBER(OFFSET(INDIRECT(CONCATENATE("'",M$9,"'","!$B$60")),$Q180,$D$104)),OFFSET(INDIRECT(CONCATENATE("'",M$9,"'","!$B$60")),$Q180,$D$104),NA())</f>
        <v>#N/A</v>
      </c>
      <c r="N375" s="47" t="e">
        <f t="shared" ca="1" si="409"/>
        <v>#N/A</v>
      </c>
    </row>
    <row r="376" spans="1:14" ht="16">
      <c r="A376" s="43" t="str">
        <f t="shared" si="401"/>
        <v>S-CD111
WB23
CWSP21.5/5
FanSP22
Load75</v>
      </c>
      <c r="B376" s="45">
        <f t="shared" ref="B376:L376" ca="1" si="410">IF(ISNUMBER(OFFSET(INDIRECT(CONCATENATE("'",B$9,"'","!$B$59")),$Q16,$D$368)),OFFSET(INDIRECT(CONCATENATE("'",B$9,"'","!$B$59")),$Q16,$D$368),NA())</f>
        <v>27.73</v>
      </c>
      <c r="C376" s="45">
        <f t="shared" ca="1" si="410"/>
        <v>27.372433869214898</v>
      </c>
      <c r="D376" s="45">
        <f t="shared" ca="1" si="410"/>
        <v>27.907700881939682</v>
      </c>
      <c r="E376" s="45">
        <f t="shared" ca="1" si="410"/>
        <v>27.81</v>
      </c>
      <c r="F376" s="46" t="e">
        <f t="shared" ca="1" si="410"/>
        <v>#N/A</v>
      </c>
      <c r="G376" s="46" t="e">
        <f t="shared" ca="1" si="410"/>
        <v>#N/A</v>
      </c>
      <c r="H376" s="46">
        <f t="shared" ca="1" si="410"/>
        <v>26.286694246043101</v>
      </c>
      <c r="I376" s="46" t="e">
        <f t="shared" ca="1" si="410"/>
        <v>#N/A</v>
      </c>
      <c r="J376" s="46" t="e">
        <f t="shared" ca="1" si="410"/>
        <v>#N/A</v>
      </c>
      <c r="K376" s="46" t="e">
        <f t="shared" ca="1" si="410"/>
        <v>#N/A</v>
      </c>
      <c r="L376" s="46" t="e">
        <f t="shared" ca="1" si="410"/>
        <v>#N/A</v>
      </c>
      <c r="M376" s="46" t="e">
        <f t="shared" ref="M376:N376" ca="1" si="411">IF(ISNUMBER(OFFSET(INDIRECT(CONCATENATE("'",M$9,"'","!$B$60")),$Q181,$D$104)),OFFSET(INDIRECT(CONCATENATE("'",M$9,"'","!$B$60")),$Q181,$D$104),NA())</f>
        <v>#N/A</v>
      </c>
      <c r="N376" s="47" t="e">
        <f t="shared" ca="1" si="411"/>
        <v>#N/A</v>
      </c>
    </row>
    <row r="377" spans="1:14" ht="16">
      <c r="A377" s="43" t="str">
        <f t="shared" si="401"/>
        <v>S-CD112
WB19
CWSP21.5/6
FanSP22
Load50</v>
      </c>
      <c r="B377" s="45">
        <f t="shared" ref="B377:L377" ca="1" si="412">IF(ISNUMBER(OFFSET(INDIRECT(CONCATENATE("'",B$9,"'","!$B$59")),$Q17,$D$368)),OFFSET(INDIRECT(CONCATENATE("'",B$9,"'","!$B$59")),$Q17,$D$368),NA())</f>
        <v>23</v>
      </c>
      <c r="C377" s="45">
        <f t="shared" ca="1" si="412"/>
        <v>22.670804185109599</v>
      </c>
      <c r="D377" s="45">
        <f t="shared" ca="1" si="412"/>
        <v>23.198183353302252</v>
      </c>
      <c r="E377" s="45">
        <f t="shared" ca="1" si="412"/>
        <v>23.1</v>
      </c>
      <c r="F377" s="46" t="e">
        <f t="shared" ca="1" si="412"/>
        <v>#N/A</v>
      </c>
      <c r="G377" s="46" t="e">
        <f t="shared" ca="1" si="412"/>
        <v>#N/A</v>
      </c>
      <c r="H377" s="46">
        <f t="shared" ca="1" si="412"/>
        <v>22</v>
      </c>
      <c r="I377" s="46" t="e">
        <f t="shared" ca="1" si="412"/>
        <v>#N/A</v>
      </c>
      <c r="J377" s="46" t="e">
        <f t="shared" ca="1" si="412"/>
        <v>#N/A</v>
      </c>
      <c r="K377" s="46" t="e">
        <f t="shared" ca="1" si="412"/>
        <v>#N/A</v>
      </c>
      <c r="L377" s="46" t="e">
        <f t="shared" ca="1" si="412"/>
        <v>#N/A</v>
      </c>
      <c r="M377" s="46" t="e">
        <f t="shared" ref="M377:N377" ca="1" si="413">IF(ISNUMBER(OFFSET(INDIRECT(CONCATENATE("'",M$9,"'","!$B$60")),$Q182,$D$104)),OFFSET(INDIRECT(CONCATENATE("'",M$9,"'","!$B$60")),$Q182,$D$104),NA())</f>
        <v>#N/A</v>
      </c>
      <c r="N377" s="47" t="e">
        <f t="shared" ca="1" si="413"/>
        <v>#N/A</v>
      </c>
    </row>
    <row r="378" spans="1:14" ht="16">
      <c r="A378" s="43" t="str">
        <f t="shared" si="401"/>
        <v>S-CD113
WB7
CWSP21.5/5
FanSP32
Load100</v>
      </c>
      <c r="B378" s="45">
        <f t="shared" ref="B378:L378" ca="1" si="414">IF(ISNUMBER(OFFSET(INDIRECT(CONCATENATE("'",B$9,"'","!$B$59")),$Q18,$D$368)),OFFSET(INDIRECT(CONCATENATE("'",B$9,"'","!$B$59")),$Q18,$D$368),NA())</f>
        <v>21.5</v>
      </c>
      <c r="C378" s="45">
        <f t="shared" ca="1" si="414"/>
        <v>21.493244449080802</v>
      </c>
      <c r="D378" s="45">
        <f t="shared" ca="1" si="414"/>
        <v>21.5</v>
      </c>
      <c r="E378" s="45">
        <f t="shared" ca="1" si="414"/>
        <v>21.5</v>
      </c>
      <c r="F378" s="46" t="e">
        <f t="shared" ca="1" si="414"/>
        <v>#N/A</v>
      </c>
      <c r="G378" s="46" t="e">
        <f t="shared" ca="1" si="414"/>
        <v>#N/A</v>
      </c>
      <c r="H378" s="46">
        <f t="shared" ca="1" si="414"/>
        <v>22</v>
      </c>
      <c r="I378" s="46" t="e">
        <f t="shared" ca="1" si="414"/>
        <v>#N/A</v>
      </c>
      <c r="J378" s="46" t="e">
        <f t="shared" ca="1" si="414"/>
        <v>#N/A</v>
      </c>
      <c r="K378" s="46" t="e">
        <f t="shared" ca="1" si="414"/>
        <v>#N/A</v>
      </c>
      <c r="L378" s="46" t="e">
        <f t="shared" ca="1" si="414"/>
        <v>#N/A</v>
      </c>
      <c r="M378" s="46" t="e">
        <f t="shared" ref="M378:N378" ca="1" si="415">IF(ISNUMBER(OFFSET(INDIRECT(CONCATENATE("'",M$9,"'","!$B$60")),$Q183,$D$104)),OFFSET(INDIRECT(CONCATENATE("'",M$9,"'","!$B$60")),$Q183,$D$104),NA())</f>
        <v>#N/A</v>
      </c>
      <c r="N378" s="47" t="e">
        <f t="shared" ca="1" si="415"/>
        <v>#N/A</v>
      </c>
    </row>
    <row r="379" spans="1:14" ht="16">
      <c r="A379" s="48" t="str">
        <f t="shared" si="401"/>
        <v>S-CD114
WB27
CWSP21.5/5
FanSP32
Load100</v>
      </c>
      <c r="B379" s="45">
        <f t="shared" ref="B379:L379" ca="1" si="416">IF(ISNUMBER(OFFSET(INDIRECT(CONCATENATE("'",B$9,"'","!$B$59")),$Q19,$D$368)),OFFSET(INDIRECT(CONCATENATE("'",B$9,"'","!$B$59")),$Q19,$D$368),NA())</f>
        <v>31.5</v>
      </c>
      <c r="C379" s="45">
        <f t="shared" ca="1" si="416"/>
        <v>31.492313997817199</v>
      </c>
      <c r="D379" s="45">
        <f t="shared" ca="1" si="416"/>
        <v>31.5</v>
      </c>
      <c r="E379" s="45">
        <f t="shared" ca="1" si="416"/>
        <v>31.5</v>
      </c>
      <c r="F379" s="45" t="e">
        <f t="shared" ca="1" si="416"/>
        <v>#N/A</v>
      </c>
      <c r="G379" s="45" t="e">
        <f t="shared" ca="1" si="416"/>
        <v>#N/A</v>
      </c>
      <c r="H379" s="45">
        <f t="shared" ca="1" si="416"/>
        <v>32</v>
      </c>
      <c r="I379" s="45" t="e">
        <f t="shared" ca="1" si="416"/>
        <v>#N/A</v>
      </c>
      <c r="J379" s="45" t="e">
        <f t="shared" ca="1" si="416"/>
        <v>#N/A</v>
      </c>
      <c r="K379" s="45" t="e">
        <f t="shared" ca="1" si="416"/>
        <v>#N/A</v>
      </c>
      <c r="L379" s="45" t="e">
        <f t="shared" ca="1" si="416"/>
        <v>#N/A</v>
      </c>
      <c r="M379" s="45" t="e">
        <f t="shared" ref="M379:N379" ca="1" si="417">IF(ISNUMBER(OFFSET(INDIRECT(CONCATENATE("'",M$9,"'","!$B$60")),$Q184,$D$104)),OFFSET(INDIRECT(CONCATENATE("'",M$9,"'","!$B$60")),$Q184,$D$104),NA())</f>
        <v>#N/A</v>
      </c>
      <c r="N379" s="49" t="e">
        <f t="shared" ca="1" si="417"/>
        <v>#N/A</v>
      </c>
    </row>
    <row r="380" spans="1:14" ht="16">
      <c r="A380" s="43" t="str">
        <f t="shared" si="401"/>
        <v>S-CD200
WB27
CWSP21.5/5
FanSP22
Load100</v>
      </c>
      <c r="B380" s="44">
        <f t="shared" ref="B380:L380" ca="1" si="418">IF(ISNUMBER(OFFSET(INDIRECT(CONCATENATE("'",B$9,"'","!$B$59")),$Q20,$D$368)),OFFSET(INDIRECT(CONCATENATE("'",B$9,"'","!$B$59")),$Q20,$D$368),NA())</f>
        <v>31.94</v>
      </c>
      <c r="C380" s="45">
        <f t="shared" ca="1" si="418"/>
        <v>31.626663051870299</v>
      </c>
      <c r="D380" s="45">
        <f t="shared" ca="1" si="418"/>
        <v>31.999376305426967</v>
      </c>
      <c r="E380" s="46">
        <f t="shared" ca="1" si="418"/>
        <v>32</v>
      </c>
      <c r="F380" s="46" t="e">
        <f t="shared" ca="1" si="418"/>
        <v>#N/A</v>
      </c>
      <c r="G380" s="46" t="e">
        <f t="shared" ca="1" si="418"/>
        <v>#N/A</v>
      </c>
      <c r="H380" s="46">
        <f t="shared" ca="1" si="418"/>
        <v>31.870868870688501</v>
      </c>
      <c r="I380" s="46" t="e">
        <f t="shared" ca="1" si="418"/>
        <v>#N/A</v>
      </c>
      <c r="J380" s="46" t="e">
        <f t="shared" ca="1" si="418"/>
        <v>#N/A</v>
      </c>
      <c r="K380" s="46" t="e">
        <f t="shared" ca="1" si="418"/>
        <v>#N/A</v>
      </c>
      <c r="L380" s="46" t="e">
        <f t="shared" ca="1" si="418"/>
        <v>#N/A</v>
      </c>
      <c r="M380" s="46" t="e">
        <f t="shared" ref="M380:N380" ca="1" si="419">IF(ISNUMBER(OFFSET(INDIRECT(CONCATENATE("'",M$9,"'","!$B$60")),$Q185,$D$104)),OFFSET(INDIRECT(CONCATENATE("'",M$9,"'","!$B$60")),$Q185,$D$104),NA())</f>
        <v>#N/A</v>
      </c>
      <c r="N380" s="47" t="e">
        <f t="shared" ca="1" si="419"/>
        <v>#N/A</v>
      </c>
    </row>
    <row r="381" spans="1:14" ht="16">
      <c r="A381" s="43" t="str">
        <f t="shared" si="401"/>
        <v>S-CD201
WB23
CWSP21.5/5
FanSP22
Load100</v>
      </c>
      <c r="B381" s="45">
        <f t="shared" ref="B381:L381" ca="1" si="420">IF(ISNUMBER(OFFSET(INDIRECT(CONCATENATE("'",B$9,"'","!$B$59")),$Q21,$D$368)),OFFSET(INDIRECT(CONCATENATE("'",B$9,"'","!$B$59")),$Q21,$D$368),NA())</f>
        <v>29.07</v>
      </c>
      <c r="C381" s="45">
        <f t="shared" ca="1" si="420"/>
        <v>28.5101139720053</v>
      </c>
      <c r="D381" s="45">
        <f t="shared" ca="1" si="420"/>
        <v>29.249033477425513</v>
      </c>
      <c r="E381" s="46">
        <f t="shared" ca="1" si="420"/>
        <v>29.13</v>
      </c>
      <c r="F381" s="46" t="e">
        <f t="shared" ca="1" si="420"/>
        <v>#N/A</v>
      </c>
      <c r="G381" s="46" t="e">
        <f t="shared" ca="1" si="420"/>
        <v>#N/A</v>
      </c>
      <c r="H381" s="46">
        <f t="shared" ca="1" si="420"/>
        <v>28.943397205268401</v>
      </c>
      <c r="I381" s="46" t="e">
        <f t="shared" ca="1" si="420"/>
        <v>#N/A</v>
      </c>
      <c r="J381" s="46" t="e">
        <f t="shared" ca="1" si="420"/>
        <v>#N/A</v>
      </c>
      <c r="K381" s="46" t="e">
        <f t="shared" ca="1" si="420"/>
        <v>#N/A</v>
      </c>
      <c r="L381" s="46" t="e">
        <f t="shared" ca="1" si="420"/>
        <v>#N/A</v>
      </c>
      <c r="M381" s="46" t="e">
        <f t="shared" ref="M381:N381" ca="1" si="421">IF(ISNUMBER(OFFSET(INDIRECT(CONCATENATE("'",M$9,"'","!$B$60")),$Q186,$D$104)),OFFSET(INDIRECT(CONCATENATE("'",M$9,"'","!$B$60")),$Q186,$D$104),NA())</f>
        <v>#N/A</v>
      </c>
      <c r="N381" s="47" t="e">
        <f t="shared" ca="1" si="421"/>
        <v>#N/A</v>
      </c>
    </row>
    <row r="382" spans="1:14" ht="16">
      <c r="A382" s="43" t="str">
        <f t="shared" si="401"/>
        <v>S-CD202
WB19
CWSP21.5/5
FanSP22
Load100</v>
      </c>
      <c r="B382" s="45">
        <f t="shared" ref="B382:L382" ca="1" si="422">IF(ISNUMBER(OFFSET(INDIRECT(CONCATENATE("'",B$9,"'","!$B$59")),$Q22,$D$368)),OFFSET(INDIRECT(CONCATENATE("'",B$9,"'","!$B$59")),$Q22,$D$368),NA())</f>
        <v>26.3</v>
      </c>
      <c r="C382" s="45">
        <f t="shared" ca="1" si="422"/>
        <v>25.4797430968996</v>
      </c>
      <c r="D382" s="45">
        <f t="shared" ca="1" si="422"/>
        <v>26.482254420418965</v>
      </c>
      <c r="E382" s="46">
        <f t="shared" ca="1" si="422"/>
        <v>26.38</v>
      </c>
      <c r="F382" s="46" t="e">
        <f t="shared" ca="1" si="422"/>
        <v>#N/A</v>
      </c>
      <c r="G382" s="46" t="e">
        <f t="shared" ca="1" si="422"/>
        <v>#N/A</v>
      </c>
      <c r="H382" s="46">
        <f t="shared" ca="1" si="422"/>
        <v>26.073453169599599</v>
      </c>
      <c r="I382" s="46" t="e">
        <f t="shared" ca="1" si="422"/>
        <v>#N/A</v>
      </c>
      <c r="J382" s="46" t="e">
        <f t="shared" ca="1" si="422"/>
        <v>#N/A</v>
      </c>
      <c r="K382" s="46" t="e">
        <f t="shared" ca="1" si="422"/>
        <v>#N/A</v>
      </c>
      <c r="L382" s="46" t="e">
        <f t="shared" ca="1" si="422"/>
        <v>#N/A</v>
      </c>
      <c r="M382" s="46" t="e">
        <f t="shared" ref="M382:N382" ca="1" si="423">IF(ISNUMBER(OFFSET(INDIRECT(CONCATENATE("'",M$9,"'","!$B$60")),$Q187,$D$104)),OFFSET(INDIRECT(CONCATENATE("'",M$9,"'","!$B$60")),$Q187,$D$104),NA())</f>
        <v>#N/A</v>
      </c>
      <c r="N382" s="47" t="e">
        <f t="shared" ca="1" si="423"/>
        <v>#N/A</v>
      </c>
    </row>
    <row r="383" spans="1:14" ht="16">
      <c r="A383" s="43" t="str">
        <f t="shared" si="401"/>
        <v>S-CD203
WB7
CWSP21.5/5
FanSP32
Load100</v>
      </c>
      <c r="B383" s="45">
        <f t="shared" ref="B383:L383" ca="1" si="424">IF(ISNUMBER(OFFSET(INDIRECT(CONCATENATE("'",B$9,"'","!$B$59")),$Q23,$D$368)),OFFSET(INDIRECT(CONCATENATE("'",B$9,"'","!$B$59")),$Q23,$D$368),NA())</f>
        <v>22</v>
      </c>
      <c r="C383" s="45">
        <f t="shared" ca="1" si="424"/>
        <v>22.008342529818801</v>
      </c>
      <c r="D383" s="45">
        <f t="shared" ca="1" si="424"/>
        <v>21.99840362793427</v>
      </c>
      <c r="E383" s="46">
        <f t="shared" ca="1" si="424"/>
        <v>22</v>
      </c>
      <c r="F383" s="46" t="e">
        <f t="shared" ca="1" si="424"/>
        <v>#N/A</v>
      </c>
      <c r="G383" s="46" t="e">
        <f t="shared" ca="1" si="424"/>
        <v>#N/A</v>
      </c>
      <c r="H383" s="46">
        <f t="shared" ca="1" si="424"/>
        <v>22</v>
      </c>
      <c r="I383" s="46" t="e">
        <f t="shared" ca="1" si="424"/>
        <v>#N/A</v>
      </c>
      <c r="J383" s="46" t="e">
        <f t="shared" ca="1" si="424"/>
        <v>#N/A</v>
      </c>
      <c r="K383" s="46" t="e">
        <f t="shared" ca="1" si="424"/>
        <v>#N/A</v>
      </c>
      <c r="L383" s="46" t="e">
        <f t="shared" ca="1" si="424"/>
        <v>#N/A</v>
      </c>
      <c r="M383" s="46" t="e">
        <f t="shared" ref="M383:N383" ca="1" si="425">IF(ISNUMBER(OFFSET(INDIRECT(CONCATENATE("'",M$9,"'","!$B$60")),$Q188,$D$104)),OFFSET(INDIRECT(CONCATENATE("'",M$9,"'","!$B$60")),$Q188,$D$104),NA())</f>
        <v>#N/A</v>
      </c>
      <c r="N383" s="47" t="e">
        <f t="shared" ca="1" si="425"/>
        <v>#N/A</v>
      </c>
    </row>
    <row r="384" spans="1:14" ht="16">
      <c r="A384" s="43" t="str">
        <f t="shared" si="401"/>
        <v>S-CD204
WB27
CWSP21.5/5
FanSP32
Load100</v>
      </c>
      <c r="B384" s="45">
        <f t="shared" ref="B384:L384" ca="1" si="426">IF(ISNUMBER(OFFSET(INDIRECT(CONCATENATE("'",B$9,"'","!$B$59")),$Q24,$D$368)),OFFSET(INDIRECT(CONCATENATE("'",B$9,"'","!$B$59")),$Q24,$D$368),NA())</f>
        <v>32</v>
      </c>
      <c r="C384" s="45">
        <f t="shared" ca="1" si="426"/>
        <v>32.007644123195803</v>
      </c>
      <c r="D384" s="45">
        <f t="shared" ca="1" si="426"/>
        <v>31.994231861240294</v>
      </c>
      <c r="E384" s="45">
        <f t="shared" ca="1" si="426"/>
        <v>32</v>
      </c>
      <c r="F384" s="46" t="e">
        <f t="shared" ca="1" si="426"/>
        <v>#N/A</v>
      </c>
      <c r="G384" s="46" t="e">
        <f t="shared" ca="1" si="426"/>
        <v>#N/A</v>
      </c>
      <c r="H384" s="46">
        <f t="shared" ca="1" si="426"/>
        <v>32</v>
      </c>
      <c r="I384" s="46" t="e">
        <f t="shared" ca="1" si="426"/>
        <v>#N/A</v>
      </c>
      <c r="J384" s="46" t="e">
        <f t="shared" ca="1" si="426"/>
        <v>#N/A</v>
      </c>
      <c r="K384" s="46" t="e">
        <f t="shared" ca="1" si="426"/>
        <v>#N/A</v>
      </c>
      <c r="L384" s="46" t="e">
        <f t="shared" ca="1" si="426"/>
        <v>#N/A</v>
      </c>
      <c r="M384" s="46" t="e">
        <f t="shared" ref="M384:N384" ca="1" si="427">IF(ISNUMBER(OFFSET(INDIRECT(CONCATENATE("'",M$9,"'","!$B$60")),$Q189,$D$104)),OFFSET(INDIRECT(CONCATENATE("'",M$9,"'","!$B$60")),$Q189,$D$104),NA())</f>
        <v>#N/A</v>
      </c>
      <c r="N384" s="47" t="e">
        <f t="shared" ca="1" si="427"/>
        <v>#N/A</v>
      </c>
    </row>
    <row r="385" spans="1:14" ht="16">
      <c r="A385" s="43" t="str">
        <f t="shared" si="401"/>
        <v>S-CD211
WB23
CWSP21.5/5
FanSP22
Load75</v>
      </c>
      <c r="B385" s="45">
        <f t="shared" ref="B385:L385" ca="1" si="428">IF(ISNUMBER(OFFSET(INDIRECT(CONCATENATE("'",B$9,"'","!$B$59")),$Q25,$D$368)),OFFSET(INDIRECT(CONCATENATE("'",B$9,"'","!$B$59")),$Q25,$D$368),NA())</f>
        <v>27.41</v>
      </c>
      <c r="C385" s="45">
        <f t="shared" ca="1" si="428"/>
        <v>26.772991598751801</v>
      </c>
      <c r="D385" s="45">
        <f t="shared" ca="1" si="428"/>
        <v>27.988547474967579</v>
      </c>
      <c r="E385" s="45">
        <f t="shared" ca="1" si="428"/>
        <v>27.47</v>
      </c>
      <c r="F385" s="46" t="e">
        <f t="shared" ca="1" si="428"/>
        <v>#N/A</v>
      </c>
      <c r="G385" s="46" t="e">
        <f t="shared" ca="1" si="428"/>
        <v>#N/A</v>
      </c>
      <c r="H385" s="46">
        <f t="shared" ca="1" si="428"/>
        <v>27.731287179262299</v>
      </c>
      <c r="I385" s="46" t="e">
        <f t="shared" ca="1" si="428"/>
        <v>#N/A</v>
      </c>
      <c r="J385" s="46" t="e">
        <f t="shared" ca="1" si="428"/>
        <v>#N/A</v>
      </c>
      <c r="K385" s="46" t="e">
        <f t="shared" ca="1" si="428"/>
        <v>#N/A</v>
      </c>
      <c r="L385" s="46" t="e">
        <f t="shared" ca="1" si="428"/>
        <v>#N/A</v>
      </c>
      <c r="M385" s="46" t="e">
        <f t="shared" ref="M385:N385" ca="1" si="429">IF(ISNUMBER(OFFSET(INDIRECT(CONCATENATE("'",M$9,"'","!$B$60")),$Q190,$D$104)),OFFSET(INDIRECT(CONCATENATE("'",M$9,"'","!$B$60")),$Q190,$D$104),NA())</f>
        <v>#N/A</v>
      </c>
      <c r="N385" s="47" t="e">
        <f t="shared" ca="1" si="429"/>
        <v>#N/A</v>
      </c>
    </row>
    <row r="386" spans="1:14" ht="16">
      <c r="A386" s="43" t="str">
        <f t="shared" si="401"/>
        <v>S-CD212
WB19
CWSP21.5/6
FanSP22
Load50</v>
      </c>
      <c r="B386" s="45">
        <f t="shared" ref="B386:L386" ca="1" si="430">IF(ISNUMBER(OFFSET(INDIRECT(CONCATENATE("'",B$9,"'","!$B$59")),$Q26,$D$368)),OFFSET(INDIRECT(CONCATENATE("'",B$9,"'","!$B$59")),$Q26,$D$368),NA())</f>
        <v>22.42</v>
      </c>
      <c r="C386" s="45">
        <f t="shared" ca="1" si="430"/>
        <v>22.005013793974101</v>
      </c>
      <c r="D386" s="45">
        <f t="shared" ca="1" si="430"/>
        <v>23.588381470957557</v>
      </c>
      <c r="E386" s="45">
        <f t="shared" ca="1" si="430"/>
        <v>22.45</v>
      </c>
      <c r="F386" s="46" t="e">
        <f t="shared" ca="1" si="430"/>
        <v>#N/A</v>
      </c>
      <c r="G386" s="46" t="e">
        <f t="shared" ca="1" si="430"/>
        <v>#N/A</v>
      </c>
      <c r="H386" s="46">
        <f t="shared" ca="1" si="430"/>
        <v>23.106392145149002</v>
      </c>
      <c r="I386" s="46" t="e">
        <f t="shared" ca="1" si="430"/>
        <v>#N/A</v>
      </c>
      <c r="J386" s="46" t="e">
        <f t="shared" ca="1" si="430"/>
        <v>#N/A</v>
      </c>
      <c r="K386" s="46" t="e">
        <f t="shared" ca="1" si="430"/>
        <v>#N/A</v>
      </c>
      <c r="L386" s="46" t="e">
        <f t="shared" ca="1" si="430"/>
        <v>#N/A</v>
      </c>
      <c r="M386" s="46" t="e">
        <f t="shared" ref="M386:N386" ca="1" si="431">IF(ISNUMBER(OFFSET(INDIRECT(CONCATENATE("'",M$9,"'","!$B$60")),$Q191,$D$104)),OFFSET(INDIRECT(CONCATENATE("'",M$9,"'","!$B$60")),$Q191,$D$104),NA())</f>
        <v>#N/A</v>
      </c>
      <c r="N386" s="47" t="e">
        <f t="shared" ca="1" si="431"/>
        <v>#N/A</v>
      </c>
    </row>
    <row r="387" spans="1:14" ht="16">
      <c r="A387" s="48" t="str">
        <f t="shared" si="401"/>
        <v>S-CD213
WB7
CWSP21.5/5
FanSP32
Load100</v>
      </c>
      <c r="B387" s="45">
        <f t="shared" ref="B387:L387" ca="1" si="432">IF(ISNUMBER(OFFSET(INDIRECT(CONCATENATE("'",B$9,"'","!$B$59")),$Q27,$D$368)),OFFSET(INDIRECT(CONCATENATE("'",B$9,"'","!$B$59")),$Q27,$D$368),NA())</f>
        <v>21.5</v>
      </c>
      <c r="C387" s="45">
        <f t="shared" ca="1" si="432"/>
        <v>21.490426619651501</v>
      </c>
      <c r="D387" s="45">
        <f t="shared" ca="1" si="432"/>
        <v>21.5</v>
      </c>
      <c r="E387" s="45">
        <f t="shared" ca="1" si="432"/>
        <v>21.5</v>
      </c>
      <c r="F387" s="45" t="e">
        <f t="shared" ca="1" si="432"/>
        <v>#N/A</v>
      </c>
      <c r="G387" s="45" t="e">
        <f t="shared" ca="1" si="432"/>
        <v>#N/A</v>
      </c>
      <c r="H387" s="45">
        <f t="shared" ca="1" si="432"/>
        <v>22</v>
      </c>
      <c r="I387" s="45" t="e">
        <f t="shared" ca="1" si="432"/>
        <v>#N/A</v>
      </c>
      <c r="J387" s="45" t="e">
        <f t="shared" ca="1" si="432"/>
        <v>#N/A</v>
      </c>
      <c r="K387" s="45" t="e">
        <f t="shared" ca="1" si="432"/>
        <v>#N/A</v>
      </c>
      <c r="L387" s="45" t="e">
        <f t="shared" ca="1" si="432"/>
        <v>#N/A</v>
      </c>
      <c r="M387" s="45" t="e">
        <f t="shared" ref="M387:N387" ca="1" si="433">IF(ISNUMBER(OFFSET(INDIRECT(CONCATENATE("'",M$9,"'","!$B$60")),$Q192,$D$104)),OFFSET(INDIRECT(CONCATENATE("'",M$9,"'","!$B$60")),$Q192,$D$104),NA())</f>
        <v>#N/A</v>
      </c>
      <c r="N387" s="49" t="e">
        <f t="shared" ca="1" si="433"/>
        <v>#N/A</v>
      </c>
    </row>
    <row r="388" spans="1:14" ht="16">
      <c r="A388" s="48" t="str">
        <f t="shared" si="401"/>
        <v>S-CD214
WB27
CWSP21.5/5
FanSP32
Load100</v>
      </c>
      <c r="B388" s="45">
        <f t="shared" ref="B388:L388" ca="1" si="434">IF(ISNUMBER(OFFSET(INDIRECT(CONCATENATE("'",B$9,"'","!$B$59")),$Q28,$D$368)),OFFSET(INDIRECT(CONCATENATE("'",B$9,"'","!$B$59")),$Q28,$D$368),NA())</f>
        <v>31.5</v>
      </c>
      <c r="C388" s="45">
        <f t="shared" ca="1" si="434"/>
        <v>31.491490895636002</v>
      </c>
      <c r="D388" s="45">
        <f t="shared" ca="1" si="434"/>
        <v>31.5</v>
      </c>
      <c r="E388" s="45">
        <f t="shared" ca="1" si="434"/>
        <v>31.5</v>
      </c>
      <c r="F388" s="45" t="e">
        <f t="shared" ca="1" si="434"/>
        <v>#N/A</v>
      </c>
      <c r="G388" s="45" t="e">
        <f t="shared" ca="1" si="434"/>
        <v>#N/A</v>
      </c>
      <c r="H388" s="45">
        <f t="shared" ca="1" si="434"/>
        <v>32</v>
      </c>
      <c r="I388" s="45" t="e">
        <f t="shared" ca="1" si="434"/>
        <v>#N/A</v>
      </c>
      <c r="J388" s="45" t="e">
        <f t="shared" ca="1" si="434"/>
        <v>#N/A</v>
      </c>
      <c r="K388" s="45" t="e">
        <f t="shared" ca="1" si="434"/>
        <v>#N/A</v>
      </c>
      <c r="L388" s="45" t="e">
        <f t="shared" ca="1" si="434"/>
        <v>#N/A</v>
      </c>
      <c r="M388" s="45" t="e">
        <f t="shared" ref="M388:N388" ca="1" si="435">IF(ISNUMBER(OFFSET(INDIRECT(CONCATENATE("'",M$9,"'","!$B$60")),$Q193,$D$104)),OFFSET(INDIRECT(CONCATENATE("'",M$9,"'","!$B$60")),$Q193,$D$104),NA())</f>
        <v>#N/A</v>
      </c>
      <c r="N388" s="49" t="e">
        <f t="shared" ca="1" si="435"/>
        <v>#N/A</v>
      </c>
    </row>
    <row r="389" spans="1:14" ht="17" thickBot="1">
      <c r="A389" s="50" t="str">
        <f t="shared" si="401"/>
        <v>S-CD215
WB27
CWSP21.5/5
FanSP32
Load100</v>
      </c>
      <c r="B389" s="51">
        <f t="shared" ref="B389:L389" ca="1" si="436">IF(ISNUMBER(OFFSET(INDIRECT(CONCATENATE("'",B$9,"'","!$B$59")),$Q29,$D$368)),OFFSET(INDIRECT(CONCATENATE("'",B$9,"'","!$B$59")),$Q29,$D$368),NA())</f>
        <v>22.43</v>
      </c>
      <c r="C389" s="51">
        <f t="shared" ca="1" si="436"/>
        <v>22.005013793974101</v>
      </c>
      <c r="D389" s="51">
        <f t="shared" ca="1" si="436"/>
        <v>23.588381470957557</v>
      </c>
      <c r="E389" s="51">
        <f t="shared" ca="1" si="436"/>
        <v>22.45</v>
      </c>
      <c r="F389" s="51" t="e">
        <f t="shared" ca="1" si="436"/>
        <v>#N/A</v>
      </c>
      <c r="G389" s="51" t="e">
        <f t="shared" ca="1" si="436"/>
        <v>#N/A</v>
      </c>
      <c r="H389" s="51">
        <f t="shared" ca="1" si="436"/>
        <v>0</v>
      </c>
      <c r="I389" s="51" t="e">
        <f t="shared" ca="1" si="436"/>
        <v>#N/A</v>
      </c>
      <c r="J389" s="51" t="e">
        <f t="shared" ca="1" si="436"/>
        <v>#N/A</v>
      </c>
      <c r="K389" s="51" t="e">
        <f t="shared" ca="1" si="436"/>
        <v>#N/A</v>
      </c>
      <c r="L389" s="51" t="e">
        <f t="shared" ca="1" si="436"/>
        <v>#N/A</v>
      </c>
      <c r="M389" s="51" t="e">
        <f t="shared" ref="M389:N389" ca="1" si="437">IF(ISNUMBER(OFFSET(INDIRECT(CONCATENATE("'",M$9,"'","!$B$60")),$Q194,$D$104)),OFFSET(INDIRECT(CONCATENATE("'",M$9,"'","!$B$60")),$Q194,$D$104),NA())</f>
        <v>#N/A</v>
      </c>
      <c r="N389" s="52" t="e">
        <f t="shared" ca="1" si="437"/>
        <v>#N/A</v>
      </c>
    </row>
    <row r="390" spans="1:14" ht="16">
      <c r="A390" s="36"/>
      <c r="B390" s="36"/>
      <c r="C390" s="36"/>
      <c r="D390" s="36"/>
      <c r="E390" s="36"/>
      <c r="F390" s="36"/>
      <c r="G390" s="36"/>
      <c r="H390" s="36"/>
      <c r="I390" s="36"/>
      <c r="J390" s="36"/>
      <c r="K390" s="36"/>
      <c r="L390" s="36"/>
      <c r="M390" s="36"/>
      <c r="N390" s="36"/>
    </row>
    <row r="391" spans="1:14" ht="16">
      <c r="A391" s="36"/>
      <c r="B391" s="36"/>
      <c r="C391" s="36"/>
      <c r="D391" s="36"/>
      <c r="E391" s="36"/>
      <c r="F391" s="36"/>
      <c r="G391" s="36"/>
      <c r="H391" s="36"/>
      <c r="I391" s="36"/>
      <c r="J391" s="36"/>
      <c r="K391" s="36"/>
      <c r="L391" s="36"/>
      <c r="M391" s="36"/>
      <c r="N391" s="36"/>
    </row>
    <row r="392" spans="1:14" ht="16">
      <c r="A392" s="6" t="s">
        <v>361</v>
      </c>
      <c r="B392" s="6" t="s">
        <v>258</v>
      </c>
      <c r="C392" s="6" t="s">
        <v>15</v>
      </c>
      <c r="D392" s="6">
        <f>MATCH(A392,$X$11:$X$53,0)</f>
        <v>25</v>
      </c>
      <c r="E392" s="8"/>
      <c r="F392" s="6" t="str">
        <f>A392&amp;B392&amp;$F$4</f>
        <v>PCD_消費電力[kW]　S-CD100シリーズ</v>
      </c>
      <c r="G392" s="6" t="str">
        <f>A392&amp;B392&amp;$G$4</f>
        <v>PCD_消費電力[kW]　S-CD200シリーズ</v>
      </c>
      <c r="I392" s="36"/>
      <c r="J392" s="36"/>
      <c r="K392" s="36"/>
      <c r="L392" s="36"/>
      <c r="M392" s="36"/>
      <c r="N392" s="36"/>
    </row>
    <row r="393" spans="1:14">
      <c r="A393" s="11" t="s">
        <v>18</v>
      </c>
    </row>
    <row r="394" spans="1:14" ht="15" thickBot="1">
      <c r="A394" s="37" t="s">
        <v>26</v>
      </c>
      <c r="B394" s="38" t="str">
        <f ca="1">B$10</f>
        <v>QAS/メーカ値</v>
      </c>
      <c r="C394" s="38" t="str">
        <f t="shared" ref="C394:N394" ca="1" si="438">C$10</f>
        <v>ENe-ST/小野永吉</v>
      </c>
      <c r="D394" s="38" t="str">
        <f t="shared" ca="1" si="438"/>
        <v>LCEM/Yajima</v>
      </c>
      <c r="E394" s="38" t="str">
        <f t="shared" ca="1" si="438"/>
        <v>BEST2108dev/nino</v>
      </c>
      <c r="F394" s="38" t="str">
        <f t="shared" si="438"/>
        <v>Popolo_富樫</v>
      </c>
      <c r="G394" s="38" t="str">
        <f t="shared" si="438"/>
        <v>ACSESCX_吉田</v>
      </c>
      <c r="H394" s="38" t="str">
        <f t="shared" ca="1" si="438"/>
        <v>EnergyPlus/小野永吉</v>
      </c>
      <c r="I394" s="38" t="e">
        <f t="shared" ca="1" si="438"/>
        <v>#REF!</v>
      </c>
      <c r="J394" s="38" t="e">
        <f t="shared" ca="1" si="438"/>
        <v>#REF!</v>
      </c>
      <c r="K394" s="38" t="e">
        <f t="shared" ca="1" si="438"/>
        <v>#REF!</v>
      </c>
      <c r="L394" s="38" t="e">
        <f t="shared" ca="1" si="438"/>
        <v>#REF!</v>
      </c>
      <c r="M394" s="38" t="e">
        <f t="shared" ca="1" si="438"/>
        <v>#REF!</v>
      </c>
      <c r="N394" s="38" t="e">
        <f t="shared" ca="1" si="438"/>
        <v>#REF!</v>
      </c>
    </row>
    <row r="395" spans="1:14" ht="16">
      <c r="A395" s="39" t="str">
        <f>$A11</f>
        <v>S-CD100
WB27
CWSP21.5/5
FanSP22
Load100</v>
      </c>
      <c r="B395" s="40">
        <f t="shared" ref="B395:L395" ca="1" si="439">IF(ISNUMBER(OFFSET(INDIRECT(CONCATENATE("'",B$9,"'","!$B$59")),$Q11,$D$392)),OFFSET(INDIRECT(CONCATENATE("'",B$9,"'","!$B$59")),$Q11,$D$392),NA())</f>
        <v>16.172350000000002</v>
      </c>
      <c r="C395" s="40">
        <f t="shared" ca="1" si="439"/>
        <v>17.1007618483331</v>
      </c>
      <c r="D395" s="40">
        <f t="shared" ca="1" si="439"/>
        <v>16.654759738507714</v>
      </c>
      <c r="E395" s="41">
        <f t="shared" ca="1" si="439"/>
        <v>16.172350000000002</v>
      </c>
      <c r="F395" s="41" t="e">
        <f t="shared" ca="1" si="439"/>
        <v>#N/A</v>
      </c>
      <c r="G395" s="41" t="e">
        <f t="shared" ca="1" si="439"/>
        <v>#N/A</v>
      </c>
      <c r="H395" s="41">
        <f t="shared" ca="1" si="439"/>
        <v>16.63</v>
      </c>
      <c r="I395" s="41" t="e">
        <f t="shared" ca="1" si="439"/>
        <v>#N/A</v>
      </c>
      <c r="J395" s="41" t="e">
        <f t="shared" ca="1" si="439"/>
        <v>#N/A</v>
      </c>
      <c r="K395" s="41" t="e">
        <f t="shared" ca="1" si="439"/>
        <v>#N/A</v>
      </c>
      <c r="L395" s="41" t="e">
        <f t="shared" ca="1" si="439"/>
        <v>#N/A</v>
      </c>
      <c r="M395" s="41" t="e">
        <f ca="1">IF(ISNUMBER(OFFSET(INDIRECT(CONCATENATE("'",M$9,"'","!$B$60")),$Q191,$D$104)),OFFSET(INDIRECT(CONCATENATE("'",M$9,"'","!$B$60")),$Q191,$D$104),NA())</f>
        <v>#N/A</v>
      </c>
      <c r="N395" s="42" t="e">
        <f ca="1">IF(ISNUMBER(OFFSET(INDIRECT(CONCATENATE("'",N$9,"'","!$B$60")),$Q191,$D$104)),OFFSET(INDIRECT(CONCATENATE("'",N$9,"'","!$B$60")),$Q191,$D$104),NA())</f>
        <v>#N/A</v>
      </c>
    </row>
    <row r="396" spans="1:14" ht="16">
      <c r="A396" s="43" t="str">
        <f t="shared" ref="A396:A413" si="440">$A12</f>
        <v>S-CD101
WB23
CWSP21.5/5
FanSP22
Load100</v>
      </c>
      <c r="B396" s="44">
        <f t="shared" ref="B396:L396" ca="1" si="441">IF(ISNUMBER(OFFSET(INDIRECT(CONCATENATE("'",B$9,"'","!$B$59")),$Q12,$D$392)),OFFSET(INDIRECT(CONCATENATE("'",B$9,"'","!$B$59")),$Q12,$D$392),NA())</f>
        <v>16.172350000000002</v>
      </c>
      <c r="C396" s="45">
        <f t="shared" ca="1" si="441"/>
        <v>17.1007618483331</v>
      </c>
      <c r="D396" s="45">
        <f t="shared" ca="1" si="441"/>
        <v>16.654759738507714</v>
      </c>
      <c r="E396" s="46">
        <f t="shared" ca="1" si="441"/>
        <v>16.172350000000002</v>
      </c>
      <c r="F396" s="46" t="e">
        <f t="shared" ca="1" si="441"/>
        <v>#N/A</v>
      </c>
      <c r="G396" s="46" t="e">
        <f t="shared" ca="1" si="441"/>
        <v>#N/A</v>
      </c>
      <c r="H396" s="46">
        <f t="shared" ca="1" si="441"/>
        <v>16.63</v>
      </c>
      <c r="I396" s="46" t="e">
        <f t="shared" ca="1" si="441"/>
        <v>#N/A</v>
      </c>
      <c r="J396" s="46" t="e">
        <f t="shared" ca="1" si="441"/>
        <v>#N/A</v>
      </c>
      <c r="K396" s="46" t="e">
        <f t="shared" ca="1" si="441"/>
        <v>#N/A</v>
      </c>
      <c r="L396" s="46" t="e">
        <f t="shared" ca="1" si="441"/>
        <v>#N/A</v>
      </c>
      <c r="M396" s="46" t="e">
        <f t="shared" ref="M396:N396" ca="1" si="442">IF(ISNUMBER(OFFSET(INDIRECT(CONCATENATE("'",M$9,"'","!$B$60")),$Q192,$D$104)),OFFSET(INDIRECT(CONCATENATE("'",M$9,"'","!$B$60")),$Q192,$D$104),NA())</f>
        <v>#N/A</v>
      </c>
      <c r="N396" s="47" t="e">
        <f t="shared" ca="1" si="442"/>
        <v>#N/A</v>
      </c>
    </row>
    <row r="397" spans="1:14" ht="16">
      <c r="A397" s="43" t="str">
        <f t="shared" si="440"/>
        <v>S-CD102
WB19
CWSP21.5/5
FanSP22
Load100</v>
      </c>
      <c r="B397" s="45">
        <f t="shared" ref="B397:L397" ca="1" si="443">IF(ISNUMBER(OFFSET(INDIRECT(CONCATENATE("'",B$9,"'","!$B$59")),$Q13,$D$392)),OFFSET(INDIRECT(CONCATENATE("'",B$9,"'","!$B$59")),$Q13,$D$392),NA())</f>
        <v>16.172350000000002</v>
      </c>
      <c r="C397" s="45">
        <f t="shared" ca="1" si="443"/>
        <v>17.1007618483331</v>
      </c>
      <c r="D397" s="45">
        <f t="shared" ca="1" si="443"/>
        <v>16.654759738507714</v>
      </c>
      <c r="E397" s="46">
        <f t="shared" ca="1" si="443"/>
        <v>16.172350000000002</v>
      </c>
      <c r="F397" s="46" t="e">
        <f t="shared" ca="1" si="443"/>
        <v>#N/A</v>
      </c>
      <c r="G397" s="46" t="e">
        <f t="shared" ca="1" si="443"/>
        <v>#N/A</v>
      </c>
      <c r="H397" s="46">
        <f t="shared" ca="1" si="443"/>
        <v>16.63</v>
      </c>
      <c r="I397" s="46" t="e">
        <f t="shared" ca="1" si="443"/>
        <v>#N/A</v>
      </c>
      <c r="J397" s="46" t="e">
        <f t="shared" ca="1" si="443"/>
        <v>#N/A</v>
      </c>
      <c r="K397" s="46" t="e">
        <f t="shared" ca="1" si="443"/>
        <v>#N/A</v>
      </c>
      <c r="L397" s="46" t="e">
        <f t="shared" ca="1" si="443"/>
        <v>#N/A</v>
      </c>
      <c r="M397" s="46" t="e">
        <f t="shared" ref="M397:N397" ca="1" si="444">IF(ISNUMBER(OFFSET(INDIRECT(CONCATENATE("'",M$9,"'","!$B$60")),$Q193,$D$104)),OFFSET(INDIRECT(CONCATENATE("'",M$9,"'","!$B$60")),$Q193,$D$104),NA())</f>
        <v>#N/A</v>
      </c>
      <c r="N397" s="47" t="e">
        <f t="shared" ca="1" si="444"/>
        <v>#N/A</v>
      </c>
    </row>
    <row r="398" spans="1:14" ht="16">
      <c r="A398" s="43" t="str">
        <f t="shared" si="440"/>
        <v>S-CD103
WB7
CWSP21.5/5
FanSP32
Load100</v>
      </c>
      <c r="B398" s="45">
        <f t="shared" ref="B398:L398" ca="1" si="445">IF(ISNUMBER(OFFSET(INDIRECT(CONCATENATE("'",B$9,"'","!$B$59")),$Q14,$D$392)),OFFSET(INDIRECT(CONCATENATE("'",B$9,"'","!$B$59")),$Q14,$D$392),NA())</f>
        <v>16.172350000000002</v>
      </c>
      <c r="C398" s="45">
        <f t="shared" ca="1" si="445"/>
        <v>17.1007618483331</v>
      </c>
      <c r="D398" s="45">
        <f t="shared" ca="1" si="445"/>
        <v>16.654759738507714</v>
      </c>
      <c r="E398" s="46">
        <f t="shared" ca="1" si="445"/>
        <v>16.172350000000002</v>
      </c>
      <c r="F398" s="46" t="e">
        <f t="shared" ca="1" si="445"/>
        <v>#N/A</v>
      </c>
      <c r="G398" s="46" t="e">
        <f t="shared" ca="1" si="445"/>
        <v>#N/A</v>
      </c>
      <c r="H398" s="46">
        <f t="shared" ca="1" si="445"/>
        <v>16.63</v>
      </c>
      <c r="I398" s="46" t="e">
        <f t="shared" ca="1" si="445"/>
        <v>#N/A</v>
      </c>
      <c r="J398" s="46" t="e">
        <f t="shared" ca="1" si="445"/>
        <v>#N/A</v>
      </c>
      <c r="K398" s="46" t="e">
        <f t="shared" ca="1" si="445"/>
        <v>#N/A</v>
      </c>
      <c r="L398" s="46" t="e">
        <f t="shared" ca="1" si="445"/>
        <v>#N/A</v>
      </c>
      <c r="M398" s="46" t="e">
        <f t="shared" ref="M398:N398" ca="1" si="446">IF(ISNUMBER(OFFSET(INDIRECT(CONCATENATE("'",M$9,"'","!$B$60")),$Q194,$D$104)),OFFSET(INDIRECT(CONCATENATE("'",M$9,"'","!$B$60")),$Q194,$D$104),NA())</f>
        <v>#N/A</v>
      </c>
      <c r="N398" s="47" t="e">
        <f t="shared" ca="1" si="446"/>
        <v>#N/A</v>
      </c>
    </row>
    <row r="399" spans="1:14" ht="16">
      <c r="A399" s="43" t="str">
        <f t="shared" si="440"/>
        <v>S-CD104
WB27
CWSP21.5/5
FanSP32
Load100</v>
      </c>
      <c r="B399" s="45">
        <f t="shared" ref="B399:L399" ca="1" si="447">IF(ISNUMBER(OFFSET(INDIRECT(CONCATENATE("'",B$9,"'","!$B$59")),$Q15,$D$392)),OFFSET(INDIRECT(CONCATENATE("'",B$9,"'","!$B$59")),$Q15,$D$392),NA())</f>
        <v>16.172350000000002</v>
      </c>
      <c r="C399" s="45">
        <f t="shared" ca="1" si="447"/>
        <v>17.1007618483331</v>
      </c>
      <c r="D399" s="45">
        <f t="shared" ca="1" si="447"/>
        <v>16.654759738507714</v>
      </c>
      <c r="E399" s="46">
        <f t="shared" ca="1" si="447"/>
        <v>16.172350000000002</v>
      </c>
      <c r="F399" s="46" t="e">
        <f t="shared" ca="1" si="447"/>
        <v>#N/A</v>
      </c>
      <c r="G399" s="46" t="e">
        <f t="shared" ca="1" si="447"/>
        <v>#N/A</v>
      </c>
      <c r="H399" s="46">
        <f t="shared" ca="1" si="447"/>
        <v>16.63</v>
      </c>
      <c r="I399" s="46" t="e">
        <f t="shared" ca="1" si="447"/>
        <v>#N/A</v>
      </c>
      <c r="J399" s="46" t="e">
        <f t="shared" ca="1" si="447"/>
        <v>#N/A</v>
      </c>
      <c r="K399" s="46" t="e">
        <f t="shared" ca="1" si="447"/>
        <v>#N/A</v>
      </c>
      <c r="L399" s="46" t="e">
        <f t="shared" ca="1" si="447"/>
        <v>#N/A</v>
      </c>
      <c r="M399" s="46" t="e">
        <f t="shared" ref="M399:N399" ca="1" si="448">IF(ISNUMBER(OFFSET(INDIRECT(CONCATENATE("'",M$9,"'","!$B$60")),$Q195,$D$104)),OFFSET(INDIRECT(CONCATENATE("'",M$9,"'","!$B$60")),$Q195,$D$104),NA())</f>
        <v>#N/A</v>
      </c>
      <c r="N399" s="47" t="e">
        <f t="shared" ca="1" si="448"/>
        <v>#N/A</v>
      </c>
    </row>
    <row r="400" spans="1:14" ht="16">
      <c r="A400" s="43" t="str">
        <f t="shared" si="440"/>
        <v>S-CD111
WB23
CWSP21.5/5
FanSP22
Load75</v>
      </c>
      <c r="B400" s="45">
        <f t="shared" ref="B400:L400" ca="1" si="449">IF(ISNUMBER(OFFSET(INDIRECT(CONCATENATE("'",B$9,"'","!$B$59")),$Q16,$D$392)),OFFSET(INDIRECT(CONCATENATE("'",B$9,"'","!$B$59")),$Q16,$D$392),NA())</f>
        <v>16.172350000000002</v>
      </c>
      <c r="C400" s="45">
        <f t="shared" ca="1" si="449"/>
        <v>17.1007618483331</v>
      </c>
      <c r="D400" s="45">
        <f t="shared" ca="1" si="449"/>
        <v>16.654759738507714</v>
      </c>
      <c r="E400" s="45">
        <f t="shared" ca="1" si="449"/>
        <v>16.172350000000002</v>
      </c>
      <c r="F400" s="46" t="e">
        <f t="shared" ca="1" si="449"/>
        <v>#N/A</v>
      </c>
      <c r="G400" s="46" t="e">
        <f t="shared" ca="1" si="449"/>
        <v>#N/A</v>
      </c>
      <c r="H400" s="46">
        <f t="shared" ca="1" si="449"/>
        <v>16.63</v>
      </c>
      <c r="I400" s="46" t="e">
        <f t="shared" ca="1" si="449"/>
        <v>#N/A</v>
      </c>
      <c r="J400" s="46" t="e">
        <f t="shared" ca="1" si="449"/>
        <v>#N/A</v>
      </c>
      <c r="K400" s="46" t="e">
        <f t="shared" ca="1" si="449"/>
        <v>#N/A</v>
      </c>
      <c r="L400" s="46" t="e">
        <f t="shared" ca="1" si="449"/>
        <v>#N/A</v>
      </c>
      <c r="M400" s="46" t="e">
        <f t="shared" ref="M400:N400" ca="1" si="450">IF(ISNUMBER(OFFSET(INDIRECT(CONCATENATE("'",M$9,"'","!$B$60")),$Q196,$D$104)),OFFSET(INDIRECT(CONCATENATE("'",M$9,"'","!$B$60")),$Q196,$D$104),NA())</f>
        <v>#N/A</v>
      </c>
      <c r="N400" s="47" t="e">
        <f t="shared" ca="1" si="450"/>
        <v>#N/A</v>
      </c>
    </row>
    <row r="401" spans="1:14" ht="16">
      <c r="A401" s="43" t="str">
        <f t="shared" si="440"/>
        <v>S-CD112
WB19
CWSP21.5/6
FanSP22
Load50</v>
      </c>
      <c r="B401" s="45">
        <f t="shared" ref="B401:L401" ca="1" si="451">IF(ISNUMBER(OFFSET(INDIRECT(CONCATENATE("'",B$9,"'","!$B$59")),$Q17,$D$392)),OFFSET(INDIRECT(CONCATENATE("'",B$9,"'","!$B$59")),$Q17,$D$392),NA())</f>
        <v>16.172350000000002</v>
      </c>
      <c r="C401" s="45">
        <f t="shared" ca="1" si="451"/>
        <v>17.1007618483331</v>
      </c>
      <c r="D401" s="45">
        <f t="shared" ca="1" si="451"/>
        <v>16.654759738507714</v>
      </c>
      <c r="E401" s="45">
        <f t="shared" ca="1" si="451"/>
        <v>16.172350000000002</v>
      </c>
      <c r="F401" s="46" t="e">
        <f t="shared" ca="1" si="451"/>
        <v>#N/A</v>
      </c>
      <c r="G401" s="46" t="e">
        <f t="shared" ca="1" si="451"/>
        <v>#N/A</v>
      </c>
      <c r="H401" s="46">
        <f t="shared" ca="1" si="451"/>
        <v>16.63</v>
      </c>
      <c r="I401" s="46" t="e">
        <f t="shared" ca="1" si="451"/>
        <v>#N/A</v>
      </c>
      <c r="J401" s="46" t="e">
        <f t="shared" ca="1" si="451"/>
        <v>#N/A</v>
      </c>
      <c r="K401" s="46" t="e">
        <f t="shared" ca="1" si="451"/>
        <v>#N/A</v>
      </c>
      <c r="L401" s="46" t="e">
        <f t="shared" ca="1" si="451"/>
        <v>#N/A</v>
      </c>
      <c r="M401" s="46" t="e">
        <f t="shared" ref="M401:N401" ca="1" si="452">IF(ISNUMBER(OFFSET(INDIRECT(CONCATENATE("'",M$9,"'","!$B$60")),$Q197,$D$104)),OFFSET(INDIRECT(CONCATENATE("'",M$9,"'","!$B$60")),$Q197,$D$104),NA())</f>
        <v>#N/A</v>
      </c>
      <c r="N401" s="47" t="e">
        <f t="shared" ca="1" si="452"/>
        <v>#N/A</v>
      </c>
    </row>
    <row r="402" spans="1:14" ht="16">
      <c r="A402" s="43" t="str">
        <f t="shared" si="440"/>
        <v>S-CD113
WB7
CWSP21.5/5
FanSP32
Load100</v>
      </c>
      <c r="B402" s="45">
        <f t="shared" ref="B402:L402" ca="1" si="453">IF(ISNUMBER(OFFSET(INDIRECT(CONCATENATE("'",B$9,"'","!$B$59")),$Q18,$D$392)),OFFSET(INDIRECT(CONCATENATE("'",B$9,"'","!$B$59")),$Q18,$D$392),NA())</f>
        <v>16.172350000000002</v>
      </c>
      <c r="C402" s="45">
        <f t="shared" ca="1" si="453"/>
        <v>17.1007618483331</v>
      </c>
      <c r="D402" s="45">
        <f t="shared" ca="1" si="453"/>
        <v>16.654759738507714</v>
      </c>
      <c r="E402" s="45">
        <f t="shared" ca="1" si="453"/>
        <v>16.172350000000002</v>
      </c>
      <c r="F402" s="46" t="e">
        <f t="shared" ca="1" si="453"/>
        <v>#N/A</v>
      </c>
      <c r="G402" s="46" t="e">
        <f t="shared" ca="1" si="453"/>
        <v>#N/A</v>
      </c>
      <c r="H402" s="46">
        <f t="shared" ca="1" si="453"/>
        <v>16.63</v>
      </c>
      <c r="I402" s="46" t="e">
        <f t="shared" ca="1" si="453"/>
        <v>#N/A</v>
      </c>
      <c r="J402" s="46" t="e">
        <f t="shared" ca="1" si="453"/>
        <v>#N/A</v>
      </c>
      <c r="K402" s="46" t="e">
        <f t="shared" ca="1" si="453"/>
        <v>#N/A</v>
      </c>
      <c r="L402" s="46" t="e">
        <f t="shared" ca="1" si="453"/>
        <v>#N/A</v>
      </c>
      <c r="M402" s="46" t="e">
        <f t="shared" ref="M402:N402" ca="1" si="454">IF(ISNUMBER(OFFSET(INDIRECT(CONCATENATE("'",M$9,"'","!$B$60")),$Q198,$D$104)),OFFSET(INDIRECT(CONCATENATE("'",M$9,"'","!$B$60")),$Q198,$D$104),NA())</f>
        <v>#N/A</v>
      </c>
      <c r="N402" s="47" t="e">
        <f t="shared" ca="1" si="454"/>
        <v>#N/A</v>
      </c>
    </row>
    <row r="403" spans="1:14" ht="16">
      <c r="A403" s="48" t="str">
        <f t="shared" si="440"/>
        <v>S-CD114
WB27
CWSP21.5/5
FanSP32
Load100</v>
      </c>
      <c r="B403" s="45">
        <f t="shared" ref="B403:L403" ca="1" si="455">IF(ISNUMBER(OFFSET(INDIRECT(CONCATENATE("'",B$9,"'","!$B$59")),$Q19,$D$392)),OFFSET(INDIRECT(CONCATENATE("'",B$9,"'","!$B$59")),$Q19,$D$392),NA())</f>
        <v>16.172350000000002</v>
      </c>
      <c r="C403" s="45">
        <f t="shared" ca="1" si="455"/>
        <v>17.1007618483331</v>
      </c>
      <c r="D403" s="45">
        <f t="shared" ca="1" si="455"/>
        <v>16.654759738507714</v>
      </c>
      <c r="E403" s="45">
        <f t="shared" ca="1" si="455"/>
        <v>16.172350000000002</v>
      </c>
      <c r="F403" s="45" t="e">
        <f t="shared" ca="1" si="455"/>
        <v>#N/A</v>
      </c>
      <c r="G403" s="45" t="e">
        <f t="shared" ca="1" si="455"/>
        <v>#N/A</v>
      </c>
      <c r="H403" s="45">
        <f t="shared" ca="1" si="455"/>
        <v>16.63</v>
      </c>
      <c r="I403" s="45" t="e">
        <f t="shared" ca="1" si="455"/>
        <v>#N/A</v>
      </c>
      <c r="J403" s="45" t="e">
        <f t="shared" ca="1" si="455"/>
        <v>#N/A</v>
      </c>
      <c r="K403" s="45" t="e">
        <f t="shared" ca="1" si="455"/>
        <v>#N/A</v>
      </c>
      <c r="L403" s="45" t="e">
        <f t="shared" ca="1" si="455"/>
        <v>#N/A</v>
      </c>
      <c r="M403" s="45" t="e">
        <f t="shared" ref="M403:N403" ca="1" si="456">IF(ISNUMBER(OFFSET(INDIRECT(CONCATENATE("'",M$9,"'","!$B$60")),$Q199,$D$104)),OFFSET(INDIRECT(CONCATENATE("'",M$9,"'","!$B$60")),$Q199,$D$104),NA())</f>
        <v>#N/A</v>
      </c>
      <c r="N403" s="49" t="e">
        <f t="shared" ca="1" si="456"/>
        <v>#N/A</v>
      </c>
    </row>
    <row r="404" spans="1:14" ht="16">
      <c r="A404" s="43" t="str">
        <f t="shared" si="440"/>
        <v>S-CD200
WB27
CWSP21.5/5
FanSP22
Load100</v>
      </c>
      <c r="B404" s="44">
        <f t="shared" ref="B404:L404" ca="1" si="457">IF(ISNUMBER(OFFSET(INDIRECT(CONCATENATE("'",B$9,"'","!$B$59")),$Q20,$D$392)),OFFSET(INDIRECT(CONCATENATE("'",B$9,"'","!$B$59")),$Q20,$D$392),NA())</f>
        <v>16.421400000000002</v>
      </c>
      <c r="C404" s="45">
        <f t="shared" ca="1" si="457"/>
        <v>17.072784187207301</v>
      </c>
      <c r="D404" s="45">
        <f t="shared" ca="1" si="457"/>
        <v>16.594704123875719</v>
      </c>
      <c r="E404" s="46">
        <f t="shared" ca="1" si="457"/>
        <v>16.421400000000002</v>
      </c>
      <c r="F404" s="46" t="e">
        <f t="shared" ca="1" si="457"/>
        <v>#N/A</v>
      </c>
      <c r="G404" s="46" t="e">
        <f t="shared" ca="1" si="457"/>
        <v>#N/A</v>
      </c>
      <c r="H404" s="46">
        <f t="shared" ca="1" si="457"/>
        <v>16.63</v>
      </c>
      <c r="I404" s="46" t="e">
        <f t="shared" ca="1" si="457"/>
        <v>#N/A</v>
      </c>
      <c r="J404" s="46" t="e">
        <f t="shared" ca="1" si="457"/>
        <v>#N/A</v>
      </c>
      <c r="K404" s="46" t="e">
        <f t="shared" ca="1" si="457"/>
        <v>#N/A</v>
      </c>
      <c r="L404" s="46" t="e">
        <f t="shared" ca="1" si="457"/>
        <v>#N/A</v>
      </c>
      <c r="M404" s="46" t="e">
        <f t="shared" ref="M404:N404" ca="1" si="458">IF(ISNUMBER(OFFSET(INDIRECT(CONCATENATE("'",M$9,"'","!$B$60")),$Q200,$D$104)),OFFSET(INDIRECT(CONCATENATE("'",M$9,"'","!$B$60")),$Q200,$D$104),NA())</f>
        <v>#N/A</v>
      </c>
      <c r="N404" s="47" t="e">
        <f t="shared" ca="1" si="458"/>
        <v>#N/A</v>
      </c>
    </row>
    <row r="405" spans="1:14" ht="16">
      <c r="A405" s="43" t="str">
        <f t="shared" si="440"/>
        <v>S-CD201
WB23
CWSP21.5/5
FanSP22
Load100</v>
      </c>
      <c r="B405" s="45">
        <f t="shared" ref="B405:L405" ca="1" si="459">IF(ISNUMBER(OFFSET(INDIRECT(CONCATENATE("'",B$9,"'","!$B$59")),$Q21,$D$392)),OFFSET(INDIRECT(CONCATENATE("'",B$9,"'","!$B$59")),$Q21,$D$392),NA())</f>
        <v>16.421400000000002</v>
      </c>
      <c r="C405" s="45">
        <f t="shared" ca="1" si="459"/>
        <v>16.279773521079999</v>
      </c>
      <c r="D405" s="45">
        <f t="shared" ca="1" si="459"/>
        <v>15.62670847589486</v>
      </c>
      <c r="E405" s="46">
        <f t="shared" ca="1" si="459"/>
        <v>16.421400000000002</v>
      </c>
      <c r="F405" s="46" t="e">
        <f t="shared" ca="1" si="459"/>
        <v>#N/A</v>
      </c>
      <c r="G405" s="46" t="e">
        <f t="shared" ca="1" si="459"/>
        <v>#N/A</v>
      </c>
      <c r="H405" s="46">
        <f t="shared" ca="1" si="459"/>
        <v>16.63</v>
      </c>
      <c r="I405" s="46" t="e">
        <f t="shared" ca="1" si="459"/>
        <v>#N/A</v>
      </c>
      <c r="J405" s="46" t="e">
        <f t="shared" ca="1" si="459"/>
        <v>#N/A</v>
      </c>
      <c r="K405" s="46" t="e">
        <f t="shared" ca="1" si="459"/>
        <v>#N/A</v>
      </c>
      <c r="L405" s="46" t="e">
        <f t="shared" ca="1" si="459"/>
        <v>#N/A</v>
      </c>
      <c r="M405" s="46" t="e">
        <f t="shared" ref="M405:N405" ca="1" si="460">IF(ISNUMBER(OFFSET(INDIRECT(CONCATENATE("'",M$9,"'","!$B$60")),$Q201,$D$104)),OFFSET(INDIRECT(CONCATENATE("'",M$9,"'","!$B$60")),$Q201,$D$104),NA())</f>
        <v>#N/A</v>
      </c>
      <c r="N405" s="47" t="e">
        <f t="shared" ca="1" si="460"/>
        <v>#N/A</v>
      </c>
    </row>
    <row r="406" spans="1:14" ht="16">
      <c r="A406" s="43" t="str">
        <f t="shared" si="440"/>
        <v>S-CD202
WB19
CWSP21.5/5
FanSP22
Load100</v>
      </c>
      <c r="B406" s="45">
        <f t="shared" ref="B406:L406" ca="1" si="461">IF(ISNUMBER(OFFSET(INDIRECT(CONCATENATE("'",B$9,"'","!$B$59")),$Q22,$D$392)),OFFSET(INDIRECT(CONCATENATE("'",B$9,"'","!$B$59")),$Q22,$D$392),NA())</f>
        <v>16.420860000000001</v>
      </c>
      <c r="C406" s="45">
        <f t="shared" ca="1" si="461"/>
        <v>15.6304387138119</v>
      </c>
      <c r="D406" s="45">
        <f t="shared" ca="1" si="461"/>
        <v>15.066446108196443</v>
      </c>
      <c r="E406" s="46">
        <f t="shared" ca="1" si="461"/>
        <v>16.421400000000002</v>
      </c>
      <c r="F406" s="46" t="e">
        <f t="shared" ca="1" si="461"/>
        <v>#N/A</v>
      </c>
      <c r="G406" s="46" t="e">
        <f t="shared" ca="1" si="461"/>
        <v>#N/A</v>
      </c>
      <c r="H406" s="46">
        <f t="shared" ca="1" si="461"/>
        <v>16.63</v>
      </c>
      <c r="I406" s="46" t="e">
        <f t="shared" ca="1" si="461"/>
        <v>#N/A</v>
      </c>
      <c r="J406" s="46" t="e">
        <f t="shared" ca="1" si="461"/>
        <v>#N/A</v>
      </c>
      <c r="K406" s="46" t="e">
        <f t="shared" ca="1" si="461"/>
        <v>#N/A</v>
      </c>
      <c r="L406" s="46" t="e">
        <f t="shared" ca="1" si="461"/>
        <v>#N/A</v>
      </c>
      <c r="M406" s="46" t="e">
        <f t="shared" ref="M406:N406" ca="1" si="462">IF(ISNUMBER(OFFSET(INDIRECT(CONCATENATE("'",M$9,"'","!$B$60")),$Q202,$D$104)),OFFSET(INDIRECT(CONCATENATE("'",M$9,"'","!$B$60")),$Q202,$D$104),NA())</f>
        <v>#N/A</v>
      </c>
      <c r="N406" s="47" t="e">
        <f t="shared" ca="1" si="462"/>
        <v>#N/A</v>
      </c>
    </row>
    <row r="407" spans="1:14" ht="16">
      <c r="A407" s="43" t="str">
        <f t="shared" si="440"/>
        <v>S-CD203
WB7
CWSP21.5/5
FanSP32
Load100</v>
      </c>
      <c r="B407" s="45">
        <f t="shared" ref="B407:L407" ca="1" si="463">IF(ISNUMBER(OFFSET(INDIRECT(CONCATENATE("'",B$9,"'","!$B$59")),$Q23,$D$392)),OFFSET(INDIRECT(CONCATENATE("'",B$9,"'","!$B$59")),$Q23,$D$392),NA())</f>
        <v>15.904860000000001</v>
      </c>
      <c r="C407" s="45">
        <f t="shared" ca="1" si="463"/>
        <v>15.047311412535199</v>
      </c>
      <c r="D407" s="45">
        <f t="shared" ca="1" si="463"/>
        <v>13.718780622478624</v>
      </c>
      <c r="E407" s="46">
        <f t="shared" ca="1" si="463"/>
        <v>16.29599</v>
      </c>
      <c r="F407" s="46" t="e">
        <f t="shared" ca="1" si="463"/>
        <v>#N/A</v>
      </c>
      <c r="G407" s="46" t="e">
        <f t="shared" ca="1" si="463"/>
        <v>#N/A</v>
      </c>
      <c r="H407" s="46">
        <f t="shared" ca="1" si="463"/>
        <v>16.63</v>
      </c>
      <c r="I407" s="46" t="e">
        <f t="shared" ca="1" si="463"/>
        <v>#N/A</v>
      </c>
      <c r="J407" s="46" t="e">
        <f t="shared" ca="1" si="463"/>
        <v>#N/A</v>
      </c>
      <c r="K407" s="46" t="e">
        <f t="shared" ca="1" si="463"/>
        <v>#N/A</v>
      </c>
      <c r="L407" s="46" t="e">
        <f t="shared" ca="1" si="463"/>
        <v>#N/A</v>
      </c>
      <c r="M407" s="46" t="e">
        <f t="shared" ref="M407:N407" ca="1" si="464">IF(ISNUMBER(OFFSET(INDIRECT(CONCATENATE("'",M$9,"'","!$B$60")),$Q203,$D$104)),OFFSET(INDIRECT(CONCATENATE("'",M$9,"'","!$B$60")),$Q203,$D$104),NA())</f>
        <v>#N/A</v>
      </c>
      <c r="N407" s="47" t="e">
        <f t="shared" ca="1" si="464"/>
        <v>#N/A</v>
      </c>
    </row>
    <row r="408" spans="1:14" ht="16">
      <c r="A408" s="43" t="str">
        <f t="shared" si="440"/>
        <v>S-CD204
WB27
CWSP21.5/5
FanSP32
Load100</v>
      </c>
      <c r="B408" s="45">
        <f t="shared" ref="B408:L408" ca="1" si="465">IF(ISNUMBER(OFFSET(INDIRECT(CONCATENATE("'",B$9,"'","!$B$59")),$Q24,$D$392)),OFFSET(INDIRECT(CONCATENATE("'",B$9,"'","!$B$59")),$Q24,$D$392),NA())</f>
        <v>16.421400000000002</v>
      </c>
      <c r="C408" s="45">
        <f t="shared" ca="1" si="465"/>
        <v>17.1007618483331</v>
      </c>
      <c r="D408" s="45">
        <f t="shared" ca="1" si="465"/>
        <v>16.261208207199189</v>
      </c>
      <c r="E408" s="45">
        <f t="shared" ca="1" si="465"/>
        <v>16.421400000000002</v>
      </c>
      <c r="F408" s="46" t="e">
        <f t="shared" ca="1" si="465"/>
        <v>#N/A</v>
      </c>
      <c r="G408" s="46" t="e">
        <f t="shared" ca="1" si="465"/>
        <v>#N/A</v>
      </c>
      <c r="H408" s="46">
        <f t="shared" ca="1" si="465"/>
        <v>16.63</v>
      </c>
      <c r="I408" s="46" t="e">
        <f t="shared" ca="1" si="465"/>
        <v>#N/A</v>
      </c>
      <c r="J408" s="46" t="e">
        <f t="shared" ca="1" si="465"/>
        <v>#N/A</v>
      </c>
      <c r="K408" s="46" t="e">
        <f t="shared" ca="1" si="465"/>
        <v>#N/A</v>
      </c>
      <c r="L408" s="46" t="e">
        <f t="shared" ca="1" si="465"/>
        <v>#N/A</v>
      </c>
      <c r="M408" s="46" t="e">
        <f t="shared" ref="M408:N408" ca="1" si="466">IF(ISNUMBER(OFFSET(INDIRECT(CONCATENATE("'",M$9,"'","!$B$60")),$Q204,$D$104)),OFFSET(INDIRECT(CONCATENATE("'",M$9,"'","!$B$60")),$Q204,$D$104),NA())</f>
        <v>#N/A</v>
      </c>
      <c r="N408" s="47" t="e">
        <f t="shared" ca="1" si="466"/>
        <v>#N/A</v>
      </c>
    </row>
    <row r="409" spans="1:14" ht="16">
      <c r="A409" s="43" t="str">
        <f t="shared" si="440"/>
        <v>S-CD211
WB23
CWSP21.5/5
FanSP22
Load75</v>
      </c>
      <c r="B409" s="45">
        <f t="shared" ref="B409:L409" ca="1" si="467">IF(ISNUMBER(OFFSET(INDIRECT(CONCATENATE("'",B$9,"'","!$B$59")),$Q25,$D$392)),OFFSET(INDIRECT(CONCATENATE("'",B$9,"'","!$B$59")),$Q25,$D$392),NA())</f>
        <v>10.14982</v>
      </c>
      <c r="C409" s="45">
        <f t="shared" ca="1" si="467"/>
        <v>8.0180242262560597</v>
      </c>
      <c r="D409" s="45">
        <f t="shared" ca="1" si="467"/>
        <v>7.3087550654022921</v>
      </c>
      <c r="E409" s="45">
        <f t="shared" ca="1" si="467"/>
        <v>10.344379999999999</v>
      </c>
      <c r="F409" s="46" t="e">
        <f t="shared" ca="1" si="467"/>
        <v>#N/A</v>
      </c>
      <c r="G409" s="46" t="e">
        <f t="shared" ca="1" si="467"/>
        <v>#N/A</v>
      </c>
      <c r="H409" s="46">
        <f t="shared" ca="1" si="467"/>
        <v>16.63</v>
      </c>
      <c r="I409" s="46" t="e">
        <f t="shared" ca="1" si="467"/>
        <v>#N/A</v>
      </c>
      <c r="J409" s="46" t="e">
        <f t="shared" ca="1" si="467"/>
        <v>#N/A</v>
      </c>
      <c r="K409" s="46" t="e">
        <f t="shared" ca="1" si="467"/>
        <v>#N/A</v>
      </c>
      <c r="L409" s="46" t="e">
        <f t="shared" ca="1" si="467"/>
        <v>#N/A</v>
      </c>
      <c r="M409" s="46" t="e">
        <f t="shared" ref="M409:N409" ca="1" si="468">IF(ISNUMBER(OFFSET(INDIRECT(CONCATENATE("'",M$9,"'","!$B$60")),$Q205,$D$104)),OFFSET(INDIRECT(CONCATENATE("'",M$9,"'","!$B$60")),$Q205,$D$104),NA())</f>
        <v>#N/A</v>
      </c>
      <c r="N409" s="47" t="e">
        <f t="shared" ca="1" si="468"/>
        <v>#N/A</v>
      </c>
    </row>
    <row r="410" spans="1:14" ht="16">
      <c r="A410" s="43" t="str">
        <f t="shared" si="440"/>
        <v>S-CD212
WB19
CWSP21.5/6
FanSP22
Load50</v>
      </c>
      <c r="B410" s="45">
        <f t="shared" ref="B410:L410" ca="1" si="469">IF(ISNUMBER(OFFSET(INDIRECT(CONCATENATE("'",B$9,"'","!$B$59")),$Q26,$D$392)),OFFSET(INDIRECT(CONCATENATE("'",B$9,"'","!$B$59")),$Q26,$D$392),NA())</f>
        <v>5.4534099999999999</v>
      </c>
      <c r="C410" s="45">
        <f t="shared" ca="1" si="469"/>
        <v>3.84061996172258</v>
      </c>
      <c r="D410" s="45">
        <f t="shared" ca="1" si="469"/>
        <v>2.82673761223811</v>
      </c>
      <c r="E410" s="45">
        <f t="shared" ca="1" si="469"/>
        <v>5.4534099999999999</v>
      </c>
      <c r="F410" s="46" t="e">
        <f t="shared" ca="1" si="469"/>
        <v>#N/A</v>
      </c>
      <c r="G410" s="46" t="e">
        <f t="shared" ca="1" si="469"/>
        <v>#N/A</v>
      </c>
      <c r="H410" s="46">
        <f t="shared" ca="1" si="469"/>
        <v>16.63</v>
      </c>
      <c r="I410" s="46" t="e">
        <f t="shared" ca="1" si="469"/>
        <v>#N/A</v>
      </c>
      <c r="J410" s="46" t="e">
        <f t="shared" ca="1" si="469"/>
        <v>#N/A</v>
      </c>
      <c r="K410" s="46" t="e">
        <f t="shared" ca="1" si="469"/>
        <v>#N/A</v>
      </c>
      <c r="L410" s="46" t="e">
        <f t="shared" ca="1" si="469"/>
        <v>#N/A</v>
      </c>
      <c r="M410" s="46" t="e">
        <f t="shared" ref="M410:N410" ca="1" si="470">IF(ISNUMBER(OFFSET(INDIRECT(CONCATENATE("'",M$9,"'","!$B$60")),$Q206,$D$104)),OFFSET(INDIRECT(CONCATENATE("'",M$9,"'","!$B$60")),$Q206,$D$104),NA())</f>
        <v>#N/A</v>
      </c>
      <c r="N410" s="47" t="e">
        <f t="shared" ca="1" si="470"/>
        <v>#N/A</v>
      </c>
    </row>
    <row r="411" spans="1:14" ht="16">
      <c r="A411" s="48" t="str">
        <f t="shared" si="440"/>
        <v>S-CD213
WB7
CWSP21.5/5
FanSP32
Load100</v>
      </c>
      <c r="B411" s="45">
        <f t="shared" ref="B411:L411" ca="1" si="471">IF(ISNUMBER(OFFSET(INDIRECT(CONCATENATE("'",B$9,"'","!$B$59")),$Q27,$D$392)),OFFSET(INDIRECT(CONCATENATE("'",B$9,"'","!$B$59")),$Q27,$D$392),NA())</f>
        <v>5.4534099999999999</v>
      </c>
      <c r="C411" s="45">
        <f t="shared" ca="1" si="471"/>
        <v>3.84061996172258</v>
      </c>
      <c r="D411" s="45">
        <f t="shared" ca="1" si="471"/>
        <v>2.82673761223811</v>
      </c>
      <c r="E411" s="45">
        <f t="shared" ca="1" si="471"/>
        <v>5.4534099999999999</v>
      </c>
      <c r="F411" s="45" t="e">
        <f t="shared" ca="1" si="471"/>
        <v>#N/A</v>
      </c>
      <c r="G411" s="45" t="e">
        <f t="shared" ca="1" si="471"/>
        <v>#N/A</v>
      </c>
      <c r="H411" s="45">
        <f t="shared" ca="1" si="471"/>
        <v>16.63</v>
      </c>
      <c r="I411" s="45" t="e">
        <f t="shared" ca="1" si="471"/>
        <v>#N/A</v>
      </c>
      <c r="J411" s="45" t="e">
        <f t="shared" ca="1" si="471"/>
        <v>#N/A</v>
      </c>
      <c r="K411" s="45" t="e">
        <f t="shared" ca="1" si="471"/>
        <v>#N/A</v>
      </c>
      <c r="L411" s="45" t="e">
        <f t="shared" ca="1" si="471"/>
        <v>#N/A</v>
      </c>
      <c r="M411" s="45" t="e">
        <f t="shared" ref="M411:N411" ca="1" si="472">IF(ISNUMBER(OFFSET(INDIRECT(CONCATENATE("'",M$9,"'","!$B$60")),$Q207,$D$104)),OFFSET(INDIRECT(CONCATENATE("'",M$9,"'","!$B$60")),$Q207,$D$104),NA())</f>
        <v>#N/A</v>
      </c>
      <c r="N411" s="49" t="e">
        <f t="shared" ca="1" si="472"/>
        <v>#N/A</v>
      </c>
    </row>
    <row r="412" spans="1:14" ht="16">
      <c r="A412" s="48" t="str">
        <f t="shared" si="440"/>
        <v>S-CD214
WB27
CWSP21.5/5
FanSP32
Load100</v>
      </c>
      <c r="B412" s="45">
        <f t="shared" ref="B412:L412" ca="1" si="473">IF(ISNUMBER(OFFSET(INDIRECT(CONCATENATE("'",B$9,"'","!$B$59")),$Q28,$D$392)),OFFSET(INDIRECT(CONCATENATE("'",B$9,"'","!$B$59")),$Q28,$D$392),NA())</f>
        <v>5.6113200000000001</v>
      </c>
      <c r="C412" s="45">
        <f t="shared" ca="1" si="473"/>
        <v>3.84061996172258</v>
      </c>
      <c r="D412" s="45">
        <f t="shared" ca="1" si="473"/>
        <v>3.0446233136902507</v>
      </c>
      <c r="E412" s="45">
        <f t="shared" ca="1" si="473"/>
        <v>5.6847899999999996</v>
      </c>
      <c r="F412" s="45" t="e">
        <f t="shared" ca="1" si="473"/>
        <v>#N/A</v>
      </c>
      <c r="G412" s="45" t="e">
        <f t="shared" ca="1" si="473"/>
        <v>#N/A</v>
      </c>
      <c r="H412" s="45">
        <f t="shared" ca="1" si="473"/>
        <v>16.63</v>
      </c>
      <c r="I412" s="45" t="e">
        <f t="shared" ca="1" si="473"/>
        <v>#N/A</v>
      </c>
      <c r="J412" s="45" t="e">
        <f t="shared" ca="1" si="473"/>
        <v>#N/A</v>
      </c>
      <c r="K412" s="45" t="e">
        <f t="shared" ca="1" si="473"/>
        <v>#N/A</v>
      </c>
      <c r="L412" s="45" t="e">
        <f t="shared" ca="1" si="473"/>
        <v>#N/A</v>
      </c>
      <c r="M412" s="45" t="e">
        <f t="shared" ref="M412:N412" ca="1" si="474">IF(ISNUMBER(OFFSET(INDIRECT(CONCATENATE("'",M$9,"'","!$B$60")),$Q208,$D$104)),OFFSET(INDIRECT(CONCATENATE("'",M$9,"'","!$B$60")),$Q208,$D$104),NA())</f>
        <v>#N/A</v>
      </c>
      <c r="N412" s="49" t="e">
        <f t="shared" ca="1" si="474"/>
        <v>#N/A</v>
      </c>
    </row>
    <row r="413" spans="1:14" ht="17" thickBot="1">
      <c r="A413" s="50" t="str">
        <f t="shared" si="440"/>
        <v>S-CD215
WB27
CWSP21.5/5
FanSP32
Load100</v>
      </c>
      <c r="B413" s="51">
        <f t="shared" ref="B413:L413" ca="1" si="475">IF(ISNUMBER(OFFSET(INDIRECT(CONCATENATE("'",B$9,"'","!$B$59")),$Q29,$D$392)),OFFSET(INDIRECT(CONCATENATE("'",B$9,"'","!$B$59")),$Q29,$D$392),NA())</f>
        <v>5.4534099999999999</v>
      </c>
      <c r="C413" s="51">
        <f t="shared" ca="1" si="475"/>
        <v>3.84061996172258</v>
      </c>
      <c r="D413" s="51">
        <f t="shared" ca="1" si="475"/>
        <v>2.82673761223811</v>
      </c>
      <c r="E413" s="51">
        <f t="shared" ca="1" si="475"/>
        <v>5.4534099999999999</v>
      </c>
      <c r="F413" s="51" t="e">
        <f t="shared" ca="1" si="475"/>
        <v>#N/A</v>
      </c>
      <c r="G413" s="51" t="e">
        <f t="shared" ca="1" si="475"/>
        <v>#N/A</v>
      </c>
      <c r="H413" s="51">
        <f t="shared" ca="1" si="475"/>
        <v>0</v>
      </c>
      <c r="I413" s="51" t="e">
        <f t="shared" ca="1" si="475"/>
        <v>#N/A</v>
      </c>
      <c r="J413" s="51" t="e">
        <f t="shared" ca="1" si="475"/>
        <v>#N/A</v>
      </c>
      <c r="K413" s="51" t="e">
        <f t="shared" ca="1" si="475"/>
        <v>#N/A</v>
      </c>
      <c r="L413" s="51" t="e">
        <f t="shared" ca="1" si="475"/>
        <v>#N/A</v>
      </c>
      <c r="M413" s="51" t="e">
        <f t="shared" ref="M413:N413" ca="1" si="476">IF(ISNUMBER(OFFSET(INDIRECT(CONCATENATE("'",M$9,"'","!$B$60")),$Q209,$D$104)),OFFSET(INDIRECT(CONCATENATE("'",M$9,"'","!$B$60")),$Q209,$D$104),NA())</f>
        <v>#N/A</v>
      </c>
      <c r="N413" s="52" t="e">
        <f t="shared" ca="1" si="476"/>
        <v>#N/A</v>
      </c>
    </row>
    <row r="414" spans="1:14" ht="16">
      <c r="A414" s="36"/>
      <c r="B414" s="36"/>
      <c r="C414" s="36"/>
      <c r="D414" s="36"/>
      <c r="E414" s="36"/>
      <c r="F414" s="36"/>
      <c r="G414" s="36"/>
      <c r="H414" s="36"/>
      <c r="I414" s="36"/>
      <c r="J414" s="36"/>
      <c r="K414" s="36"/>
      <c r="L414" s="36"/>
      <c r="M414" s="36"/>
      <c r="N414" s="36"/>
    </row>
    <row r="415" spans="1:14" ht="16">
      <c r="A415" s="36"/>
      <c r="B415" s="36"/>
      <c r="C415" s="36"/>
      <c r="D415" s="36"/>
      <c r="E415" s="36"/>
      <c r="F415" s="36"/>
      <c r="G415" s="36"/>
      <c r="H415" s="36"/>
      <c r="I415" s="36"/>
      <c r="J415" s="36"/>
      <c r="K415" s="36"/>
      <c r="L415" s="36"/>
      <c r="M415" s="36"/>
      <c r="N415" s="36"/>
    </row>
    <row r="416" spans="1:14" ht="16">
      <c r="A416" s="6" t="s">
        <v>360</v>
      </c>
      <c r="B416" s="6" t="s">
        <v>265</v>
      </c>
      <c r="C416" s="6" t="s">
        <v>15</v>
      </c>
      <c r="D416" s="6">
        <f>MATCH(A416,$X$11:$X$53,0)</f>
        <v>26</v>
      </c>
      <c r="E416" s="8"/>
      <c r="F416" s="6" t="str">
        <f>A416&amp;B416&amp;$F$4</f>
        <v>PCD_出口水温[℃]　S-CD100シリーズ</v>
      </c>
      <c r="G416" s="6" t="str">
        <f>A416&amp;B416&amp;$G$4</f>
        <v>PCD_出口水温[℃]　S-CD200シリーズ</v>
      </c>
      <c r="I416" s="36"/>
      <c r="J416" s="36"/>
      <c r="K416" s="36"/>
      <c r="L416" s="36"/>
      <c r="M416" s="36"/>
      <c r="N416" s="36"/>
    </row>
    <row r="417" spans="1:14">
      <c r="A417" s="11" t="s">
        <v>18</v>
      </c>
    </row>
    <row r="418" spans="1:14" ht="15" thickBot="1">
      <c r="A418" s="37" t="s">
        <v>26</v>
      </c>
      <c r="B418" s="38" t="str">
        <f ca="1">B$10</f>
        <v>QAS/メーカ値</v>
      </c>
      <c r="C418" s="38" t="str">
        <f t="shared" ref="C418:N418" ca="1" si="477">C$10</f>
        <v>ENe-ST/小野永吉</v>
      </c>
      <c r="D418" s="38" t="str">
        <f t="shared" ca="1" si="477"/>
        <v>LCEM/Yajima</v>
      </c>
      <c r="E418" s="38" t="str">
        <f t="shared" ca="1" si="477"/>
        <v>BEST2108dev/nino</v>
      </c>
      <c r="F418" s="38" t="str">
        <f t="shared" si="477"/>
        <v>Popolo_富樫</v>
      </c>
      <c r="G418" s="38" t="str">
        <f t="shared" si="477"/>
        <v>ACSESCX_吉田</v>
      </c>
      <c r="H418" s="38" t="str">
        <f t="shared" ca="1" si="477"/>
        <v>EnergyPlus/小野永吉</v>
      </c>
      <c r="I418" s="38" t="e">
        <f t="shared" ca="1" si="477"/>
        <v>#REF!</v>
      </c>
      <c r="J418" s="38" t="e">
        <f t="shared" ca="1" si="477"/>
        <v>#REF!</v>
      </c>
      <c r="K418" s="38" t="e">
        <f t="shared" ca="1" si="477"/>
        <v>#REF!</v>
      </c>
      <c r="L418" s="38" t="e">
        <f t="shared" ca="1" si="477"/>
        <v>#REF!</v>
      </c>
      <c r="M418" s="38" t="e">
        <f t="shared" ca="1" si="477"/>
        <v>#REF!</v>
      </c>
      <c r="N418" s="38" t="e">
        <f t="shared" ca="1" si="477"/>
        <v>#REF!</v>
      </c>
    </row>
    <row r="419" spans="1:14" ht="16">
      <c r="A419" s="39" t="str">
        <f>$A11</f>
        <v>S-CD100
WB27
CWSP21.5/5
FanSP22
Load100</v>
      </c>
      <c r="B419" s="40">
        <f t="shared" ref="B419:L419" ca="1" si="478">IF(ISNUMBER(OFFSET(INDIRECT(CONCATENATE("'",B$9,"'","!$B$59")),$Q11,$D$416)),OFFSET(INDIRECT(CONCATENATE("'",B$9,"'","!$B$59")),$Q11,$D$416),NA())</f>
        <v>31.95</v>
      </c>
      <c r="C419" s="40">
        <f t="shared" ca="1" si="478"/>
        <v>31.718046966931801</v>
      </c>
      <c r="D419" s="40">
        <f t="shared" ca="1" si="478"/>
        <v>32.019238090436488</v>
      </c>
      <c r="E419" s="41">
        <f t="shared" ca="1" si="478"/>
        <v>32.08</v>
      </c>
      <c r="F419" s="41" t="e">
        <f t="shared" ca="1" si="478"/>
        <v>#N/A</v>
      </c>
      <c r="G419" s="41" t="e">
        <f t="shared" ca="1" si="478"/>
        <v>#N/A</v>
      </c>
      <c r="H419" s="41">
        <f t="shared" ca="1" si="478"/>
        <v>0</v>
      </c>
      <c r="I419" s="41" t="e">
        <f t="shared" ca="1" si="478"/>
        <v>#N/A</v>
      </c>
      <c r="J419" s="41" t="e">
        <f t="shared" ca="1" si="478"/>
        <v>#N/A</v>
      </c>
      <c r="K419" s="41" t="e">
        <f t="shared" ca="1" si="478"/>
        <v>#N/A</v>
      </c>
      <c r="L419" s="41" t="e">
        <f t="shared" ca="1" si="478"/>
        <v>#N/A</v>
      </c>
      <c r="M419" s="41" t="e">
        <f ca="1">IF(ISNUMBER(OFFSET(INDIRECT(CONCATENATE("'",M$9,"'","!$B$60")),$Q206,$D$104)),OFFSET(INDIRECT(CONCATENATE("'",M$9,"'","!$B$60")),$Q206,$D$104),NA())</f>
        <v>#N/A</v>
      </c>
      <c r="N419" s="42" t="e">
        <f ca="1">IF(ISNUMBER(OFFSET(INDIRECT(CONCATENATE("'",N$9,"'","!$B$60")),$Q206,$D$104)),OFFSET(INDIRECT(CONCATENATE("'",N$9,"'","!$B$60")),$Q206,$D$104),NA())</f>
        <v>#N/A</v>
      </c>
    </row>
    <row r="420" spans="1:14" ht="16">
      <c r="A420" s="43" t="str">
        <f t="shared" ref="A420:A437" si="479">$A12</f>
        <v>S-CD101
WB23
CWSP21.5/5
FanSP22
Load100</v>
      </c>
      <c r="B420" s="44">
        <f t="shared" ref="B420:L420" ca="1" si="480">IF(ISNUMBER(OFFSET(INDIRECT(CONCATENATE("'",B$9,"'","!$B$59")),$Q12,$D$416)),OFFSET(INDIRECT(CONCATENATE("'",B$9,"'","!$B$59")),$Q12,$D$416),NA())</f>
        <v>29.08</v>
      </c>
      <c r="C420" s="45">
        <f t="shared" ca="1" si="480"/>
        <v>28.643319929396601</v>
      </c>
      <c r="D420" s="45">
        <f t="shared" ca="1" si="480"/>
        <v>29.176477117962371</v>
      </c>
      <c r="E420" s="46">
        <f t="shared" ca="1" si="480"/>
        <v>29.22</v>
      </c>
      <c r="F420" s="46" t="e">
        <f t="shared" ca="1" si="480"/>
        <v>#N/A</v>
      </c>
      <c r="G420" s="46" t="e">
        <f t="shared" ca="1" si="480"/>
        <v>#N/A</v>
      </c>
      <c r="H420" s="46">
        <f t="shared" ca="1" si="480"/>
        <v>0</v>
      </c>
      <c r="I420" s="46" t="e">
        <f t="shared" ca="1" si="480"/>
        <v>#N/A</v>
      </c>
      <c r="J420" s="46" t="e">
        <f t="shared" ca="1" si="480"/>
        <v>#N/A</v>
      </c>
      <c r="K420" s="46" t="e">
        <f t="shared" ca="1" si="480"/>
        <v>#N/A</v>
      </c>
      <c r="L420" s="46" t="e">
        <f t="shared" ca="1" si="480"/>
        <v>#N/A</v>
      </c>
      <c r="M420" s="46" t="e">
        <f t="shared" ref="M420:N420" ca="1" si="481">IF(ISNUMBER(OFFSET(INDIRECT(CONCATENATE("'",M$9,"'","!$B$60")),$Q207,$D$104)),OFFSET(INDIRECT(CONCATENATE("'",M$9,"'","!$B$60")),$Q207,$D$104),NA())</f>
        <v>#N/A</v>
      </c>
      <c r="N420" s="47" t="e">
        <f t="shared" ca="1" si="481"/>
        <v>#N/A</v>
      </c>
    </row>
    <row r="421" spans="1:14" ht="16">
      <c r="A421" s="43" t="str">
        <f t="shared" si="479"/>
        <v>S-CD102
WB19
CWSP21.5/5
FanSP22
Load100</v>
      </c>
      <c r="B421" s="45">
        <f t="shared" ref="B421:L421" ca="1" si="482">IF(ISNUMBER(OFFSET(INDIRECT(CONCATENATE("'",B$9,"'","!$B$59")),$Q13,$D$416)),OFFSET(INDIRECT(CONCATENATE("'",B$9,"'","!$B$59")),$Q13,$D$416),NA())</f>
        <v>26.31</v>
      </c>
      <c r="C421" s="45">
        <f t="shared" ca="1" si="482"/>
        <v>25.6530290656966</v>
      </c>
      <c r="D421" s="45">
        <f t="shared" ca="1" si="482"/>
        <v>26.432580362659458</v>
      </c>
      <c r="E421" s="46">
        <f t="shared" ca="1" si="482"/>
        <v>26.46</v>
      </c>
      <c r="F421" s="46" t="e">
        <f t="shared" ca="1" si="482"/>
        <v>#N/A</v>
      </c>
      <c r="G421" s="46" t="e">
        <f t="shared" ca="1" si="482"/>
        <v>#N/A</v>
      </c>
      <c r="H421" s="46">
        <f t="shared" ca="1" si="482"/>
        <v>0</v>
      </c>
      <c r="I421" s="46" t="e">
        <f t="shared" ca="1" si="482"/>
        <v>#N/A</v>
      </c>
      <c r="J421" s="46" t="e">
        <f t="shared" ca="1" si="482"/>
        <v>#N/A</v>
      </c>
      <c r="K421" s="46" t="e">
        <f t="shared" ca="1" si="482"/>
        <v>#N/A</v>
      </c>
      <c r="L421" s="46" t="e">
        <f t="shared" ca="1" si="482"/>
        <v>#N/A</v>
      </c>
      <c r="M421" s="46" t="e">
        <f t="shared" ref="M421:N421" ca="1" si="483">IF(ISNUMBER(OFFSET(INDIRECT(CONCATENATE("'",M$9,"'","!$B$60")),$Q208,$D$104)),OFFSET(INDIRECT(CONCATENATE("'",M$9,"'","!$B$60")),$Q208,$D$104),NA())</f>
        <v>#N/A</v>
      </c>
      <c r="N421" s="47" t="e">
        <f t="shared" ca="1" si="483"/>
        <v>#N/A</v>
      </c>
    </row>
    <row r="422" spans="1:14" ht="16">
      <c r="A422" s="43" t="str">
        <f t="shared" si="479"/>
        <v>S-CD103
WB7
CWSP21.5/5
FanSP32
Load100</v>
      </c>
      <c r="B422" s="45">
        <f t="shared" ref="B422:L422" ca="1" si="484">IF(ISNUMBER(OFFSET(INDIRECT(CONCATENATE("'",B$9,"'","!$B$59")),$Q14,$D$416)),OFFSET(INDIRECT(CONCATENATE("'",B$9,"'","!$B$59")),$Q14,$D$416),NA())</f>
        <v>21.51</v>
      </c>
      <c r="C422" s="45">
        <f t="shared" ca="1" si="484"/>
        <v>21.582345257951001</v>
      </c>
      <c r="D422" s="45">
        <f t="shared" ca="1" si="484"/>
        <v>21.518432413290462</v>
      </c>
      <c r="E422" s="46">
        <f t="shared" ca="1" si="484"/>
        <v>21.58</v>
      </c>
      <c r="F422" s="46" t="e">
        <f t="shared" ca="1" si="484"/>
        <v>#N/A</v>
      </c>
      <c r="G422" s="46" t="e">
        <f t="shared" ca="1" si="484"/>
        <v>#N/A</v>
      </c>
      <c r="H422" s="46">
        <f t="shared" ca="1" si="484"/>
        <v>0</v>
      </c>
      <c r="I422" s="46" t="e">
        <f t="shared" ca="1" si="484"/>
        <v>#N/A</v>
      </c>
      <c r="J422" s="46" t="e">
        <f t="shared" ca="1" si="484"/>
        <v>#N/A</v>
      </c>
      <c r="K422" s="46" t="e">
        <f t="shared" ca="1" si="484"/>
        <v>#N/A</v>
      </c>
      <c r="L422" s="46" t="e">
        <f t="shared" ca="1" si="484"/>
        <v>#N/A</v>
      </c>
      <c r="M422" s="46" t="e">
        <f t="shared" ref="M422:N422" ca="1" si="485">IF(ISNUMBER(OFFSET(INDIRECT(CONCATENATE("'",M$9,"'","!$B$60")),$Q209,$D$104)),OFFSET(INDIRECT(CONCATENATE("'",M$9,"'","!$B$60")),$Q209,$D$104),NA())</f>
        <v>#N/A</v>
      </c>
      <c r="N422" s="47" t="e">
        <f t="shared" ca="1" si="485"/>
        <v>#N/A</v>
      </c>
    </row>
    <row r="423" spans="1:14" ht="16">
      <c r="A423" s="43" t="str">
        <f t="shared" si="479"/>
        <v>S-CD104
WB27
CWSP21.5/5
FanSP32
Load100</v>
      </c>
      <c r="B423" s="45">
        <f t="shared" ref="B423:L423" ca="1" si="486">IF(ISNUMBER(OFFSET(INDIRECT(CONCATENATE("'",B$9,"'","!$B$59")),$Q15,$D$416)),OFFSET(INDIRECT(CONCATENATE("'",B$9,"'","!$B$59")),$Q15,$D$416),NA())</f>
        <v>31.51</v>
      </c>
      <c r="C423" s="45">
        <f t="shared" ca="1" si="486"/>
        <v>31.581690839670699</v>
      </c>
      <c r="D423" s="45">
        <f t="shared" ca="1" si="486"/>
        <v>31.518432413290462</v>
      </c>
      <c r="E423" s="46">
        <f t="shared" ca="1" si="486"/>
        <v>31.58</v>
      </c>
      <c r="F423" s="46" t="e">
        <f t="shared" ca="1" si="486"/>
        <v>#N/A</v>
      </c>
      <c r="G423" s="46" t="e">
        <f t="shared" ca="1" si="486"/>
        <v>#N/A</v>
      </c>
      <c r="H423" s="46">
        <f t="shared" ca="1" si="486"/>
        <v>0</v>
      </c>
      <c r="I423" s="46" t="e">
        <f t="shared" ca="1" si="486"/>
        <v>#N/A</v>
      </c>
      <c r="J423" s="46" t="e">
        <f t="shared" ca="1" si="486"/>
        <v>#N/A</v>
      </c>
      <c r="K423" s="46" t="e">
        <f t="shared" ca="1" si="486"/>
        <v>#N/A</v>
      </c>
      <c r="L423" s="46" t="e">
        <f t="shared" ca="1" si="486"/>
        <v>#N/A</v>
      </c>
      <c r="M423" s="46" t="e">
        <f t="shared" ref="M423:N423" ca="1" si="487">IF(ISNUMBER(OFFSET(INDIRECT(CONCATENATE("'",M$9,"'","!$B$60")),$Q210,$D$104)),OFFSET(INDIRECT(CONCATENATE("'",M$9,"'","!$B$60")),$Q210,$D$104),NA())</f>
        <v>#N/A</v>
      </c>
      <c r="N423" s="47" t="e">
        <f t="shared" ca="1" si="487"/>
        <v>#N/A</v>
      </c>
    </row>
    <row r="424" spans="1:14" ht="16">
      <c r="A424" s="43" t="str">
        <f t="shared" si="479"/>
        <v>S-CD111
WB23
CWSP21.5/5
FanSP22
Load75</v>
      </c>
      <c r="B424" s="45">
        <f t="shared" ref="B424:L424" ca="1" si="488">IF(ISNUMBER(OFFSET(INDIRECT(CONCATENATE("'",B$9,"'","!$B$59")),$Q16,$D$416)),OFFSET(INDIRECT(CONCATENATE("'",B$9,"'","!$B$59")),$Q16,$D$416),NA())</f>
        <v>27.74</v>
      </c>
      <c r="C424" s="45">
        <f t="shared" ca="1" si="488"/>
        <v>27.460949742461601</v>
      </c>
      <c r="D424" s="45">
        <f t="shared" ca="1" si="488"/>
        <v>27.926133295230144</v>
      </c>
      <c r="E424" s="45">
        <f t="shared" ca="1" si="488"/>
        <v>27.89</v>
      </c>
      <c r="F424" s="46" t="e">
        <f t="shared" ca="1" si="488"/>
        <v>#N/A</v>
      </c>
      <c r="G424" s="46" t="e">
        <f t="shared" ca="1" si="488"/>
        <v>#N/A</v>
      </c>
      <c r="H424" s="46">
        <f t="shared" ca="1" si="488"/>
        <v>0</v>
      </c>
      <c r="I424" s="46" t="e">
        <f t="shared" ca="1" si="488"/>
        <v>#N/A</v>
      </c>
      <c r="J424" s="46" t="e">
        <f t="shared" ca="1" si="488"/>
        <v>#N/A</v>
      </c>
      <c r="K424" s="46" t="e">
        <f t="shared" ca="1" si="488"/>
        <v>#N/A</v>
      </c>
      <c r="L424" s="46" t="e">
        <f t="shared" ca="1" si="488"/>
        <v>#N/A</v>
      </c>
      <c r="M424" s="46" t="e">
        <f t="shared" ref="M424:N424" ca="1" si="489">IF(ISNUMBER(OFFSET(INDIRECT(CONCATENATE("'",M$9,"'","!$B$60")),$Q211,$D$104)),OFFSET(INDIRECT(CONCATENATE("'",M$9,"'","!$B$60")),$Q211,$D$104),NA())</f>
        <v>#N/A</v>
      </c>
      <c r="N424" s="47" t="e">
        <f t="shared" ca="1" si="489"/>
        <v>#N/A</v>
      </c>
    </row>
    <row r="425" spans="1:14" ht="16">
      <c r="A425" s="43" t="str">
        <f t="shared" si="479"/>
        <v>S-CD112
WB19
CWSP21.5/6
FanSP22
Load50</v>
      </c>
      <c r="B425" s="45">
        <f t="shared" ref="B425:L425" ca="1" si="490">IF(ISNUMBER(OFFSET(INDIRECT(CONCATENATE("'",B$9,"'","!$B$59")),$Q17,$D$416)),OFFSET(INDIRECT(CONCATENATE("'",B$9,"'","!$B$59")),$Q17,$D$416),NA())</f>
        <v>23.01</v>
      </c>
      <c r="C425" s="45">
        <f t="shared" ca="1" si="490"/>
        <v>22.759320058356401</v>
      </c>
      <c r="D425" s="45">
        <f t="shared" ca="1" si="490"/>
        <v>23.216615766592714</v>
      </c>
      <c r="E425" s="45">
        <f t="shared" ca="1" si="490"/>
        <v>23.19</v>
      </c>
      <c r="F425" s="46" t="e">
        <f t="shared" ca="1" si="490"/>
        <v>#N/A</v>
      </c>
      <c r="G425" s="46" t="e">
        <f t="shared" ca="1" si="490"/>
        <v>#N/A</v>
      </c>
      <c r="H425" s="46">
        <f t="shared" ca="1" si="490"/>
        <v>0</v>
      </c>
      <c r="I425" s="46" t="e">
        <f t="shared" ca="1" si="490"/>
        <v>#N/A</v>
      </c>
      <c r="J425" s="46" t="e">
        <f t="shared" ca="1" si="490"/>
        <v>#N/A</v>
      </c>
      <c r="K425" s="46" t="e">
        <f t="shared" ca="1" si="490"/>
        <v>#N/A</v>
      </c>
      <c r="L425" s="46" t="e">
        <f t="shared" ca="1" si="490"/>
        <v>#N/A</v>
      </c>
      <c r="M425" s="46" t="e">
        <f t="shared" ref="M425:N425" ca="1" si="491">IF(ISNUMBER(OFFSET(INDIRECT(CONCATENATE("'",M$9,"'","!$B$60")),$Q212,$D$104)),OFFSET(INDIRECT(CONCATENATE("'",M$9,"'","!$B$60")),$Q212,$D$104),NA())</f>
        <v>#N/A</v>
      </c>
      <c r="N425" s="47" t="e">
        <f t="shared" ca="1" si="491"/>
        <v>#N/A</v>
      </c>
    </row>
    <row r="426" spans="1:14" ht="16">
      <c r="A426" s="43" t="str">
        <f t="shared" si="479"/>
        <v>S-CD113
WB7
CWSP21.5/5
FanSP32
Load100</v>
      </c>
      <c r="B426" s="45">
        <f t="shared" ref="B426:L426" ca="1" si="492">IF(ISNUMBER(OFFSET(INDIRECT(CONCATENATE("'",B$9,"'","!$B$59")),$Q18,$D$416)),OFFSET(INDIRECT(CONCATENATE("'",B$9,"'","!$B$59")),$Q18,$D$416),NA())</f>
        <v>21.51</v>
      </c>
      <c r="C426" s="45">
        <f t="shared" ca="1" si="492"/>
        <v>21.5817603223276</v>
      </c>
      <c r="D426" s="45">
        <f t="shared" ca="1" si="492"/>
        <v>21.518432413290462</v>
      </c>
      <c r="E426" s="45">
        <f t="shared" ca="1" si="492"/>
        <v>21.58</v>
      </c>
      <c r="F426" s="46" t="e">
        <f t="shared" ca="1" si="492"/>
        <v>#N/A</v>
      </c>
      <c r="G426" s="46" t="e">
        <f t="shared" ca="1" si="492"/>
        <v>#N/A</v>
      </c>
      <c r="H426" s="46">
        <f t="shared" ca="1" si="492"/>
        <v>0</v>
      </c>
      <c r="I426" s="46" t="e">
        <f t="shared" ca="1" si="492"/>
        <v>#N/A</v>
      </c>
      <c r="J426" s="46" t="e">
        <f t="shared" ca="1" si="492"/>
        <v>#N/A</v>
      </c>
      <c r="K426" s="46" t="e">
        <f t="shared" ca="1" si="492"/>
        <v>#N/A</v>
      </c>
      <c r="L426" s="46" t="e">
        <f t="shared" ca="1" si="492"/>
        <v>#N/A</v>
      </c>
      <c r="M426" s="46" t="e">
        <f t="shared" ref="M426:N426" ca="1" si="493">IF(ISNUMBER(OFFSET(INDIRECT(CONCATENATE("'",M$9,"'","!$B$60")),$Q213,$D$104)),OFFSET(INDIRECT(CONCATENATE("'",M$9,"'","!$B$60")),$Q213,$D$104),NA())</f>
        <v>#N/A</v>
      </c>
      <c r="N426" s="47" t="e">
        <f t="shared" ca="1" si="493"/>
        <v>#N/A</v>
      </c>
    </row>
    <row r="427" spans="1:14" ht="16">
      <c r="A427" s="48" t="str">
        <f t="shared" si="479"/>
        <v>S-CD114
WB27
CWSP21.5/5
FanSP32
Load100</v>
      </c>
      <c r="B427" s="45">
        <f t="shared" ref="B427:L427" ca="1" si="494">IF(ISNUMBER(OFFSET(INDIRECT(CONCATENATE("'",B$9,"'","!$B$59")),$Q19,$D$416)),OFFSET(INDIRECT(CONCATENATE("'",B$9,"'","!$B$59")),$Q19,$D$416),NA())</f>
        <v>31.51</v>
      </c>
      <c r="C427" s="45">
        <f t="shared" ca="1" si="494"/>
        <v>31.580829871064001</v>
      </c>
      <c r="D427" s="45">
        <f t="shared" ca="1" si="494"/>
        <v>31.518432413290462</v>
      </c>
      <c r="E427" s="45">
        <f t="shared" ca="1" si="494"/>
        <v>31.58</v>
      </c>
      <c r="F427" s="45" t="e">
        <f t="shared" ca="1" si="494"/>
        <v>#N/A</v>
      </c>
      <c r="G427" s="45" t="e">
        <f t="shared" ca="1" si="494"/>
        <v>#N/A</v>
      </c>
      <c r="H427" s="45">
        <f t="shared" ca="1" si="494"/>
        <v>0</v>
      </c>
      <c r="I427" s="45" t="e">
        <f t="shared" ca="1" si="494"/>
        <v>#N/A</v>
      </c>
      <c r="J427" s="45" t="e">
        <f t="shared" ca="1" si="494"/>
        <v>#N/A</v>
      </c>
      <c r="K427" s="45" t="e">
        <f t="shared" ca="1" si="494"/>
        <v>#N/A</v>
      </c>
      <c r="L427" s="45" t="e">
        <f t="shared" ca="1" si="494"/>
        <v>#N/A</v>
      </c>
      <c r="M427" s="45" t="e">
        <f t="shared" ref="M427:N427" ca="1" si="495">IF(ISNUMBER(OFFSET(INDIRECT(CONCATENATE("'",M$9,"'","!$B$60")),$Q214,$D$104)),OFFSET(INDIRECT(CONCATENATE("'",M$9,"'","!$B$60")),$Q214,$D$104),NA())</f>
        <v>#N/A</v>
      </c>
      <c r="N427" s="49" t="e">
        <f t="shared" ca="1" si="495"/>
        <v>#N/A</v>
      </c>
    </row>
    <row r="428" spans="1:14" ht="16">
      <c r="A428" s="43" t="str">
        <f t="shared" si="479"/>
        <v>S-CD200
WB27
CWSP21.5/5
FanSP22
Load100</v>
      </c>
      <c r="B428" s="44">
        <f t="shared" ref="B428:L428" ca="1" si="496">IF(ISNUMBER(OFFSET(INDIRECT(CONCATENATE("'",B$9,"'","!$B$59")),$Q20,$D$416)),OFFSET(INDIRECT(CONCATENATE("'",B$9,"'","!$B$59")),$Q20,$D$416),NA())</f>
        <v>31.95</v>
      </c>
      <c r="C428" s="45">
        <f t="shared" ca="1" si="496"/>
        <v>31.715149210531401</v>
      </c>
      <c r="D428" s="45">
        <f t="shared" ca="1" si="496"/>
        <v>32.01785193170452</v>
      </c>
      <c r="E428" s="46">
        <f t="shared" ca="1" si="496"/>
        <v>32.08</v>
      </c>
      <c r="F428" s="46" t="e">
        <f t="shared" ca="1" si="496"/>
        <v>#N/A</v>
      </c>
      <c r="G428" s="46" t="e">
        <f t="shared" ca="1" si="496"/>
        <v>#N/A</v>
      </c>
      <c r="H428" s="46">
        <f t="shared" ca="1" si="496"/>
        <v>0</v>
      </c>
      <c r="I428" s="46" t="e">
        <f t="shared" ca="1" si="496"/>
        <v>#N/A</v>
      </c>
      <c r="J428" s="46" t="e">
        <f t="shared" ca="1" si="496"/>
        <v>#N/A</v>
      </c>
      <c r="K428" s="46" t="e">
        <f t="shared" ca="1" si="496"/>
        <v>#N/A</v>
      </c>
      <c r="L428" s="46" t="e">
        <f t="shared" ca="1" si="496"/>
        <v>#N/A</v>
      </c>
      <c r="M428" s="46" t="e">
        <f t="shared" ref="M428:N428" ca="1" si="497">IF(ISNUMBER(OFFSET(INDIRECT(CONCATENATE("'",M$9,"'","!$B$60")),$Q215,$D$104)),OFFSET(INDIRECT(CONCATENATE("'",M$9,"'","!$B$60")),$Q215,$D$104),NA())</f>
        <v>#N/A</v>
      </c>
      <c r="N428" s="47" t="e">
        <f t="shared" ca="1" si="497"/>
        <v>#N/A</v>
      </c>
    </row>
    <row r="429" spans="1:14" ht="16">
      <c r="A429" s="43" t="str">
        <f t="shared" si="479"/>
        <v>S-CD201
WB23
CWSP21.5/5
FanSP22
Load100</v>
      </c>
      <c r="B429" s="45">
        <f t="shared" ref="B429:L429" ca="1" si="498">IF(ISNUMBER(OFFSET(INDIRECT(CONCATENATE("'",B$9,"'","!$B$59")),$Q21,$D$416)),OFFSET(INDIRECT(CONCATENATE("'",B$9,"'","!$B$59")),$Q21,$D$416),NA())</f>
        <v>29.08</v>
      </c>
      <c r="C429" s="45">
        <f t="shared" ca="1" si="498"/>
        <v>28.595879222562701</v>
      </c>
      <c r="D429" s="45">
        <f t="shared" ca="1" si="498"/>
        <v>29.266824732132736</v>
      </c>
      <c r="E429" s="46">
        <f t="shared" ca="1" si="498"/>
        <v>29.22</v>
      </c>
      <c r="F429" s="46" t="e">
        <f t="shared" ca="1" si="498"/>
        <v>#N/A</v>
      </c>
      <c r="G429" s="46" t="e">
        <f t="shared" ca="1" si="498"/>
        <v>#N/A</v>
      </c>
      <c r="H429" s="46">
        <f t="shared" ca="1" si="498"/>
        <v>0</v>
      </c>
      <c r="I429" s="46" t="e">
        <f t="shared" ca="1" si="498"/>
        <v>#N/A</v>
      </c>
      <c r="J429" s="46" t="e">
        <f t="shared" ca="1" si="498"/>
        <v>#N/A</v>
      </c>
      <c r="K429" s="46" t="e">
        <f t="shared" ca="1" si="498"/>
        <v>#N/A</v>
      </c>
      <c r="L429" s="46" t="e">
        <f t="shared" ca="1" si="498"/>
        <v>#N/A</v>
      </c>
      <c r="M429" s="46" t="e">
        <f t="shared" ref="M429:N429" ca="1" si="499">IF(ISNUMBER(OFFSET(INDIRECT(CONCATENATE("'",M$9,"'","!$B$60")),$Q216,$D$104)),OFFSET(INDIRECT(CONCATENATE("'",M$9,"'","!$B$60")),$Q216,$D$104),NA())</f>
        <v>#N/A</v>
      </c>
      <c r="N429" s="47" t="e">
        <f t="shared" ca="1" si="499"/>
        <v>#N/A</v>
      </c>
    </row>
    <row r="430" spans="1:14" ht="16">
      <c r="A430" s="43" t="str">
        <f t="shared" si="479"/>
        <v>S-CD202
WB19
CWSP21.5/5
FanSP22
Load100</v>
      </c>
      <c r="B430" s="45">
        <f t="shared" ref="B430:L430" ca="1" si="500">IF(ISNUMBER(OFFSET(INDIRECT(CONCATENATE("'",B$9,"'","!$B$59")),$Q22,$D$416)),OFFSET(INDIRECT(CONCATENATE("'",B$9,"'","!$B$59")),$Q22,$D$416),NA())</f>
        <v>26.31</v>
      </c>
      <c r="C430" s="45">
        <f t="shared" ca="1" si="500"/>
        <v>25.563155236953801</v>
      </c>
      <c r="D430" s="45">
        <f t="shared" ca="1" si="500"/>
        <v>26.499643460579229</v>
      </c>
      <c r="E430" s="46">
        <f t="shared" ca="1" si="500"/>
        <v>26.46</v>
      </c>
      <c r="F430" s="46" t="e">
        <f t="shared" ca="1" si="500"/>
        <v>#N/A</v>
      </c>
      <c r="G430" s="46" t="e">
        <f t="shared" ca="1" si="500"/>
        <v>#N/A</v>
      </c>
      <c r="H430" s="46">
        <f t="shared" ca="1" si="500"/>
        <v>0</v>
      </c>
      <c r="I430" s="46" t="e">
        <f t="shared" ca="1" si="500"/>
        <v>#N/A</v>
      </c>
      <c r="J430" s="46" t="e">
        <f t="shared" ca="1" si="500"/>
        <v>#N/A</v>
      </c>
      <c r="K430" s="46" t="e">
        <f t="shared" ca="1" si="500"/>
        <v>#N/A</v>
      </c>
      <c r="L430" s="46" t="e">
        <f t="shared" ca="1" si="500"/>
        <v>#N/A</v>
      </c>
      <c r="M430" s="46" t="e">
        <f t="shared" ref="M430:N430" ca="1" si="501">IF(ISNUMBER(OFFSET(INDIRECT(CONCATENATE("'",M$9,"'","!$B$60")),$Q217,$D$104)),OFFSET(INDIRECT(CONCATENATE("'",M$9,"'","!$B$60")),$Q217,$D$104),NA())</f>
        <v>#N/A</v>
      </c>
      <c r="N430" s="47" t="e">
        <f t="shared" ca="1" si="501"/>
        <v>#N/A</v>
      </c>
    </row>
    <row r="431" spans="1:14" ht="16">
      <c r="A431" s="43" t="str">
        <f t="shared" si="479"/>
        <v>S-CD203
WB7
CWSP21.5/5
FanSP32
Load100</v>
      </c>
      <c r="B431" s="45">
        <f t="shared" ref="B431:L431" ca="1" si="502">IF(ISNUMBER(OFFSET(INDIRECT(CONCATENATE("'",B$9,"'","!$B$59")),$Q23,$D$416)),OFFSET(INDIRECT(CONCATENATE("'",B$9,"'","!$B$59")),$Q23,$D$416),NA())</f>
        <v>22.01</v>
      </c>
      <c r="C431" s="45">
        <f t="shared" ca="1" si="502"/>
        <v>22.089572024167701</v>
      </c>
      <c r="D431" s="45">
        <f t="shared" ca="1" si="502"/>
        <v>22.014443381854512</v>
      </c>
      <c r="E431" s="46">
        <f t="shared" ca="1" si="502"/>
        <v>22.08</v>
      </c>
      <c r="F431" s="46" t="e">
        <f t="shared" ca="1" si="502"/>
        <v>#N/A</v>
      </c>
      <c r="G431" s="46" t="e">
        <f t="shared" ca="1" si="502"/>
        <v>#N/A</v>
      </c>
      <c r="H431" s="46">
        <f t="shared" ca="1" si="502"/>
        <v>0</v>
      </c>
      <c r="I431" s="46" t="e">
        <f t="shared" ca="1" si="502"/>
        <v>#N/A</v>
      </c>
      <c r="J431" s="46" t="e">
        <f t="shared" ca="1" si="502"/>
        <v>#N/A</v>
      </c>
      <c r="K431" s="46" t="e">
        <f t="shared" ca="1" si="502"/>
        <v>#N/A</v>
      </c>
      <c r="L431" s="46" t="e">
        <f t="shared" ca="1" si="502"/>
        <v>#N/A</v>
      </c>
      <c r="M431" s="46" t="e">
        <f t="shared" ref="M431:N431" ca="1" si="503">IF(ISNUMBER(OFFSET(INDIRECT(CONCATENATE("'",M$9,"'","!$B$60")),$Q218,$D$104)),OFFSET(INDIRECT(CONCATENATE("'",M$9,"'","!$B$60")),$Q218,$D$104),NA())</f>
        <v>#N/A</v>
      </c>
      <c r="N431" s="47" t="e">
        <f t="shared" ca="1" si="503"/>
        <v>#N/A</v>
      </c>
    </row>
    <row r="432" spans="1:14" ht="16">
      <c r="A432" s="43" t="str">
        <f t="shared" si="479"/>
        <v>S-CD204
WB27
CWSP21.5/5
FanSP32
Load100</v>
      </c>
      <c r="B432" s="45">
        <f t="shared" ref="B432:L432" ca="1" si="504">IF(ISNUMBER(OFFSET(INDIRECT(CONCATENATE("'",B$9,"'","!$B$59")),$Q24,$D$416)),OFFSET(INDIRECT(CONCATENATE("'",B$9,"'","!$B$59")),$Q24,$D$416),NA())</f>
        <v>32.01</v>
      </c>
      <c r="C432" s="45">
        <f t="shared" ca="1" si="504"/>
        <v>32.096159996442502</v>
      </c>
      <c r="D432" s="45">
        <f t="shared" ca="1" si="504"/>
        <v>32.012084330815988</v>
      </c>
      <c r="E432" s="45">
        <f t="shared" ca="1" si="504"/>
        <v>32.08</v>
      </c>
      <c r="F432" s="46" t="e">
        <f t="shared" ca="1" si="504"/>
        <v>#N/A</v>
      </c>
      <c r="G432" s="46" t="e">
        <f t="shared" ca="1" si="504"/>
        <v>#N/A</v>
      </c>
      <c r="H432" s="46">
        <f t="shared" ca="1" si="504"/>
        <v>0</v>
      </c>
      <c r="I432" s="46" t="e">
        <f t="shared" ca="1" si="504"/>
        <v>#N/A</v>
      </c>
      <c r="J432" s="46" t="e">
        <f t="shared" ca="1" si="504"/>
        <v>#N/A</v>
      </c>
      <c r="K432" s="46" t="e">
        <f t="shared" ca="1" si="504"/>
        <v>#N/A</v>
      </c>
      <c r="L432" s="46" t="e">
        <f t="shared" ca="1" si="504"/>
        <v>#N/A</v>
      </c>
      <c r="M432" s="46" t="e">
        <f t="shared" ref="M432:N432" ca="1" si="505">IF(ISNUMBER(OFFSET(INDIRECT(CONCATENATE("'",M$9,"'","!$B$60")),$Q219,$D$104)),OFFSET(INDIRECT(CONCATENATE("'",M$9,"'","!$B$60")),$Q219,$D$104),NA())</f>
        <v>#N/A</v>
      </c>
      <c r="N432" s="47" t="e">
        <f t="shared" ca="1" si="505"/>
        <v>#N/A</v>
      </c>
    </row>
    <row r="433" spans="1:14" ht="16">
      <c r="A433" s="43" t="str">
        <f t="shared" si="479"/>
        <v>S-CD211
WB23
CWSP21.5/5
FanSP22
Load75</v>
      </c>
      <c r="B433" s="45">
        <f t="shared" ref="B433:L433" ca="1" si="506">IF(ISNUMBER(OFFSET(INDIRECT(CONCATENATE("'",B$9,"'","!$B$59")),$Q25,$D$416)),OFFSET(INDIRECT(CONCATENATE("'",B$9,"'","!$B$59")),$Q25,$D$416),NA())</f>
        <v>27.43</v>
      </c>
      <c r="C433" s="45">
        <f t="shared" ca="1" si="506"/>
        <v>26.8260573212042</v>
      </c>
      <c r="D433" s="45">
        <f t="shared" ca="1" si="506"/>
        <v>27.999624263993709</v>
      </c>
      <c r="E433" s="45">
        <f t="shared" ca="1" si="506"/>
        <v>27.54</v>
      </c>
      <c r="F433" s="46" t="e">
        <f t="shared" ca="1" si="506"/>
        <v>#N/A</v>
      </c>
      <c r="G433" s="46" t="e">
        <f t="shared" ca="1" si="506"/>
        <v>#N/A</v>
      </c>
      <c r="H433" s="46">
        <f t="shared" ca="1" si="506"/>
        <v>0</v>
      </c>
      <c r="I433" s="46" t="e">
        <f t="shared" ca="1" si="506"/>
        <v>#N/A</v>
      </c>
      <c r="J433" s="46" t="e">
        <f t="shared" ca="1" si="506"/>
        <v>#N/A</v>
      </c>
      <c r="K433" s="46" t="e">
        <f t="shared" ca="1" si="506"/>
        <v>#N/A</v>
      </c>
      <c r="L433" s="46" t="e">
        <f t="shared" ca="1" si="506"/>
        <v>#N/A</v>
      </c>
      <c r="M433" s="46" t="e">
        <f t="shared" ref="M433:N433" ca="1" si="507">IF(ISNUMBER(OFFSET(INDIRECT(CONCATENATE("'",M$9,"'","!$B$60")),$Q220,$D$104)),OFFSET(INDIRECT(CONCATENATE("'",M$9,"'","!$B$60")),$Q220,$D$104),NA())</f>
        <v>#N/A</v>
      </c>
      <c r="N433" s="47" t="e">
        <f t="shared" ca="1" si="507"/>
        <v>#N/A</v>
      </c>
    </row>
    <row r="434" spans="1:14" ht="16">
      <c r="A434" s="43" t="str">
        <f t="shared" si="479"/>
        <v>S-CD212
WB19
CWSP21.5/6
FanSP22
Load50</v>
      </c>
      <c r="B434" s="45">
        <f t="shared" ref="B434:L434" ca="1" si="508">IF(ISNUMBER(OFFSET(INDIRECT(CONCATENATE("'",B$9,"'","!$B$59")),$Q26,$D$416)),OFFSET(INDIRECT(CONCATENATE("'",B$9,"'","!$B$59")),$Q26,$D$416),NA())</f>
        <v>22.43</v>
      </c>
      <c r="C434" s="45">
        <f t="shared" ca="1" si="508"/>
        <v>22.037420128996001</v>
      </c>
      <c r="D434" s="45">
        <f t="shared" ca="1" si="508"/>
        <v>23.594712506341178</v>
      </c>
      <c r="E434" s="45">
        <f t="shared" ca="1" si="508"/>
        <v>22.5</v>
      </c>
      <c r="F434" s="46" t="e">
        <f t="shared" ca="1" si="508"/>
        <v>#N/A</v>
      </c>
      <c r="G434" s="46" t="e">
        <f t="shared" ca="1" si="508"/>
        <v>#N/A</v>
      </c>
      <c r="H434" s="46">
        <f t="shared" ca="1" si="508"/>
        <v>0</v>
      </c>
      <c r="I434" s="46" t="e">
        <f t="shared" ca="1" si="508"/>
        <v>#N/A</v>
      </c>
      <c r="J434" s="46" t="e">
        <f t="shared" ca="1" si="508"/>
        <v>#N/A</v>
      </c>
      <c r="K434" s="46" t="e">
        <f t="shared" ca="1" si="508"/>
        <v>#N/A</v>
      </c>
      <c r="L434" s="46" t="e">
        <f t="shared" ca="1" si="508"/>
        <v>#N/A</v>
      </c>
      <c r="M434" s="46" t="e">
        <f t="shared" ref="M434:N434" ca="1" si="509">IF(ISNUMBER(OFFSET(INDIRECT(CONCATENATE("'",M$9,"'","!$B$60")),$Q221,$D$104)),OFFSET(INDIRECT(CONCATENATE("'",M$9,"'","!$B$60")),$Q221,$D$104),NA())</f>
        <v>#N/A</v>
      </c>
      <c r="N434" s="47" t="e">
        <f t="shared" ca="1" si="509"/>
        <v>#N/A</v>
      </c>
    </row>
    <row r="435" spans="1:14" ht="16">
      <c r="A435" s="48" t="str">
        <f t="shared" si="479"/>
        <v>S-CD213
WB7
CWSP21.5/5
FanSP32
Load100</v>
      </c>
      <c r="B435" s="45">
        <f t="shared" ref="B435:L435" ca="1" si="510">IF(ISNUMBER(OFFSET(INDIRECT(CONCATENATE("'",B$9,"'","!$B$59")),$Q27,$D$416)),OFFSET(INDIRECT(CONCATENATE("'",B$9,"'","!$B$59")),$Q27,$D$416),NA())</f>
        <v>21.51</v>
      </c>
      <c r="C435" s="45">
        <f t="shared" ca="1" si="510"/>
        <v>21.522832954673301</v>
      </c>
      <c r="D435" s="45">
        <f t="shared" ca="1" si="510"/>
        <v>21.506256901540524</v>
      </c>
      <c r="E435" s="45">
        <f t="shared" ca="1" si="510"/>
        <v>21.55</v>
      </c>
      <c r="F435" s="45" t="e">
        <f t="shared" ca="1" si="510"/>
        <v>#N/A</v>
      </c>
      <c r="G435" s="45" t="e">
        <f t="shared" ca="1" si="510"/>
        <v>#N/A</v>
      </c>
      <c r="H435" s="45">
        <f t="shared" ca="1" si="510"/>
        <v>0</v>
      </c>
      <c r="I435" s="45" t="e">
        <f t="shared" ca="1" si="510"/>
        <v>#N/A</v>
      </c>
      <c r="J435" s="45" t="e">
        <f t="shared" ca="1" si="510"/>
        <v>#N/A</v>
      </c>
      <c r="K435" s="45" t="e">
        <f t="shared" ca="1" si="510"/>
        <v>#N/A</v>
      </c>
      <c r="L435" s="45" t="e">
        <f t="shared" ca="1" si="510"/>
        <v>#N/A</v>
      </c>
      <c r="M435" s="45" t="e">
        <f t="shared" ref="M435:N435" ca="1" si="511">IF(ISNUMBER(OFFSET(INDIRECT(CONCATENATE("'",M$9,"'","!$B$60")),$Q222,$D$104)),OFFSET(INDIRECT(CONCATENATE("'",M$9,"'","!$B$60")),$Q222,$D$104),NA())</f>
        <v>#N/A</v>
      </c>
      <c r="N435" s="49" t="e">
        <f t="shared" ca="1" si="511"/>
        <v>#N/A</v>
      </c>
    </row>
    <row r="436" spans="1:14" ht="16">
      <c r="A436" s="48" t="str">
        <f t="shared" si="479"/>
        <v>S-CD214
WB27
CWSP21.5/5
FanSP32
Load100</v>
      </c>
      <c r="B436" s="45">
        <f t="shared" ref="B436:L436" ca="1" si="512">IF(ISNUMBER(OFFSET(INDIRECT(CONCATENATE("'",B$9,"'","!$B$59")),$Q28,$D$416)),OFFSET(INDIRECT(CONCATENATE("'",B$9,"'","!$B$59")),$Q28,$D$416),NA())</f>
        <v>31.51</v>
      </c>
      <c r="C436" s="45">
        <f t="shared" ca="1" si="512"/>
        <v>31.523897230657798</v>
      </c>
      <c r="D436" s="45">
        <f t="shared" ca="1" si="512"/>
        <v>31.506525884868811</v>
      </c>
      <c r="E436" s="45">
        <f t="shared" ca="1" si="512"/>
        <v>31.55</v>
      </c>
      <c r="F436" s="45" t="e">
        <f t="shared" ca="1" si="512"/>
        <v>#N/A</v>
      </c>
      <c r="G436" s="45" t="e">
        <f t="shared" ca="1" si="512"/>
        <v>#N/A</v>
      </c>
      <c r="H436" s="45">
        <f t="shared" ca="1" si="512"/>
        <v>0</v>
      </c>
      <c r="I436" s="45" t="e">
        <f t="shared" ca="1" si="512"/>
        <v>#N/A</v>
      </c>
      <c r="J436" s="45" t="e">
        <f t="shared" ca="1" si="512"/>
        <v>#N/A</v>
      </c>
      <c r="K436" s="45" t="e">
        <f t="shared" ca="1" si="512"/>
        <v>#N/A</v>
      </c>
      <c r="L436" s="45" t="e">
        <f t="shared" ca="1" si="512"/>
        <v>#N/A</v>
      </c>
      <c r="M436" s="45" t="e">
        <f t="shared" ref="M436:N436" ca="1" si="513">IF(ISNUMBER(OFFSET(INDIRECT(CONCATENATE("'",M$9,"'","!$B$60")),$Q223,$D$104)),OFFSET(INDIRECT(CONCATENATE("'",M$9,"'","!$B$60")),$Q223,$D$104),NA())</f>
        <v>#N/A</v>
      </c>
      <c r="N436" s="49" t="e">
        <f t="shared" ca="1" si="513"/>
        <v>#N/A</v>
      </c>
    </row>
    <row r="437" spans="1:14" ht="17" thickBot="1">
      <c r="A437" s="50" t="str">
        <f t="shared" si="479"/>
        <v>S-CD215
WB27
CWSP21.5/5
FanSP32
Load100</v>
      </c>
      <c r="B437" s="51">
        <f t="shared" ref="B437:L437" ca="1" si="514">IF(ISNUMBER(OFFSET(INDIRECT(CONCATENATE("'",B$9,"'","!$B$59")),$Q29,$D$416)),OFFSET(INDIRECT(CONCATENATE("'",B$9,"'","!$B$59")),$Q29,$D$416),NA())</f>
        <v>22.43</v>
      </c>
      <c r="C437" s="51">
        <f t="shared" ca="1" si="514"/>
        <v>22.037420128996001</v>
      </c>
      <c r="D437" s="51">
        <f t="shared" ca="1" si="514"/>
        <v>23.594712506341178</v>
      </c>
      <c r="E437" s="51">
        <f t="shared" ca="1" si="514"/>
        <v>22.5</v>
      </c>
      <c r="F437" s="51" t="e">
        <f t="shared" ca="1" si="514"/>
        <v>#N/A</v>
      </c>
      <c r="G437" s="51" t="e">
        <f t="shared" ca="1" si="514"/>
        <v>#N/A</v>
      </c>
      <c r="H437" s="51">
        <f t="shared" ca="1" si="514"/>
        <v>0</v>
      </c>
      <c r="I437" s="51" t="e">
        <f t="shared" ca="1" si="514"/>
        <v>#N/A</v>
      </c>
      <c r="J437" s="51" t="e">
        <f t="shared" ca="1" si="514"/>
        <v>#N/A</v>
      </c>
      <c r="K437" s="51" t="e">
        <f t="shared" ca="1" si="514"/>
        <v>#N/A</v>
      </c>
      <c r="L437" s="51" t="e">
        <f t="shared" ca="1" si="514"/>
        <v>#N/A</v>
      </c>
      <c r="M437" s="51" t="e">
        <f t="shared" ref="M437:N437" ca="1" si="515">IF(ISNUMBER(OFFSET(INDIRECT(CONCATENATE("'",M$9,"'","!$B$60")),$Q224,$D$104)),OFFSET(INDIRECT(CONCATENATE("'",M$9,"'","!$B$60")),$Q224,$D$104),NA())</f>
        <v>#N/A</v>
      </c>
      <c r="N437" s="52" t="e">
        <f t="shared" ca="1" si="515"/>
        <v>#N/A</v>
      </c>
    </row>
    <row r="438" spans="1:14" ht="16">
      <c r="A438" s="36"/>
      <c r="B438" s="36"/>
      <c r="C438" s="36"/>
      <c r="D438" s="36"/>
      <c r="E438" s="36"/>
      <c r="F438" s="36"/>
      <c r="G438" s="36"/>
      <c r="H438" s="36"/>
      <c r="I438" s="36"/>
      <c r="J438" s="36"/>
      <c r="K438" s="36"/>
      <c r="L438" s="36"/>
      <c r="M438" s="36"/>
      <c r="N438" s="36"/>
    </row>
    <row r="439" spans="1:14" ht="16">
      <c r="A439" s="36"/>
      <c r="B439" s="36"/>
      <c r="C439" s="36"/>
      <c r="D439" s="36"/>
      <c r="E439" s="36"/>
      <c r="F439" s="36"/>
      <c r="G439" s="36"/>
      <c r="H439" s="36"/>
      <c r="I439" s="36"/>
      <c r="J439" s="36"/>
      <c r="K439" s="36"/>
      <c r="L439" s="36"/>
      <c r="M439" s="36"/>
      <c r="N439" s="36"/>
    </row>
    <row r="440" spans="1:14" ht="16">
      <c r="A440" s="6" t="s">
        <v>359</v>
      </c>
      <c r="B440" s="6" t="s">
        <v>264</v>
      </c>
      <c r="C440" s="6" t="s">
        <v>15</v>
      </c>
      <c r="D440" s="6">
        <f>MATCH(A440,$X$11:$X$53,0)</f>
        <v>27</v>
      </c>
      <c r="E440" s="8"/>
      <c r="F440" s="6" t="str">
        <f>A440&amp;B440&amp;$F$4</f>
        <v>PCD_出口流量[L/min]　S-CD100シリーズ</v>
      </c>
      <c r="G440" s="6" t="str">
        <f>A440&amp;B440&amp;$G$4</f>
        <v>PCD_出口流量[L/min]　S-CD200シリーズ</v>
      </c>
      <c r="I440" s="36"/>
      <c r="J440" s="36"/>
      <c r="K440" s="36"/>
      <c r="L440" s="36"/>
      <c r="M440" s="36"/>
      <c r="N440" s="36"/>
    </row>
    <row r="441" spans="1:14">
      <c r="A441" s="11" t="s">
        <v>18</v>
      </c>
    </row>
    <row r="442" spans="1:14" ht="15" thickBot="1">
      <c r="A442" s="37" t="s">
        <v>26</v>
      </c>
      <c r="B442" s="38" t="str">
        <f ca="1">B$10</f>
        <v>QAS/メーカ値</v>
      </c>
      <c r="C442" s="38" t="str">
        <f t="shared" ref="C442:N442" ca="1" si="516">C$10</f>
        <v>ENe-ST/小野永吉</v>
      </c>
      <c r="D442" s="38" t="str">
        <f t="shared" ca="1" si="516"/>
        <v>LCEM/Yajima</v>
      </c>
      <c r="E442" s="38" t="str">
        <f t="shared" ca="1" si="516"/>
        <v>BEST2108dev/nino</v>
      </c>
      <c r="F442" s="38" t="str">
        <f t="shared" si="516"/>
        <v>Popolo_富樫</v>
      </c>
      <c r="G442" s="38" t="str">
        <f t="shared" si="516"/>
        <v>ACSESCX_吉田</v>
      </c>
      <c r="H442" s="38" t="str">
        <f t="shared" ca="1" si="516"/>
        <v>EnergyPlus/小野永吉</v>
      </c>
      <c r="I442" s="38" t="e">
        <f t="shared" ca="1" si="516"/>
        <v>#REF!</v>
      </c>
      <c r="J442" s="38" t="e">
        <f t="shared" ca="1" si="516"/>
        <v>#REF!</v>
      </c>
      <c r="K442" s="38" t="e">
        <f t="shared" ca="1" si="516"/>
        <v>#REF!</v>
      </c>
      <c r="L442" s="38" t="e">
        <f t="shared" ca="1" si="516"/>
        <v>#REF!</v>
      </c>
      <c r="M442" s="38" t="e">
        <f t="shared" ca="1" si="516"/>
        <v>#REF!</v>
      </c>
      <c r="N442" s="38" t="e">
        <f t="shared" ca="1" si="516"/>
        <v>#REF!</v>
      </c>
    </row>
    <row r="443" spans="1:14" ht="16">
      <c r="A443" s="39" t="str">
        <f>$A11</f>
        <v>S-CD100
WB27
CWSP21.5/5
FanSP22
Load100</v>
      </c>
      <c r="B443" s="40">
        <f t="shared" ref="B443:L443" ca="1" si="517">IF(ISNUMBER(OFFSET(INDIRECT(CONCATENATE("'",B$9,"'","!$B$59")),$Q11,$D$440)),OFFSET(INDIRECT(CONCATENATE("'",B$9,"'","!$B$59")),$Q11,$D$440),NA())</f>
        <v>2500.0001999999999</v>
      </c>
      <c r="C443" s="40">
        <f t="shared" ca="1" si="517"/>
        <v>2500</v>
      </c>
      <c r="D443" s="40">
        <f t="shared" ca="1" si="517"/>
        <v>2500</v>
      </c>
      <c r="E443" s="41">
        <f t="shared" ca="1" si="517"/>
        <v>2500.0001999999999</v>
      </c>
      <c r="F443" s="41" t="e">
        <f t="shared" ca="1" si="517"/>
        <v>#N/A</v>
      </c>
      <c r="G443" s="41" t="e">
        <f t="shared" ca="1" si="517"/>
        <v>#N/A</v>
      </c>
      <c r="H443" s="41">
        <f t="shared" ca="1" si="517"/>
        <v>2499.7649979600001</v>
      </c>
      <c r="I443" s="41" t="e">
        <f t="shared" ca="1" si="517"/>
        <v>#N/A</v>
      </c>
      <c r="J443" s="41" t="e">
        <f t="shared" ca="1" si="517"/>
        <v>#N/A</v>
      </c>
      <c r="K443" s="41" t="e">
        <f t="shared" ca="1" si="517"/>
        <v>#N/A</v>
      </c>
      <c r="L443" s="41" t="e">
        <f t="shared" ca="1" si="517"/>
        <v>#N/A</v>
      </c>
      <c r="M443" s="41" t="e">
        <f ca="1">IF(ISNUMBER(OFFSET(INDIRECT(CONCATENATE("'",M$9,"'","!$B$60")),$Q221,$D$104)),OFFSET(INDIRECT(CONCATENATE("'",M$9,"'","!$B$60")),$Q221,$D$104),NA())</f>
        <v>#N/A</v>
      </c>
      <c r="N443" s="42" t="e">
        <f ca="1">IF(ISNUMBER(OFFSET(INDIRECT(CONCATENATE("'",N$9,"'","!$B$60")),$Q221,$D$104)),OFFSET(INDIRECT(CONCATENATE("'",N$9,"'","!$B$60")),$Q221,$D$104),NA())</f>
        <v>#N/A</v>
      </c>
    </row>
    <row r="444" spans="1:14" ht="16">
      <c r="A444" s="43" t="str">
        <f t="shared" ref="A444:A461" si="518">$A12</f>
        <v>S-CD101
WB23
CWSP21.5/5
FanSP22
Load100</v>
      </c>
      <c r="B444" s="44">
        <f t="shared" ref="B444:L444" ca="1" si="519">IF(ISNUMBER(OFFSET(INDIRECT(CONCATENATE("'",B$9,"'","!$B$59")),$Q12,$D$440)),OFFSET(INDIRECT(CONCATENATE("'",B$9,"'","!$B$59")),$Q12,$D$440),NA())</f>
        <v>2500.0001999999999</v>
      </c>
      <c r="C444" s="45">
        <f t="shared" ca="1" si="519"/>
        <v>2500</v>
      </c>
      <c r="D444" s="45">
        <f t="shared" ca="1" si="519"/>
        <v>2500</v>
      </c>
      <c r="E444" s="46">
        <f t="shared" ca="1" si="519"/>
        <v>2500.0001999999999</v>
      </c>
      <c r="F444" s="46" t="e">
        <f t="shared" ca="1" si="519"/>
        <v>#N/A</v>
      </c>
      <c r="G444" s="46" t="e">
        <f t="shared" ca="1" si="519"/>
        <v>#N/A</v>
      </c>
      <c r="H444" s="46">
        <f t="shared" ca="1" si="519"/>
        <v>2499.7649979600001</v>
      </c>
      <c r="I444" s="46" t="e">
        <f t="shared" ca="1" si="519"/>
        <v>#N/A</v>
      </c>
      <c r="J444" s="46" t="e">
        <f t="shared" ca="1" si="519"/>
        <v>#N/A</v>
      </c>
      <c r="K444" s="46" t="e">
        <f t="shared" ca="1" si="519"/>
        <v>#N/A</v>
      </c>
      <c r="L444" s="46" t="e">
        <f t="shared" ca="1" si="519"/>
        <v>#N/A</v>
      </c>
      <c r="M444" s="46" t="e">
        <f t="shared" ref="M444:N444" ca="1" si="520">IF(ISNUMBER(OFFSET(INDIRECT(CONCATENATE("'",M$9,"'","!$B$60")),$Q222,$D$104)),OFFSET(INDIRECT(CONCATENATE("'",M$9,"'","!$B$60")),$Q222,$D$104),NA())</f>
        <v>#N/A</v>
      </c>
      <c r="N444" s="47" t="e">
        <f t="shared" ca="1" si="520"/>
        <v>#N/A</v>
      </c>
    </row>
    <row r="445" spans="1:14" ht="16">
      <c r="A445" s="43" t="str">
        <f t="shared" si="518"/>
        <v>S-CD102
WB19
CWSP21.5/5
FanSP22
Load100</v>
      </c>
      <c r="B445" s="45">
        <f t="shared" ref="B445:L445" ca="1" si="521">IF(ISNUMBER(OFFSET(INDIRECT(CONCATENATE("'",B$9,"'","!$B$59")),$Q13,$D$440)),OFFSET(INDIRECT(CONCATENATE("'",B$9,"'","!$B$59")),$Q13,$D$440),NA())</f>
        <v>2500.0001999999999</v>
      </c>
      <c r="C445" s="45">
        <f t="shared" ca="1" si="521"/>
        <v>2500</v>
      </c>
      <c r="D445" s="45">
        <f t="shared" ca="1" si="521"/>
        <v>2500</v>
      </c>
      <c r="E445" s="46">
        <f t="shared" ca="1" si="521"/>
        <v>2500.0001999999999</v>
      </c>
      <c r="F445" s="46" t="e">
        <f t="shared" ca="1" si="521"/>
        <v>#N/A</v>
      </c>
      <c r="G445" s="46" t="e">
        <f t="shared" ca="1" si="521"/>
        <v>#N/A</v>
      </c>
      <c r="H445" s="46">
        <f t="shared" ca="1" si="521"/>
        <v>2499.7649979600001</v>
      </c>
      <c r="I445" s="46" t="e">
        <f t="shared" ca="1" si="521"/>
        <v>#N/A</v>
      </c>
      <c r="J445" s="46" t="e">
        <f t="shared" ca="1" si="521"/>
        <v>#N/A</v>
      </c>
      <c r="K445" s="46" t="e">
        <f t="shared" ca="1" si="521"/>
        <v>#N/A</v>
      </c>
      <c r="L445" s="46" t="e">
        <f t="shared" ca="1" si="521"/>
        <v>#N/A</v>
      </c>
      <c r="M445" s="46" t="e">
        <f t="shared" ref="M445:N445" ca="1" si="522">IF(ISNUMBER(OFFSET(INDIRECT(CONCATENATE("'",M$9,"'","!$B$60")),$Q223,$D$104)),OFFSET(INDIRECT(CONCATENATE("'",M$9,"'","!$B$60")),$Q223,$D$104),NA())</f>
        <v>#N/A</v>
      </c>
      <c r="N445" s="47" t="e">
        <f t="shared" ca="1" si="522"/>
        <v>#N/A</v>
      </c>
    </row>
    <row r="446" spans="1:14" ht="16">
      <c r="A446" s="43" t="str">
        <f t="shared" si="518"/>
        <v>S-CD103
WB7
CWSP21.5/5
FanSP32
Load100</v>
      </c>
      <c r="B446" s="45">
        <f t="shared" ref="B446:L446" ca="1" si="523">IF(ISNUMBER(OFFSET(INDIRECT(CONCATENATE("'",B$9,"'","!$B$59")),$Q14,$D$440)),OFFSET(INDIRECT(CONCATENATE("'",B$9,"'","!$B$59")),$Q14,$D$440),NA())</f>
        <v>2500.0001999999999</v>
      </c>
      <c r="C446" s="45">
        <f t="shared" ca="1" si="523"/>
        <v>2500</v>
      </c>
      <c r="D446" s="45">
        <f t="shared" ca="1" si="523"/>
        <v>2500</v>
      </c>
      <c r="E446" s="46">
        <f t="shared" ca="1" si="523"/>
        <v>2500.0001999999999</v>
      </c>
      <c r="F446" s="46" t="e">
        <f t="shared" ca="1" si="523"/>
        <v>#N/A</v>
      </c>
      <c r="G446" s="46" t="e">
        <f t="shared" ca="1" si="523"/>
        <v>#N/A</v>
      </c>
      <c r="H446" s="46">
        <f t="shared" ca="1" si="523"/>
        <v>2499.7649979600001</v>
      </c>
      <c r="I446" s="46" t="e">
        <f t="shared" ca="1" si="523"/>
        <v>#N/A</v>
      </c>
      <c r="J446" s="46" t="e">
        <f t="shared" ca="1" si="523"/>
        <v>#N/A</v>
      </c>
      <c r="K446" s="46" t="e">
        <f t="shared" ca="1" si="523"/>
        <v>#N/A</v>
      </c>
      <c r="L446" s="46" t="e">
        <f t="shared" ca="1" si="523"/>
        <v>#N/A</v>
      </c>
      <c r="M446" s="46" t="e">
        <f t="shared" ref="M446:N446" ca="1" si="524">IF(ISNUMBER(OFFSET(INDIRECT(CONCATENATE("'",M$9,"'","!$B$60")),$Q224,$D$104)),OFFSET(INDIRECT(CONCATENATE("'",M$9,"'","!$B$60")),$Q224,$D$104),NA())</f>
        <v>#N/A</v>
      </c>
      <c r="N446" s="47" t="e">
        <f t="shared" ca="1" si="524"/>
        <v>#N/A</v>
      </c>
    </row>
    <row r="447" spans="1:14" ht="16">
      <c r="A447" s="43" t="str">
        <f t="shared" si="518"/>
        <v>S-CD104
WB27
CWSP21.5/5
FanSP32
Load100</v>
      </c>
      <c r="B447" s="45">
        <f t="shared" ref="B447:L447" ca="1" si="525">IF(ISNUMBER(OFFSET(INDIRECT(CONCATENATE("'",B$9,"'","!$B$59")),$Q15,$D$440)),OFFSET(INDIRECT(CONCATENATE("'",B$9,"'","!$B$59")),$Q15,$D$440),NA())</f>
        <v>2500.0001999999999</v>
      </c>
      <c r="C447" s="45">
        <f t="shared" ca="1" si="525"/>
        <v>2500</v>
      </c>
      <c r="D447" s="45">
        <f t="shared" ca="1" si="525"/>
        <v>2500</v>
      </c>
      <c r="E447" s="46">
        <f t="shared" ca="1" si="525"/>
        <v>2500.0001999999999</v>
      </c>
      <c r="F447" s="46" t="e">
        <f t="shared" ca="1" si="525"/>
        <v>#N/A</v>
      </c>
      <c r="G447" s="46" t="e">
        <f t="shared" ca="1" si="525"/>
        <v>#N/A</v>
      </c>
      <c r="H447" s="46">
        <f t="shared" ca="1" si="525"/>
        <v>2499.7649979600001</v>
      </c>
      <c r="I447" s="46" t="e">
        <f t="shared" ca="1" si="525"/>
        <v>#N/A</v>
      </c>
      <c r="J447" s="46" t="e">
        <f t="shared" ca="1" si="525"/>
        <v>#N/A</v>
      </c>
      <c r="K447" s="46" t="e">
        <f t="shared" ca="1" si="525"/>
        <v>#N/A</v>
      </c>
      <c r="L447" s="46" t="e">
        <f t="shared" ca="1" si="525"/>
        <v>#N/A</v>
      </c>
      <c r="M447" s="46" t="e">
        <f t="shared" ref="M447:N447" ca="1" si="526">IF(ISNUMBER(OFFSET(INDIRECT(CONCATENATE("'",M$9,"'","!$B$60")),$Q225,$D$104)),OFFSET(INDIRECT(CONCATENATE("'",M$9,"'","!$B$60")),$Q225,$D$104),NA())</f>
        <v>#N/A</v>
      </c>
      <c r="N447" s="47" t="e">
        <f t="shared" ca="1" si="526"/>
        <v>#N/A</v>
      </c>
    </row>
    <row r="448" spans="1:14" ht="16">
      <c r="A448" s="43" t="str">
        <f t="shared" si="518"/>
        <v>S-CD111
WB23
CWSP21.5/5
FanSP22
Load75</v>
      </c>
      <c r="B448" s="45">
        <f t="shared" ref="B448:L448" ca="1" si="527">IF(ISNUMBER(OFFSET(INDIRECT(CONCATENATE("'",B$9,"'","!$B$59")),$Q16,$D$440)),OFFSET(INDIRECT(CONCATENATE("'",B$9,"'","!$B$59")),$Q16,$D$440),NA())</f>
        <v>2500.0001999999999</v>
      </c>
      <c r="C448" s="45">
        <f t="shared" ca="1" si="527"/>
        <v>2500</v>
      </c>
      <c r="D448" s="45">
        <f t="shared" ca="1" si="527"/>
        <v>2500</v>
      </c>
      <c r="E448" s="45">
        <f t="shared" ca="1" si="527"/>
        <v>2500.0001999999999</v>
      </c>
      <c r="F448" s="46" t="e">
        <f t="shared" ca="1" si="527"/>
        <v>#N/A</v>
      </c>
      <c r="G448" s="46" t="e">
        <f t="shared" ca="1" si="527"/>
        <v>#N/A</v>
      </c>
      <c r="H448" s="46">
        <f t="shared" ca="1" si="527"/>
        <v>2499.7649979600001</v>
      </c>
      <c r="I448" s="46" t="e">
        <f t="shared" ca="1" si="527"/>
        <v>#N/A</v>
      </c>
      <c r="J448" s="46" t="e">
        <f t="shared" ca="1" si="527"/>
        <v>#N/A</v>
      </c>
      <c r="K448" s="46" t="e">
        <f t="shared" ca="1" si="527"/>
        <v>#N/A</v>
      </c>
      <c r="L448" s="46" t="e">
        <f t="shared" ca="1" si="527"/>
        <v>#N/A</v>
      </c>
      <c r="M448" s="46" t="e">
        <f t="shared" ref="M448:N448" ca="1" si="528">IF(ISNUMBER(OFFSET(INDIRECT(CONCATENATE("'",M$9,"'","!$B$60")),$Q226,$D$104)),OFFSET(INDIRECT(CONCATENATE("'",M$9,"'","!$B$60")),$Q226,$D$104),NA())</f>
        <v>#N/A</v>
      </c>
      <c r="N448" s="47" t="e">
        <f t="shared" ca="1" si="528"/>
        <v>#N/A</v>
      </c>
    </row>
    <row r="449" spans="1:14" ht="16">
      <c r="A449" s="43" t="str">
        <f t="shared" si="518"/>
        <v>S-CD112
WB19
CWSP21.5/6
FanSP22
Load50</v>
      </c>
      <c r="B449" s="45">
        <f t="shared" ref="B449:L449" ca="1" si="529">IF(ISNUMBER(OFFSET(INDIRECT(CONCATENATE("'",B$9,"'","!$B$59")),$Q17,$D$440)),OFFSET(INDIRECT(CONCATENATE("'",B$9,"'","!$B$59")),$Q17,$D$440),NA())</f>
        <v>2500.0001999999999</v>
      </c>
      <c r="C449" s="45">
        <f t="shared" ca="1" si="529"/>
        <v>2500</v>
      </c>
      <c r="D449" s="45">
        <f t="shared" ca="1" si="529"/>
        <v>2500</v>
      </c>
      <c r="E449" s="45">
        <f t="shared" ca="1" si="529"/>
        <v>2500.0001999999999</v>
      </c>
      <c r="F449" s="46" t="e">
        <f t="shared" ca="1" si="529"/>
        <v>#N/A</v>
      </c>
      <c r="G449" s="46" t="e">
        <f t="shared" ca="1" si="529"/>
        <v>#N/A</v>
      </c>
      <c r="H449" s="46">
        <f t="shared" ca="1" si="529"/>
        <v>2499.7649979600001</v>
      </c>
      <c r="I449" s="46" t="e">
        <f t="shared" ca="1" si="529"/>
        <v>#N/A</v>
      </c>
      <c r="J449" s="46" t="e">
        <f t="shared" ca="1" si="529"/>
        <v>#N/A</v>
      </c>
      <c r="K449" s="46" t="e">
        <f t="shared" ca="1" si="529"/>
        <v>#N/A</v>
      </c>
      <c r="L449" s="46" t="e">
        <f t="shared" ca="1" si="529"/>
        <v>#N/A</v>
      </c>
      <c r="M449" s="46" t="e">
        <f t="shared" ref="M449:N449" ca="1" si="530">IF(ISNUMBER(OFFSET(INDIRECT(CONCATENATE("'",M$9,"'","!$B$60")),$Q227,$D$104)),OFFSET(INDIRECT(CONCATENATE("'",M$9,"'","!$B$60")),$Q227,$D$104),NA())</f>
        <v>#N/A</v>
      </c>
      <c r="N449" s="47" t="e">
        <f t="shared" ca="1" si="530"/>
        <v>#N/A</v>
      </c>
    </row>
    <row r="450" spans="1:14" ht="16">
      <c r="A450" s="43" t="str">
        <f t="shared" si="518"/>
        <v>S-CD113
WB7
CWSP21.5/5
FanSP32
Load100</v>
      </c>
      <c r="B450" s="45">
        <f t="shared" ref="B450:L450" ca="1" si="531">IF(ISNUMBER(OFFSET(INDIRECT(CONCATENATE("'",B$9,"'","!$B$59")),$Q18,$D$440)),OFFSET(INDIRECT(CONCATENATE("'",B$9,"'","!$B$59")),$Q18,$D$440),NA())</f>
        <v>2500.0001999999999</v>
      </c>
      <c r="C450" s="45">
        <f t="shared" ca="1" si="531"/>
        <v>2500</v>
      </c>
      <c r="D450" s="45">
        <f t="shared" ca="1" si="531"/>
        <v>2500</v>
      </c>
      <c r="E450" s="45">
        <f t="shared" ca="1" si="531"/>
        <v>2500.0001999999999</v>
      </c>
      <c r="F450" s="46" t="e">
        <f t="shared" ca="1" si="531"/>
        <v>#N/A</v>
      </c>
      <c r="G450" s="46" t="e">
        <f t="shared" ca="1" si="531"/>
        <v>#N/A</v>
      </c>
      <c r="H450" s="46">
        <f t="shared" ca="1" si="531"/>
        <v>2499.7649979600001</v>
      </c>
      <c r="I450" s="46" t="e">
        <f t="shared" ca="1" si="531"/>
        <v>#N/A</v>
      </c>
      <c r="J450" s="46" t="e">
        <f t="shared" ca="1" si="531"/>
        <v>#N/A</v>
      </c>
      <c r="K450" s="46" t="e">
        <f t="shared" ca="1" si="531"/>
        <v>#N/A</v>
      </c>
      <c r="L450" s="46" t="e">
        <f t="shared" ca="1" si="531"/>
        <v>#N/A</v>
      </c>
      <c r="M450" s="46" t="e">
        <f t="shared" ref="M450:N450" ca="1" si="532">IF(ISNUMBER(OFFSET(INDIRECT(CONCATENATE("'",M$9,"'","!$B$60")),$Q228,$D$104)),OFFSET(INDIRECT(CONCATENATE("'",M$9,"'","!$B$60")),$Q228,$D$104),NA())</f>
        <v>#N/A</v>
      </c>
      <c r="N450" s="47" t="e">
        <f t="shared" ca="1" si="532"/>
        <v>#N/A</v>
      </c>
    </row>
    <row r="451" spans="1:14" ht="16">
      <c r="A451" s="48" t="str">
        <f t="shared" si="518"/>
        <v>S-CD114
WB27
CWSP21.5/5
FanSP32
Load100</v>
      </c>
      <c r="B451" s="45">
        <f t="shared" ref="B451:L451" ca="1" si="533">IF(ISNUMBER(OFFSET(INDIRECT(CONCATENATE("'",B$9,"'","!$B$59")),$Q19,$D$440)),OFFSET(INDIRECT(CONCATENATE("'",B$9,"'","!$B$59")),$Q19,$D$440),NA())</f>
        <v>2500.0001999999999</v>
      </c>
      <c r="C451" s="45">
        <f t="shared" ca="1" si="533"/>
        <v>2500</v>
      </c>
      <c r="D451" s="45">
        <f t="shared" ca="1" si="533"/>
        <v>2500</v>
      </c>
      <c r="E451" s="45">
        <f t="shared" ca="1" si="533"/>
        <v>2500.0001999999999</v>
      </c>
      <c r="F451" s="45" t="e">
        <f t="shared" ca="1" si="533"/>
        <v>#N/A</v>
      </c>
      <c r="G451" s="45" t="e">
        <f t="shared" ca="1" si="533"/>
        <v>#N/A</v>
      </c>
      <c r="H451" s="45">
        <f t="shared" ca="1" si="533"/>
        <v>2499.7649979600001</v>
      </c>
      <c r="I451" s="45" t="e">
        <f t="shared" ca="1" si="533"/>
        <v>#N/A</v>
      </c>
      <c r="J451" s="45" t="e">
        <f t="shared" ca="1" si="533"/>
        <v>#N/A</v>
      </c>
      <c r="K451" s="45" t="e">
        <f t="shared" ca="1" si="533"/>
        <v>#N/A</v>
      </c>
      <c r="L451" s="45" t="e">
        <f t="shared" ca="1" si="533"/>
        <v>#N/A</v>
      </c>
      <c r="M451" s="45" t="e">
        <f t="shared" ref="M451:N451" ca="1" si="534">IF(ISNUMBER(OFFSET(INDIRECT(CONCATENATE("'",M$9,"'","!$B$60")),$Q229,$D$104)),OFFSET(INDIRECT(CONCATENATE("'",M$9,"'","!$B$60")),$Q229,$D$104),NA())</f>
        <v>#N/A</v>
      </c>
      <c r="N451" s="49" t="e">
        <f t="shared" ca="1" si="534"/>
        <v>#N/A</v>
      </c>
    </row>
    <row r="452" spans="1:14" ht="16">
      <c r="A452" s="43" t="str">
        <f t="shared" si="518"/>
        <v>S-CD200
WB27
CWSP21.5/5
FanSP22
Load100</v>
      </c>
      <c r="B452" s="44">
        <f t="shared" ref="B452:L452" ca="1" si="535">IF(ISNUMBER(OFFSET(INDIRECT(CONCATENATE("'",B$9,"'","!$B$59")),$Q20,$D$440)),OFFSET(INDIRECT(CONCATENATE("'",B$9,"'","!$B$59")),$Q20,$D$440),NA())</f>
        <v>2500.0001999999999</v>
      </c>
      <c r="C452" s="45">
        <f t="shared" ca="1" si="535"/>
        <v>2496.81627208808</v>
      </c>
      <c r="D452" s="45">
        <f t="shared" ca="1" si="535"/>
        <v>2498.1921429282702</v>
      </c>
      <c r="E452" s="46">
        <f t="shared" ca="1" si="535"/>
        <v>2500.0001999999999</v>
      </c>
      <c r="F452" s="46" t="e">
        <f t="shared" ca="1" si="535"/>
        <v>#N/A</v>
      </c>
      <c r="G452" s="46" t="e">
        <f t="shared" ca="1" si="535"/>
        <v>#N/A</v>
      </c>
      <c r="H452" s="46">
        <f t="shared" ca="1" si="535"/>
        <v>2499.7649979600001</v>
      </c>
      <c r="I452" s="46" t="e">
        <f t="shared" ca="1" si="535"/>
        <v>#N/A</v>
      </c>
      <c r="J452" s="46" t="e">
        <f t="shared" ca="1" si="535"/>
        <v>#N/A</v>
      </c>
      <c r="K452" s="46" t="e">
        <f t="shared" ca="1" si="535"/>
        <v>#N/A</v>
      </c>
      <c r="L452" s="46" t="e">
        <f t="shared" ca="1" si="535"/>
        <v>#N/A</v>
      </c>
      <c r="M452" s="46" t="e">
        <f t="shared" ref="M452:N452" ca="1" si="536">IF(ISNUMBER(OFFSET(INDIRECT(CONCATENATE("'",M$9,"'","!$B$60")),$Q230,$D$104)),OFFSET(INDIRECT(CONCATENATE("'",M$9,"'","!$B$60")),$Q230,$D$104),NA())</f>
        <v>#N/A</v>
      </c>
      <c r="N452" s="47" t="e">
        <f t="shared" ca="1" si="536"/>
        <v>#N/A</v>
      </c>
    </row>
    <row r="453" spans="1:14" ht="16">
      <c r="A453" s="43" t="str">
        <f t="shared" si="518"/>
        <v>S-CD201
WB23
CWSP21.5/5
FanSP22
Load100</v>
      </c>
      <c r="B453" s="45">
        <f t="shared" ref="B453:L453" ca="1" si="537">IF(ISNUMBER(OFFSET(INDIRECT(CONCATENATE("'",B$9,"'","!$B$59")),$Q21,$D$440)),OFFSET(INDIRECT(CONCATENATE("'",B$9,"'","!$B$59")),$Q21,$D$440),NA())</f>
        <v>2500.0001999999999</v>
      </c>
      <c r="C453" s="45">
        <f t="shared" ca="1" si="537"/>
        <v>2451.47257675231</v>
      </c>
      <c r="D453" s="45">
        <f t="shared" ca="1" si="537"/>
        <v>2444.2832509807063</v>
      </c>
      <c r="E453" s="46">
        <f t="shared" ca="1" si="537"/>
        <v>2500.0001999999999</v>
      </c>
      <c r="F453" s="46" t="e">
        <f t="shared" ca="1" si="537"/>
        <v>#N/A</v>
      </c>
      <c r="G453" s="46" t="e">
        <f t="shared" ca="1" si="537"/>
        <v>#N/A</v>
      </c>
      <c r="H453" s="46">
        <f t="shared" ca="1" si="537"/>
        <v>2499.7649979600001</v>
      </c>
      <c r="I453" s="46" t="e">
        <f t="shared" ca="1" si="537"/>
        <v>#N/A</v>
      </c>
      <c r="J453" s="46" t="e">
        <f t="shared" ca="1" si="537"/>
        <v>#N/A</v>
      </c>
      <c r="K453" s="46" t="e">
        <f t="shared" ca="1" si="537"/>
        <v>#N/A</v>
      </c>
      <c r="L453" s="46" t="e">
        <f t="shared" ca="1" si="537"/>
        <v>#N/A</v>
      </c>
      <c r="M453" s="46" t="e">
        <f t="shared" ref="M453:N453" ca="1" si="538">IF(ISNUMBER(OFFSET(INDIRECT(CONCATENATE("'",M$9,"'","!$B$60")),$Q231,$D$104)),OFFSET(INDIRECT(CONCATENATE("'",M$9,"'","!$B$60")),$Q231,$D$104),NA())</f>
        <v>#N/A</v>
      </c>
      <c r="N453" s="47" t="e">
        <f t="shared" ca="1" si="538"/>
        <v>#N/A</v>
      </c>
    </row>
    <row r="454" spans="1:14" ht="16">
      <c r="A454" s="43" t="str">
        <f t="shared" si="518"/>
        <v>S-CD202
WB19
CWSP21.5/5
FanSP22
Load100</v>
      </c>
      <c r="B454" s="45">
        <f t="shared" ref="B454:L454" ca="1" si="539">IF(ISNUMBER(OFFSET(INDIRECT(CONCATENATE("'",B$9,"'","!$B$59")),$Q22,$D$440)),OFFSET(INDIRECT(CONCATENATE("'",B$9,"'","!$B$59")),$Q22,$D$440),NA())</f>
        <v>2499.9503999999997</v>
      </c>
      <c r="C454" s="45">
        <f t="shared" ca="1" si="539"/>
        <v>2411.5328343875899</v>
      </c>
      <c r="D454" s="45">
        <f t="shared" ca="1" si="539"/>
        <v>2412.0149216936761</v>
      </c>
      <c r="E454" s="46">
        <f t="shared" ca="1" si="539"/>
        <v>2500.0001999999999</v>
      </c>
      <c r="F454" s="46" t="e">
        <f t="shared" ca="1" si="539"/>
        <v>#N/A</v>
      </c>
      <c r="G454" s="46" t="e">
        <f t="shared" ca="1" si="539"/>
        <v>#N/A</v>
      </c>
      <c r="H454" s="46">
        <f t="shared" ca="1" si="539"/>
        <v>2499.7649979600001</v>
      </c>
      <c r="I454" s="46" t="e">
        <f t="shared" ca="1" si="539"/>
        <v>#N/A</v>
      </c>
      <c r="J454" s="46" t="e">
        <f t="shared" ca="1" si="539"/>
        <v>#N/A</v>
      </c>
      <c r="K454" s="46" t="e">
        <f t="shared" ca="1" si="539"/>
        <v>#N/A</v>
      </c>
      <c r="L454" s="46" t="e">
        <f t="shared" ca="1" si="539"/>
        <v>#N/A</v>
      </c>
      <c r="M454" s="46" t="e">
        <f t="shared" ref="M454:N454" ca="1" si="540">IF(ISNUMBER(OFFSET(INDIRECT(CONCATENATE("'",M$9,"'","!$B$60")),$Q232,$D$104)),OFFSET(INDIRECT(CONCATENATE("'",M$9,"'","!$B$60")),$Q232,$D$104),NA())</f>
        <v>#N/A</v>
      </c>
      <c r="N454" s="47" t="e">
        <f t="shared" ca="1" si="540"/>
        <v>#N/A</v>
      </c>
    </row>
    <row r="455" spans="1:14" ht="16">
      <c r="A455" s="43" t="str">
        <f t="shared" si="518"/>
        <v>S-CD203
WB7
CWSP21.5/5
FanSP32
Load100</v>
      </c>
      <c r="B455" s="45">
        <f t="shared" ref="B455:L455" ca="1" si="541">IF(ISNUMBER(OFFSET(INDIRECT(CONCATENATE("'",B$9,"'","!$B$59")),$Q23,$D$440)),OFFSET(INDIRECT(CONCATENATE("'",B$9,"'","!$B$59")),$Q23,$D$440),NA())</f>
        <v>2453.6622000000002</v>
      </c>
      <c r="C455" s="45">
        <f t="shared" ca="1" si="541"/>
        <v>2373.8932976414899</v>
      </c>
      <c r="D455" s="45">
        <f t="shared" ca="1" si="541"/>
        <v>2330.8252004201472</v>
      </c>
      <c r="E455" s="46">
        <f t="shared" ca="1" si="541"/>
        <v>2488.7766000000001</v>
      </c>
      <c r="F455" s="46" t="e">
        <f t="shared" ca="1" si="541"/>
        <v>#N/A</v>
      </c>
      <c r="G455" s="46" t="e">
        <f t="shared" ca="1" si="541"/>
        <v>#N/A</v>
      </c>
      <c r="H455" s="46">
        <f t="shared" ca="1" si="541"/>
        <v>2499.7649979600001</v>
      </c>
      <c r="I455" s="46" t="e">
        <f t="shared" ca="1" si="541"/>
        <v>#N/A</v>
      </c>
      <c r="J455" s="46" t="e">
        <f t="shared" ca="1" si="541"/>
        <v>#N/A</v>
      </c>
      <c r="K455" s="46" t="e">
        <f t="shared" ca="1" si="541"/>
        <v>#N/A</v>
      </c>
      <c r="L455" s="46" t="e">
        <f t="shared" ca="1" si="541"/>
        <v>#N/A</v>
      </c>
      <c r="M455" s="46" t="e">
        <f t="shared" ref="M455:N455" ca="1" si="542">IF(ISNUMBER(OFFSET(INDIRECT(CONCATENATE("'",M$9,"'","!$B$60")),$Q233,$D$104)),OFFSET(INDIRECT(CONCATENATE("'",M$9,"'","!$B$60")),$Q233,$D$104),NA())</f>
        <v>#N/A</v>
      </c>
      <c r="N455" s="47" t="e">
        <f t="shared" ca="1" si="542"/>
        <v>#N/A</v>
      </c>
    </row>
    <row r="456" spans="1:14" ht="16">
      <c r="A456" s="43" t="str">
        <f t="shared" si="518"/>
        <v>S-CD204
WB27
CWSP21.5/5
FanSP32
Load100</v>
      </c>
      <c r="B456" s="45">
        <f t="shared" ref="B456:L456" ca="1" si="543">IF(ISNUMBER(OFFSET(INDIRECT(CONCATENATE("'",B$9,"'","!$B$59")),$Q24,$D$440)),OFFSET(INDIRECT(CONCATENATE("'",B$9,"'","!$B$59")),$Q24,$D$440),NA())</f>
        <v>2500.0001999999999</v>
      </c>
      <c r="C456" s="45">
        <f t="shared" ca="1" si="543"/>
        <v>2500</v>
      </c>
      <c r="D456" s="45">
        <f t="shared" ca="1" si="543"/>
        <v>2479.8717270065499</v>
      </c>
      <c r="E456" s="45">
        <f t="shared" ca="1" si="543"/>
        <v>2500.0001999999999</v>
      </c>
      <c r="F456" s="46" t="e">
        <f t="shared" ca="1" si="543"/>
        <v>#N/A</v>
      </c>
      <c r="G456" s="46" t="e">
        <f t="shared" ca="1" si="543"/>
        <v>#N/A</v>
      </c>
      <c r="H456" s="46">
        <f t="shared" ca="1" si="543"/>
        <v>2499.7649979600001</v>
      </c>
      <c r="I456" s="46" t="e">
        <f t="shared" ca="1" si="543"/>
        <v>#N/A</v>
      </c>
      <c r="J456" s="46" t="e">
        <f t="shared" ca="1" si="543"/>
        <v>#N/A</v>
      </c>
      <c r="K456" s="46" t="e">
        <f t="shared" ca="1" si="543"/>
        <v>#N/A</v>
      </c>
      <c r="L456" s="46" t="e">
        <f t="shared" ca="1" si="543"/>
        <v>#N/A</v>
      </c>
      <c r="M456" s="46" t="e">
        <f t="shared" ref="M456:N456" ca="1" si="544">IF(ISNUMBER(OFFSET(INDIRECT(CONCATENATE("'",M$9,"'","!$B$60")),$Q234,$D$104)),OFFSET(INDIRECT(CONCATENATE("'",M$9,"'","!$B$60")),$Q234,$D$104),NA())</f>
        <v>#N/A</v>
      </c>
      <c r="N456" s="47" t="e">
        <f t="shared" ca="1" si="544"/>
        <v>#N/A</v>
      </c>
    </row>
    <row r="457" spans="1:14" ht="16">
      <c r="A457" s="43" t="str">
        <f t="shared" si="518"/>
        <v>S-CD211
WB23
CWSP21.5/5
FanSP22
Load75</v>
      </c>
      <c r="B457" s="45">
        <f t="shared" ref="B457:L457" ca="1" si="545">IF(ISNUMBER(OFFSET(INDIRECT(CONCATENATE("'",B$9,"'","!$B$59")),$Q25,$D$440)),OFFSET(INDIRECT(CONCATENATE("'",B$9,"'","!$B$59")),$Q25,$D$440),NA())</f>
        <v>1871.9598000000001</v>
      </c>
      <c r="C457" s="45">
        <f t="shared" ca="1" si="545"/>
        <v>1817.5681594886</v>
      </c>
      <c r="D457" s="45">
        <f t="shared" ca="1" si="545"/>
        <v>1840.6173012127533</v>
      </c>
      <c r="E457" s="45">
        <f t="shared" ca="1" si="545"/>
        <v>1894.104</v>
      </c>
      <c r="F457" s="46" t="e">
        <f t="shared" ca="1" si="545"/>
        <v>#N/A</v>
      </c>
      <c r="G457" s="46" t="e">
        <f t="shared" ca="1" si="545"/>
        <v>#N/A</v>
      </c>
      <c r="H457" s="46">
        <f t="shared" ca="1" si="545"/>
        <v>2499.7649979600001</v>
      </c>
      <c r="I457" s="46" t="e">
        <f t="shared" ca="1" si="545"/>
        <v>#N/A</v>
      </c>
      <c r="J457" s="46" t="e">
        <f t="shared" ca="1" si="545"/>
        <v>#N/A</v>
      </c>
      <c r="K457" s="46" t="e">
        <f t="shared" ca="1" si="545"/>
        <v>#N/A</v>
      </c>
      <c r="L457" s="46" t="e">
        <f t="shared" ca="1" si="545"/>
        <v>#N/A</v>
      </c>
      <c r="M457" s="46" t="e">
        <f t="shared" ref="M457:N457" ca="1" si="546">IF(ISNUMBER(OFFSET(INDIRECT(CONCATENATE("'",M$9,"'","!$B$60")),$Q235,$D$104)),OFFSET(INDIRECT(CONCATENATE("'",M$9,"'","!$B$60")),$Q235,$D$104),NA())</f>
        <v>#N/A</v>
      </c>
      <c r="N457" s="47" t="e">
        <f t="shared" ca="1" si="546"/>
        <v>#N/A</v>
      </c>
    </row>
    <row r="458" spans="1:14" ht="16">
      <c r="A458" s="43" t="str">
        <f t="shared" si="518"/>
        <v>S-CD212
WB19
CWSP21.5/6
FanSP22
Load50</v>
      </c>
      <c r="B458" s="45">
        <f t="shared" ref="B458:L458" ca="1" si="547">IF(ISNUMBER(OFFSET(INDIRECT(CONCATENATE("'",B$9,"'","!$B$59")),$Q26,$D$440)),OFFSET(INDIRECT(CONCATENATE("'",B$9,"'","!$B$59")),$Q26,$D$440),NA())</f>
        <v>1251</v>
      </c>
      <c r="C458" s="45">
        <f t="shared" ca="1" si="547"/>
        <v>1250</v>
      </c>
      <c r="D458" s="45">
        <f t="shared" ca="1" si="547"/>
        <v>1250</v>
      </c>
      <c r="E458" s="45">
        <f t="shared" ca="1" si="547"/>
        <v>1251</v>
      </c>
      <c r="F458" s="46" t="e">
        <f t="shared" ca="1" si="547"/>
        <v>#N/A</v>
      </c>
      <c r="G458" s="46" t="e">
        <f t="shared" ca="1" si="547"/>
        <v>#N/A</v>
      </c>
      <c r="H458" s="46">
        <f t="shared" ca="1" si="547"/>
        <v>2499.7649979600001</v>
      </c>
      <c r="I458" s="46" t="e">
        <f t="shared" ca="1" si="547"/>
        <v>#N/A</v>
      </c>
      <c r="J458" s="46" t="e">
        <f t="shared" ca="1" si="547"/>
        <v>#N/A</v>
      </c>
      <c r="K458" s="46" t="e">
        <f t="shared" ca="1" si="547"/>
        <v>#N/A</v>
      </c>
      <c r="L458" s="46" t="e">
        <f t="shared" ca="1" si="547"/>
        <v>#N/A</v>
      </c>
      <c r="M458" s="46" t="e">
        <f t="shared" ref="M458:N458" ca="1" si="548">IF(ISNUMBER(OFFSET(INDIRECT(CONCATENATE("'",M$9,"'","!$B$60")),$Q236,$D$104)),OFFSET(INDIRECT(CONCATENATE("'",M$9,"'","!$B$60")),$Q236,$D$104),NA())</f>
        <v>#N/A</v>
      </c>
      <c r="N458" s="47" t="e">
        <f t="shared" ca="1" si="548"/>
        <v>#N/A</v>
      </c>
    </row>
    <row r="459" spans="1:14" ht="16">
      <c r="A459" s="48" t="str">
        <f t="shared" si="518"/>
        <v>S-CD213
WB7
CWSP21.5/5
FanSP32
Load100</v>
      </c>
      <c r="B459" s="45">
        <f t="shared" ref="B459:L459" ca="1" si="549">IF(ISNUMBER(OFFSET(INDIRECT(CONCATENATE("'",B$9,"'","!$B$59")),$Q27,$D$440)),OFFSET(INDIRECT(CONCATENATE("'",B$9,"'","!$B$59")),$Q27,$D$440),NA())</f>
        <v>1251</v>
      </c>
      <c r="C459" s="45">
        <f t="shared" ca="1" si="549"/>
        <v>1250</v>
      </c>
      <c r="D459" s="45">
        <f t="shared" ca="1" si="549"/>
        <v>1250</v>
      </c>
      <c r="E459" s="45">
        <f t="shared" ca="1" si="549"/>
        <v>1251</v>
      </c>
      <c r="F459" s="45" t="e">
        <f t="shared" ca="1" si="549"/>
        <v>#N/A</v>
      </c>
      <c r="G459" s="45" t="e">
        <f t="shared" ca="1" si="549"/>
        <v>#N/A</v>
      </c>
      <c r="H459" s="45">
        <f t="shared" ca="1" si="549"/>
        <v>2499.7649979600001</v>
      </c>
      <c r="I459" s="45" t="e">
        <f t="shared" ca="1" si="549"/>
        <v>#N/A</v>
      </c>
      <c r="J459" s="45" t="e">
        <f t="shared" ca="1" si="549"/>
        <v>#N/A</v>
      </c>
      <c r="K459" s="45" t="e">
        <f t="shared" ca="1" si="549"/>
        <v>#N/A</v>
      </c>
      <c r="L459" s="45" t="e">
        <f t="shared" ca="1" si="549"/>
        <v>#N/A</v>
      </c>
      <c r="M459" s="45" t="e">
        <f t="shared" ref="M459:N459" ca="1" si="550">IF(ISNUMBER(OFFSET(INDIRECT(CONCATENATE("'",M$9,"'","!$B$60")),$Q237,$D$104)),OFFSET(INDIRECT(CONCATENATE("'",M$9,"'","!$B$60")),$Q237,$D$104),NA())</f>
        <v>#N/A</v>
      </c>
      <c r="N459" s="49" t="e">
        <f t="shared" ca="1" si="550"/>
        <v>#N/A</v>
      </c>
    </row>
    <row r="460" spans="1:14" ht="16">
      <c r="A460" s="48" t="str">
        <f t="shared" si="518"/>
        <v>S-CD214
WB27
CWSP21.5/5
FanSP32
Load100</v>
      </c>
      <c r="B460" s="45">
        <f t="shared" ref="B460:L460" ca="1" si="551">IF(ISNUMBER(OFFSET(INDIRECT(CONCATENATE("'",B$9,"'","!$B$59")),$Q28,$D$440)),OFFSET(INDIRECT(CONCATENATE("'",B$9,"'","!$B$59")),$Q28,$D$440),NA())</f>
        <v>1275.4739999999999</v>
      </c>
      <c r="C460" s="45">
        <f t="shared" ca="1" si="551"/>
        <v>1250</v>
      </c>
      <c r="D460" s="45">
        <f t="shared" ca="1" si="551"/>
        <v>1290.8565931922747</v>
      </c>
      <c r="E460" s="45">
        <f t="shared" ca="1" si="551"/>
        <v>1286.7474</v>
      </c>
      <c r="F460" s="45" t="e">
        <f t="shared" ca="1" si="551"/>
        <v>#N/A</v>
      </c>
      <c r="G460" s="45" t="e">
        <f t="shared" ca="1" si="551"/>
        <v>#N/A</v>
      </c>
      <c r="H460" s="45">
        <f t="shared" ca="1" si="551"/>
        <v>2499.7649979600001</v>
      </c>
      <c r="I460" s="45" t="e">
        <f t="shared" ca="1" si="551"/>
        <v>#N/A</v>
      </c>
      <c r="J460" s="45" t="e">
        <f t="shared" ca="1" si="551"/>
        <v>#N/A</v>
      </c>
      <c r="K460" s="45" t="e">
        <f t="shared" ca="1" si="551"/>
        <v>#N/A</v>
      </c>
      <c r="L460" s="45" t="e">
        <f t="shared" ca="1" si="551"/>
        <v>#N/A</v>
      </c>
      <c r="M460" s="45" t="e">
        <f t="shared" ref="M460:N460" ca="1" si="552">IF(ISNUMBER(OFFSET(INDIRECT(CONCATENATE("'",M$9,"'","!$B$60")),$Q238,$D$104)),OFFSET(INDIRECT(CONCATENATE("'",M$9,"'","!$B$60")),$Q238,$D$104),NA())</f>
        <v>#N/A</v>
      </c>
      <c r="N460" s="49" t="e">
        <f t="shared" ca="1" si="552"/>
        <v>#N/A</v>
      </c>
    </row>
    <row r="461" spans="1:14" ht="17" thickBot="1">
      <c r="A461" s="50" t="str">
        <f t="shared" si="518"/>
        <v>S-CD215
WB27
CWSP21.5/5
FanSP32
Load100</v>
      </c>
      <c r="B461" s="51">
        <f t="shared" ref="B461:L461" ca="1" si="553">IF(ISNUMBER(OFFSET(INDIRECT(CONCATENATE("'",B$9,"'","!$B$59")),$Q29,$D$440)),OFFSET(INDIRECT(CONCATENATE("'",B$9,"'","!$B$59")),$Q29,$D$440),NA())</f>
        <v>1251</v>
      </c>
      <c r="C461" s="51">
        <f t="shared" ca="1" si="553"/>
        <v>1250</v>
      </c>
      <c r="D461" s="51">
        <f t="shared" ca="1" si="553"/>
        <v>1250</v>
      </c>
      <c r="E461" s="51">
        <f t="shared" ca="1" si="553"/>
        <v>1251</v>
      </c>
      <c r="F461" s="51" t="e">
        <f t="shared" ca="1" si="553"/>
        <v>#N/A</v>
      </c>
      <c r="G461" s="51" t="e">
        <f t="shared" ca="1" si="553"/>
        <v>#N/A</v>
      </c>
      <c r="H461" s="51">
        <f t="shared" ca="1" si="553"/>
        <v>0</v>
      </c>
      <c r="I461" s="51" t="e">
        <f t="shared" ca="1" si="553"/>
        <v>#N/A</v>
      </c>
      <c r="J461" s="51" t="e">
        <f t="shared" ca="1" si="553"/>
        <v>#N/A</v>
      </c>
      <c r="K461" s="51" t="e">
        <f t="shared" ca="1" si="553"/>
        <v>#N/A</v>
      </c>
      <c r="L461" s="51" t="e">
        <f t="shared" ca="1" si="553"/>
        <v>#N/A</v>
      </c>
      <c r="M461" s="51" t="e">
        <f t="shared" ref="M461:N461" ca="1" si="554">IF(ISNUMBER(OFFSET(INDIRECT(CONCATENATE("'",M$9,"'","!$B$60")),$Q239,$D$104)),OFFSET(INDIRECT(CONCATENATE("'",M$9,"'","!$B$60")),$Q239,$D$104),NA())</f>
        <v>#N/A</v>
      </c>
      <c r="N461" s="52" t="e">
        <f t="shared" ca="1" si="554"/>
        <v>#N/A</v>
      </c>
    </row>
    <row r="462" spans="1:14" ht="16">
      <c r="A462" s="36"/>
      <c r="B462" s="36"/>
      <c r="C462" s="36"/>
      <c r="D462" s="36"/>
      <c r="E462" s="36"/>
      <c r="F462" s="36"/>
      <c r="G462" s="36"/>
      <c r="H462" s="36"/>
      <c r="I462" s="36"/>
      <c r="J462" s="36"/>
      <c r="K462" s="36"/>
      <c r="L462" s="36"/>
      <c r="M462" s="36"/>
      <c r="N462" s="36"/>
    </row>
    <row r="463" spans="1:14" ht="16">
      <c r="A463" s="36"/>
      <c r="B463" s="36"/>
      <c r="C463" s="36"/>
      <c r="D463" s="36"/>
      <c r="E463" s="36"/>
      <c r="F463" s="36"/>
      <c r="G463" s="36"/>
      <c r="H463" s="36"/>
      <c r="I463" s="36"/>
      <c r="J463" s="36"/>
      <c r="K463" s="36"/>
      <c r="L463" s="36"/>
      <c r="M463" s="36"/>
      <c r="N463" s="36"/>
    </row>
    <row r="464" spans="1:14" ht="16">
      <c r="A464" s="6" t="s">
        <v>358</v>
      </c>
      <c r="B464" s="6" t="s">
        <v>263</v>
      </c>
      <c r="C464" s="6" t="s">
        <v>15</v>
      </c>
      <c r="D464" s="6">
        <f>MATCH(A464,$X$11:$X$53,0)</f>
        <v>28</v>
      </c>
      <c r="E464" s="8"/>
      <c r="F464" s="6" t="str">
        <f>A464&amp;B464&amp;$F$4</f>
        <v>PCD_揚程[kPa]　S-CD100シリーズ</v>
      </c>
      <c r="G464" s="6" t="str">
        <f>A464&amp;B464&amp;$G$4</f>
        <v>PCD_揚程[kPa]　S-CD200シリーズ</v>
      </c>
      <c r="I464" s="36"/>
      <c r="J464" s="36"/>
      <c r="K464" s="36"/>
      <c r="L464" s="36"/>
      <c r="M464" s="36"/>
      <c r="N464" s="36"/>
    </row>
    <row r="465" spans="1:14">
      <c r="A465" s="11" t="s">
        <v>18</v>
      </c>
    </row>
    <row r="466" spans="1:14" ht="15" thickBot="1">
      <c r="A466" s="37" t="s">
        <v>26</v>
      </c>
      <c r="B466" s="38" t="str">
        <f ca="1">B$10</f>
        <v>QAS/メーカ値</v>
      </c>
      <c r="C466" s="38" t="str">
        <f t="shared" ref="C466:N466" ca="1" si="555">C$10</f>
        <v>ENe-ST/小野永吉</v>
      </c>
      <c r="D466" s="38" t="str">
        <f t="shared" ca="1" si="555"/>
        <v>LCEM/Yajima</v>
      </c>
      <c r="E466" s="38" t="str">
        <f t="shared" ca="1" si="555"/>
        <v>BEST2108dev/nino</v>
      </c>
      <c r="F466" s="38" t="str">
        <f t="shared" si="555"/>
        <v>Popolo_富樫</v>
      </c>
      <c r="G466" s="38" t="str">
        <f t="shared" si="555"/>
        <v>ACSESCX_吉田</v>
      </c>
      <c r="H466" s="38" t="str">
        <f t="shared" ca="1" si="555"/>
        <v>EnergyPlus/小野永吉</v>
      </c>
      <c r="I466" s="38" t="e">
        <f t="shared" ca="1" si="555"/>
        <v>#REF!</v>
      </c>
      <c r="J466" s="38" t="e">
        <f t="shared" ca="1" si="555"/>
        <v>#REF!</v>
      </c>
      <c r="K466" s="38" t="e">
        <f t="shared" ca="1" si="555"/>
        <v>#REF!</v>
      </c>
      <c r="L466" s="38" t="e">
        <f t="shared" ca="1" si="555"/>
        <v>#REF!</v>
      </c>
      <c r="M466" s="38" t="e">
        <f t="shared" ca="1" si="555"/>
        <v>#REF!</v>
      </c>
      <c r="N466" s="38" t="e">
        <f t="shared" ca="1" si="555"/>
        <v>#REF!</v>
      </c>
    </row>
    <row r="467" spans="1:14" ht="16">
      <c r="A467" s="39" t="str">
        <f>$A11</f>
        <v>S-CD100
WB27
CWSP21.5/5
FanSP22
Load100</v>
      </c>
      <c r="B467" s="40">
        <f t="shared" ref="B467:L467" ca="1" si="556">IF(ISNUMBER(OFFSET(INDIRECT(CONCATENATE("'",B$9,"'","!$B$59")),$Q11,$D$464)),OFFSET(INDIRECT(CONCATENATE("'",B$9,"'","!$B$59")),$Q11,$D$464),NA())</f>
        <v>244.73050000000001</v>
      </c>
      <c r="C467" s="40">
        <f t="shared" ca="1" si="556"/>
        <v>244.63181401888801</v>
      </c>
      <c r="D467" s="40">
        <f t="shared" ca="1" si="556"/>
        <v>245.39622641509425</v>
      </c>
      <c r="E467" s="41">
        <f t="shared" ca="1" si="556"/>
        <v>244.73050000000001</v>
      </c>
      <c r="F467" s="41" t="e">
        <f t="shared" ca="1" si="556"/>
        <v>#N/A</v>
      </c>
      <c r="G467" s="41" t="e">
        <f t="shared" ca="1" si="556"/>
        <v>#N/A</v>
      </c>
      <c r="H467" s="41">
        <f t="shared" ca="1" si="556"/>
        <v>0</v>
      </c>
      <c r="I467" s="41" t="e">
        <f t="shared" ca="1" si="556"/>
        <v>#N/A</v>
      </c>
      <c r="J467" s="41" t="e">
        <f t="shared" ca="1" si="556"/>
        <v>#N/A</v>
      </c>
      <c r="K467" s="41" t="e">
        <f t="shared" ca="1" si="556"/>
        <v>#N/A</v>
      </c>
      <c r="L467" s="41" t="e">
        <f t="shared" ca="1" si="556"/>
        <v>#N/A</v>
      </c>
      <c r="M467" s="41" t="e">
        <f ca="1">IF(ISNUMBER(OFFSET(INDIRECT(CONCATENATE("'",M$9,"'","!$B$60")),$Q236,$D$104)),OFFSET(INDIRECT(CONCATENATE("'",M$9,"'","!$B$60")),$Q236,$D$104),NA())</f>
        <v>#N/A</v>
      </c>
      <c r="N467" s="42" t="e">
        <f ca="1">IF(ISNUMBER(OFFSET(INDIRECT(CONCATENATE("'",N$9,"'","!$B$60")),$Q236,$D$104)),OFFSET(INDIRECT(CONCATENATE("'",N$9,"'","!$B$60")),$Q236,$D$104),NA())</f>
        <v>#N/A</v>
      </c>
    </row>
    <row r="468" spans="1:14" ht="16">
      <c r="A468" s="43" t="str">
        <f t="shared" ref="A468:A485" si="557">$A12</f>
        <v>S-CD101
WB23
CWSP21.5/5
FanSP22
Load100</v>
      </c>
      <c r="B468" s="44">
        <f t="shared" ref="B468:L468" ca="1" si="558">IF(ISNUMBER(OFFSET(INDIRECT(CONCATENATE("'",B$9,"'","!$B$59")),$Q12,$D$464)),OFFSET(INDIRECT(CONCATENATE("'",B$9,"'","!$B$59")),$Q12,$D$464),NA())</f>
        <v>244.73050000000001</v>
      </c>
      <c r="C468" s="45">
        <f t="shared" ca="1" si="558"/>
        <v>244.63181401888801</v>
      </c>
      <c r="D468" s="45">
        <f t="shared" ca="1" si="558"/>
        <v>245.39622641509425</v>
      </c>
      <c r="E468" s="46">
        <f t="shared" ca="1" si="558"/>
        <v>244.73050000000001</v>
      </c>
      <c r="F468" s="46" t="e">
        <f t="shared" ca="1" si="558"/>
        <v>#N/A</v>
      </c>
      <c r="G468" s="46" t="e">
        <f t="shared" ca="1" si="558"/>
        <v>#N/A</v>
      </c>
      <c r="H468" s="46">
        <f t="shared" ca="1" si="558"/>
        <v>0</v>
      </c>
      <c r="I468" s="46" t="e">
        <f t="shared" ca="1" si="558"/>
        <v>#N/A</v>
      </c>
      <c r="J468" s="46" t="e">
        <f t="shared" ca="1" si="558"/>
        <v>#N/A</v>
      </c>
      <c r="K468" s="46" t="e">
        <f t="shared" ca="1" si="558"/>
        <v>#N/A</v>
      </c>
      <c r="L468" s="46" t="e">
        <f t="shared" ca="1" si="558"/>
        <v>#N/A</v>
      </c>
      <c r="M468" s="46" t="e">
        <f t="shared" ref="M468:N468" ca="1" si="559">IF(ISNUMBER(OFFSET(INDIRECT(CONCATENATE("'",M$9,"'","!$B$60")),$Q237,$D$104)),OFFSET(INDIRECT(CONCATENATE("'",M$9,"'","!$B$60")),$Q237,$D$104),NA())</f>
        <v>#N/A</v>
      </c>
      <c r="N468" s="47" t="e">
        <f t="shared" ca="1" si="559"/>
        <v>#N/A</v>
      </c>
    </row>
    <row r="469" spans="1:14" ht="16">
      <c r="A469" s="43" t="str">
        <f t="shared" si="557"/>
        <v>S-CD102
WB19
CWSP21.5/5
FanSP22
Load100</v>
      </c>
      <c r="B469" s="45">
        <f t="shared" ref="B469:L469" ca="1" si="560">IF(ISNUMBER(OFFSET(INDIRECT(CONCATENATE("'",B$9,"'","!$B$59")),$Q13,$D$464)),OFFSET(INDIRECT(CONCATENATE("'",B$9,"'","!$B$59")),$Q13,$D$464),NA())</f>
        <v>244.73050000000001</v>
      </c>
      <c r="C469" s="45">
        <f t="shared" ca="1" si="560"/>
        <v>244.63181401888801</v>
      </c>
      <c r="D469" s="45">
        <f t="shared" ca="1" si="560"/>
        <v>245.39622641509425</v>
      </c>
      <c r="E469" s="46">
        <f t="shared" ca="1" si="560"/>
        <v>244.73050000000001</v>
      </c>
      <c r="F469" s="46" t="e">
        <f t="shared" ca="1" si="560"/>
        <v>#N/A</v>
      </c>
      <c r="G469" s="46" t="e">
        <f t="shared" ca="1" si="560"/>
        <v>#N/A</v>
      </c>
      <c r="H469" s="46">
        <f t="shared" ca="1" si="560"/>
        <v>0</v>
      </c>
      <c r="I469" s="46" t="e">
        <f t="shared" ca="1" si="560"/>
        <v>#N/A</v>
      </c>
      <c r="J469" s="46" t="e">
        <f t="shared" ca="1" si="560"/>
        <v>#N/A</v>
      </c>
      <c r="K469" s="46" t="e">
        <f t="shared" ca="1" si="560"/>
        <v>#N/A</v>
      </c>
      <c r="L469" s="46" t="e">
        <f t="shared" ca="1" si="560"/>
        <v>#N/A</v>
      </c>
      <c r="M469" s="46" t="e">
        <f t="shared" ref="M469:N469" ca="1" si="561">IF(ISNUMBER(OFFSET(INDIRECT(CONCATENATE("'",M$9,"'","!$B$60")),$Q238,$D$104)),OFFSET(INDIRECT(CONCATENATE("'",M$9,"'","!$B$60")),$Q238,$D$104),NA())</f>
        <v>#N/A</v>
      </c>
      <c r="N469" s="47" t="e">
        <f t="shared" ca="1" si="561"/>
        <v>#N/A</v>
      </c>
    </row>
    <row r="470" spans="1:14" ht="16">
      <c r="A470" s="43" t="str">
        <f t="shared" si="557"/>
        <v>S-CD103
WB7
CWSP21.5/5
FanSP32
Load100</v>
      </c>
      <c r="B470" s="45">
        <f t="shared" ref="B470:L470" ca="1" si="562">IF(ISNUMBER(OFFSET(INDIRECT(CONCATENATE("'",B$9,"'","!$B$59")),$Q14,$D$464)),OFFSET(INDIRECT(CONCATENATE("'",B$9,"'","!$B$59")),$Q14,$D$464),NA())</f>
        <v>244.73050000000001</v>
      </c>
      <c r="C470" s="45">
        <f t="shared" ca="1" si="562"/>
        <v>244.63181401888801</v>
      </c>
      <c r="D470" s="45">
        <f t="shared" ca="1" si="562"/>
        <v>245.39622641509425</v>
      </c>
      <c r="E470" s="46">
        <f t="shared" ca="1" si="562"/>
        <v>244.73050000000001</v>
      </c>
      <c r="F470" s="46" t="e">
        <f t="shared" ca="1" si="562"/>
        <v>#N/A</v>
      </c>
      <c r="G470" s="46" t="e">
        <f t="shared" ca="1" si="562"/>
        <v>#N/A</v>
      </c>
      <c r="H470" s="46">
        <f t="shared" ca="1" si="562"/>
        <v>0</v>
      </c>
      <c r="I470" s="46" t="e">
        <f t="shared" ca="1" si="562"/>
        <v>#N/A</v>
      </c>
      <c r="J470" s="46" t="e">
        <f t="shared" ca="1" si="562"/>
        <v>#N/A</v>
      </c>
      <c r="K470" s="46" t="e">
        <f t="shared" ca="1" si="562"/>
        <v>#N/A</v>
      </c>
      <c r="L470" s="46" t="e">
        <f t="shared" ca="1" si="562"/>
        <v>#N/A</v>
      </c>
      <c r="M470" s="46" t="e">
        <f t="shared" ref="M470:N470" ca="1" si="563">IF(ISNUMBER(OFFSET(INDIRECT(CONCATENATE("'",M$9,"'","!$B$60")),$Q239,$D$104)),OFFSET(INDIRECT(CONCATENATE("'",M$9,"'","!$B$60")),$Q239,$D$104),NA())</f>
        <v>#N/A</v>
      </c>
      <c r="N470" s="47" t="e">
        <f t="shared" ca="1" si="563"/>
        <v>#N/A</v>
      </c>
    </row>
    <row r="471" spans="1:14" ht="16">
      <c r="A471" s="43" t="str">
        <f t="shared" si="557"/>
        <v>S-CD104
WB27
CWSP21.5/5
FanSP32
Load100</v>
      </c>
      <c r="B471" s="45">
        <f t="shared" ref="B471:L471" ca="1" si="564">IF(ISNUMBER(OFFSET(INDIRECT(CONCATENATE("'",B$9,"'","!$B$59")),$Q15,$D$464)),OFFSET(INDIRECT(CONCATENATE("'",B$9,"'","!$B$59")),$Q15,$D$464),NA())</f>
        <v>244.73050000000001</v>
      </c>
      <c r="C471" s="45">
        <f t="shared" ca="1" si="564"/>
        <v>244.63181401888801</v>
      </c>
      <c r="D471" s="45">
        <f t="shared" ca="1" si="564"/>
        <v>245.39622641509425</v>
      </c>
      <c r="E471" s="46">
        <f t="shared" ca="1" si="564"/>
        <v>244.73050000000001</v>
      </c>
      <c r="F471" s="46" t="e">
        <f t="shared" ca="1" si="564"/>
        <v>#N/A</v>
      </c>
      <c r="G471" s="46" t="e">
        <f t="shared" ca="1" si="564"/>
        <v>#N/A</v>
      </c>
      <c r="H471" s="46">
        <f t="shared" ca="1" si="564"/>
        <v>0</v>
      </c>
      <c r="I471" s="46" t="e">
        <f t="shared" ca="1" si="564"/>
        <v>#N/A</v>
      </c>
      <c r="J471" s="46" t="e">
        <f t="shared" ca="1" si="564"/>
        <v>#N/A</v>
      </c>
      <c r="K471" s="46" t="e">
        <f t="shared" ca="1" si="564"/>
        <v>#N/A</v>
      </c>
      <c r="L471" s="46" t="e">
        <f t="shared" ca="1" si="564"/>
        <v>#N/A</v>
      </c>
      <c r="M471" s="46" t="e">
        <f t="shared" ref="M471:N471" ca="1" si="565">IF(ISNUMBER(OFFSET(INDIRECT(CONCATENATE("'",M$9,"'","!$B$60")),$Q240,$D$104)),OFFSET(INDIRECT(CONCATENATE("'",M$9,"'","!$B$60")),$Q240,$D$104),NA())</f>
        <v>#N/A</v>
      </c>
      <c r="N471" s="47" t="e">
        <f t="shared" ca="1" si="565"/>
        <v>#N/A</v>
      </c>
    </row>
    <row r="472" spans="1:14" ht="16">
      <c r="A472" s="43" t="str">
        <f t="shared" si="557"/>
        <v>S-CD111
WB23
CWSP21.5/5
FanSP22
Load75</v>
      </c>
      <c r="B472" s="45">
        <f t="shared" ref="B472:L472" ca="1" si="566">IF(ISNUMBER(OFFSET(INDIRECT(CONCATENATE("'",B$9,"'","!$B$59")),$Q16,$D$464)),OFFSET(INDIRECT(CONCATENATE("'",B$9,"'","!$B$59")),$Q16,$D$464),NA())</f>
        <v>244.73050000000001</v>
      </c>
      <c r="C472" s="45">
        <f t="shared" ca="1" si="566"/>
        <v>244.63181401888801</v>
      </c>
      <c r="D472" s="45">
        <f t="shared" ca="1" si="566"/>
        <v>245.39622641509425</v>
      </c>
      <c r="E472" s="45">
        <f t="shared" ca="1" si="566"/>
        <v>244.73050000000001</v>
      </c>
      <c r="F472" s="46" t="e">
        <f t="shared" ca="1" si="566"/>
        <v>#N/A</v>
      </c>
      <c r="G472" s="46" t="e">
        <f t="shared" ca="1" si="566"/>
        <v>#N/A</v>
      </c>
      <c r="H472" s="46">
        <f t="shared" ca="1" si="566"/>
        <v>0</v>
      </c>
      <c r="I472" s="46" t="e">
        <f t="shared" ca="1" si="566"/>
        <v>#N/A</v>
      </c>
      <c r="J472" s="46" t="e">
        <f t="shared" ca="1" si="566"/>
        <v>#N/A</v>
      </c>
      <c r="K472" s="46" t="e">
        <f t="shared" ca="1" si="566"/>
        <v>#N/A</v>
      </c>
      <c r="L472" s="46" t="e">
        <f t="shared" ca="1" si="566"/>
        <v>#N/A</v>
      </c>
      <c r="M472" s="46" t="e">
        <f t="shared" ref="M472:N472" ca="1" si="567">IF(ISNUMBER(OFFSET(INDIRECT(CONCATENATE("'",M$9,"'","!$B$60")),$Q241,$D$104)),OFFSET(INDIRECT(CONCATENATE("'",M$9,"'","!$B$60")),$Q241,$D$104),NA())</f>
        <v>#N/A</v>
      </c>
      <c r="N472" s="47" t="e">
        <f t="shared" ca="1" si="567"/>
        <v>#N/A</v>
      </c>
    </row>
    <row r="473" spans="1:14" ht="16">
      <c r="A473" s="43" t="str">
        <f t="shared" si="557"/>
        <v>S-CD112
WB19
CWSP21.5/6
FanSP22
Load50</v>
      </c>
      <c r="B473" s="45">
        <f t="shared" ref="B473:L473" ca="1" si="568">IF(ISNUMBER(OFFSET(INDIRECT(CONCATENATE("'",B$9,"'","!$B$59")),$Q17,$D$464)),OFFSET(INDIRECT(CONCATENATE("'",B$9,"'","!$B$59")),$Q17,$D$464),NA())</f>
        <v>244.73050000000001</v>
      </c>
      <c r="C473" s="45">
        <f t="shared" ca="1" si="568"/>
        <v>244.63181401888801</v>
      </c>
      <c r="D473" s="45">
        <f t="shared" ca="1" si="568"/>
        <v>245.39622641509425</v>
      </c>
      <c r="E473" s="45">
        <f t="shared" ca="1" si="568"/>
        <v>244.73050000000001</v>
      </c>
      <c r="F473" s="46" t="e">
        <f t="shared" ca="1" si="568"/>
        <v>#N/A</v>
      </c>
      <c r="G473" s="46" t="e">
        <f t="shared" ca="1" si="568"/>
        <v>#N/A</v>
      </c>
      <c r="H473" s="46">
        <f t="shared" ca="1" si="568"/>
        <v>0</v>
      </c>
      <c r="I473" s="46" t="e">
        <f t="shared" ca="1" si="568"/>
        <v>#N/A</v>
      </c>
      <c r="J473" s="46" t="e">
        <f t="shared" ca="1" si="568"/>
        <v>#N/A</v>
      </c>
      <c r="K473" s="46" t="e">
        <f t="shared" ca="1" si="568"/>
        <v>#N/A</v>
      </c>
      <c r="L473" s="46" t="e">
        <f t="shared" ca="1" si="568"/>
        <v>#N/A</v>
      </c>
      <c r="M473" s="46" t="e">
        <f t="shared" ref="M473:N473" ca="1" si="569">IF(ISNUMBER(OFFSET(INDIRECT(CONCATENATE("'",M$9,"'","!$B$60")),$Q242,$D$104)),OFFSET(INDIRECT(CONCATENATE("'",M$9,"'","!$B$60")),$Q242,$D$104),NA())</f>
        <v>#N/A</v>
      </c>
      <c r="N473" s="47" t="e">
        <f t="shared" ca="1" si="569"/>
        <v>#N/A</v>
      </c>
    </row>
    <row r="474" spans="1:14" ht="16">
      <c r="A474" s="43" t="str">
        <f t="shared" si="557"/>
        <v>S-CD113
WB7
CWSP21.5/5
FanSP32
Load100</v>
      </c>
      <c r="B474" s="45">
        <f t="shared" ref="B474:L474" ca="1" si="570">IF(ISNUMBER(OFFSET(INDIRECT(CONCATENATE("'",B$9,"'","!$B$59")),$Q18,$D$464)),OFFSET(INDIRECT(CONCATENATE("'",B$9,"'","!$B$59")),$Q18,$D$464),NA())</f>
        <v>244.73050000000001</v>
      </c>
      <c r="C474" s="45">
        <f t="shared" ca="1" si="570"/>
        <v>244.63181401888801</v>
      </c>
      <c r="D474" s="45">
        <f t="shared" ca="1" si="570"/>
        <v>245.39622641509425</v>
      </c>
      <c r="E474" s="45">
        <f t="shared" ca="1" si="570"/>
        <v>244.73050000000001</v>
      </c>
      <c r="F474" s="46" t="e">
        <f t="shared" ca="1" si="570"/>
        <v>#N/A</v>
      </c>
      <c r="G474" s="46" t="e">
        <f t="shared" ca="1" si="570"/>
        <v>#N/A</v>
      </c>
      <c r="H474" s="46">
        <f t="shared" ca="1" si="570"/>
        <v>0</v>
      </c>
      <c r="I474" s="46" t="e">
        <f t="shared" ca="1" si="570"/>
        <v>#N/A</v>
      </c>
      <c r="J474" s="46" t="e">
        <f t="shared" ca="1" si="570"/>
        <v>#N/A</v>
      </c>
      <c r="K474" s="46" t="e">
        <f t="shared" ca="1" si="570"/>
        <v>#N/A</v>
      </c>
      <c r="L474" s="46" t="e">
        <f t="shared" ca="1" si="570"/>
        <v>#N/A</v>
      </c>
      <c r="M474" s="46" t="e">
        <f t="shared" ref="M474:N474" ca="1" si="571">IF(ISNUMBER(OFFSET(INDIRECT(CONCATENATE("'",M$9,"'","!$B$60")),$Q243,$D$104)),OFFSET(INDIRECT(CONCATENATE("'",M$9,"'","!$B$60")),$Q243,$D$104),NA())</f>
        <v>#N/A</v>
      </c>
      <c r="N474" s="47" t="e">
        <f t="shared" ca="1" si="571"/>
        <v>#N/A</v>
      </c>
    </row>
    <row r="475" spans="1:14" ht="16">
      <c r="A475" s="48" t="str">
        <f t="shared" si="557"/>
        <v>S-CD114
WB27
CWSP21.5/5
FanSP32
Load100</v>
      </c>
      <c r="B475" s="45">
        <f t="shared" ref="B475:L475" ca="1" si="572">IF(ISNUMBER(OFFSET(INDIRECT(CONCATENATE("'",B$9,"'","!$B$59")),$Q19,$D$464)),OFFSET(INDIRECT(CONCATENATE("'",B$9,"'","!$B$59")),$Q19,$D$464),NA())</f>
        <v>244.73050000000001</v>
      </c>
      <c r="C475" s="45">
        <f t="shared" ca="1" si="572"/>
        <v>244.63181401888801</v>
      </c>
      <c r="D475" s="45">
        <f t="shared" ca="1" si="572"/>
        <v>245.39622641509425</v>
      </c>
      <c r="E475" s="45">
        <f t="shared" ca="1" si="572"/>
        <v>244.73050000000001</v>
      </c>
      <c r="F475" s="45" t="e">
        <f t="shared" ca="1" si="572"/>
        <v>#N/A</v>
      </c>
      <c r="G475" s="45" t="e">
        <f t="shared" ca="1" si="572"/>
        <v>#N/A</v>
      </c>
      <c r="H475" s="45">
        <f t="shared" ca="1" si="572"/>
        <v>0</v>
      </c>
      <c r="I475" s="45" t="e">
        <f t="shared" ca="1" si="572"/>
        <v>#N/A</v>
      </c>
      <c r="J475" s="45" t="e">
        <f t="shared" ca="1" si="572"/>
        <v>#N/A</v>
      </c>
      <c r="K475" s="45" t="e">
        <f t="shared" ca="1" si="572"/>
        <v>#N/A</v>
      </c>
      <c r="L475" s="45" t="e">
        <f t="shared" ca="1" si="572"/>
        <v>#N/A</v>
      </c>
      <c r="M475" s="45" t="e">
        <f t="shared" ref="M475:N475" ca="1" si="573">IF(ISNUMBER(OFFSET(INDIRECT(CONCATENATE("'",M$9,"'","!$B$60")),$Q244,$D$104)),OFFSET(INDIRECT(CONCATENATE("'",M$9,"'","!$B$60")),$Q244,$D$104),NA())</f>
        <v>#N/A</v>
      </c>
      <c r="N475" s="49" t="e">
        <f t="shared" ca="1" si="573"/>
        <v>#N/A</v>
      </c>
    </row>
    <row r="476" spans="1:14" ht="16">
      <c r="A476" s="43" t="str">
        <f t="shared" si="557"/>
        <v>S-CD200
WB27
CWSP21.5/5
FanSP22
Load100</v>
      </c>
      <c r="B476" s="44">
        <f t="shared" ref="B476:L476" ca="1" si="574">IF(ISNUMBER(OFFSET(INDIRECT(CONCATENATE("'",B$9,"'","!$B$59")),$Q20,$D$464)),OFFSET(INDIRECT(CONCATENATE("'",B$9,"'","!$B$59")),$Q20,$D$464),NA())</f>
        <v>245</v>
      </c>
      <c r="C476" s="45">
        <f t="shared" ca="1" si="574"/>
        <v>244.45471079915799</v>
      </c>
      <c r="D476" s="45">
        <f t="shared" ca="1" si="574"/>
        <v>244.68829355717281</v>
      </c>
      <c r="E476" s="46">
        <f t="shared" ca="1" si="574"/>
        <v>245</v>
      </c>
      <c r="F476" s="46" t="e">
        <f t="shared" ca="1" si="574"/>
        <v>#N/A</v>
      </c>
      <c r="G476" s="46" t="e">
        <f t="shared" ca="1" si="574"/>
        <v>#N/A</v>
      </c>
      <c r="H476" s="46">
        <f t="shared" ca="1" si="574"/>
        <v>0</v>
      </c>
      <c r="I476" s="46" t="e">
        <f t="shared" ca="1" si="574"/>
        <v>#N/A</v>
      </c>
      <c r="J476" s="46" t="e">
        <f t="shared" ca="1" si="574"/>
        <v>#N/A</v>
      </c>
      <c r="K476" s="46" t="e">
        <f t="shared" ca="1" si="574"/>
        <v>#N/A</v>
      </c>
      <c r="L476" s="46" t="e">
        <f t="shared" ca="1" si="574"/>
        <v>#N/A</v>
      </c>
      <c r="M476" s="46" t="e">
        <f t="shared" ref="M476:N476" ca="1" si="575">IF(ISNUMBER(OFFSET(INDIRECT(CONCATENATE("'",M$9,"'","!$B$60")),$Q245,$D$104)),OFFSET(INDIRECT(CONCATENATE("'",M$9,"'","!$B$60")),$Q245,$D$104),NA())</f>
        <v>#N/A</v>
      </c>
      <c r="N476" s="47" t="e">
        <f t="shared" ca="1" si="575"/>
        <v>#N/A</v>
      </c>
    </row>
    <row r="477" spans="1:14" ht="16">
      <c r="A477" s="43" t="str">
        <f t="shared" si="557"/>
        <v>S-CD201
WB23
CWSP21.5/5
FanSP22
Load100</v>
      </c>
      <c r="B477" s="45">
        <f t="shared" ref="B477:L477" ca="1" si="576">IF(ISNUMBER(OFFSET(INDIRECT(CONCATENATE("'",B$9,"'","!$B$59")),$Q21,$D$464)),OFFSET(INDIRECT(CONCATENATE("'",B$9,"'","!$B$59")),$Q21,$D$464),NA())</f>
        <v>245</v>
      </c>
      <c r="C477" s="45">
        <f t="shared" ca="1" si="576"/>
        <v>236.711985982345</v>
      </c>
      <c r="D477" s="45">
        <f t="shared" ca="1" si="576"/>
        <v>235.49706299791188</v>
      </c>
      <c r="E477" s="46">
        <f t="shared" ca="1" si="576"/>
        <v>245</v>
      </c>
      <c r="F477" s="46" t="e">
        <f t="shared" ca="1" si="576"/>
        <v>#N/A</v>
      </c>
      <c r="G477" s="46" t="e">
        <f t="shared" ca="1" si="576"/>
        <v>#N/A</v>
      </c>
      <c r="H477" s="46">
        <f t="shared" ca="1" si="576"/>
        <v>0</v>
      </c>
      <c r="I477" s="46" t="e">
        <f t="shared" ca="1" si="576"/>
        <v>#N/A</v>
      </c>
      <c r="J477" s="46" t="e">
        <f t="shared" ca="1" si="576"/>
        <v>#N/A</v>
      </c>
      <c r="K477" s="46" t="e">
        <f t="shared" ca="1" si="576"/>
        <v>#N/A</v>
      </c>
      <c r="L477" s="46" t="e">
        <f t="shared" ca="1" si="576"/>
        <v>#N/A</v>
      </c>
      <c r="M477" s="46" t="e">
        <f t="shared" ref="M477:N477" ca="1" si="577">IF(ISNUMBER(OFFSET(INDIRECT(CONCATENATE("'",M$9,"'","!$B$60")),$Q246,$D$104)),OFFSET(INDIRECT(CONCATENATE("'",M$9,"'","!$B$60")),$Q246,$D$104),NA())</f>
        <v>#N/A</v>
      </c>
      <c r="N477" s="47" t="e">
        <f t="shared" ca="1" si="577"/>
        <v>#N/A</v>
      </c>
    </row>
    <row r="478" spans="1:14" ht="16">
      <c r="A478" s="43" t="str">
        <f t="shared" si="557"/>
        <v>S-CD202
WB19
CWSP21.5/5
FanSP22
Load100</v>
      </c>
      <c r="B478" s="45">
        <f t="shared" ref="B478:L478" ca="1" si="578">IF(ISNUMBER(OFFSET(INDIRECT(CONCATENATE("'",B$9,"'","!$B$59")),$Q22,$D$464)),OFFSET(INDIRECT(CONCATENATE("'",B$9,"'","!$B$59")),$Q22,$D$464),NA())</f>
        <v>244.99574999999999</v>
      </c>
      <c r="C478" s="45">
        <f t="shared" ca="1" si="578"/>
        <v>230.01324281802101</v>
      </c>
      <c r="D478" s="45">
        <f t="shared" ca="1" si="578"/>
        <v>230.09138013138698</v>
      </c>
      <c r="E478" s="46">
        <f t="shared" ca="1" si="578"/>
        <v>245</v>
      </c>
      <c r="F478" s="46" t="e">
        <f t="shared" ca="1" si="578"/>
        <v>#N/A</v>
      </c>
      <c r="G478" s="46" t="e">
        <f t="shared" ca="1" si="578"/>
        <v>#N/A</v>
      </c>
      <c r="H478" s="46">
        <f t="shared" ca="1" si="578"/>
        <v>0</v>
      </c>
      <c r="I478" s="46" t="e">
        <f t="shared" ca="1" si="578"/>
        <v>#N/A</v>
      </c>
      <c r="J478" s="46" t="e">
        <f t="shared" ca="1" si="578"/>
        <v>#N/A</v>
      </c>
      <c r="K478" s="46" t="e">
        <f t="shared" ca="1" si="578"/>
        <v>#N/A</v>
      </c>
      <c r="L478" s="46" t="e">
        <f t="shared" ca="1" si="578"/>
        <v>#N/A</v>
      </c>
      <c r="M478" s="46" t="e">
        <f t="shared" ref="M478:N478" ca="1" si="579">IF(ISNUMBER(OFFSET(INDIRECT(CONCATENATE("'",M$9,"'","!$B$60")),$Q247,$D$104)),OFFSET(INDIRECT(CONCATENATE("'",M$9,"'","!$B$60")),$Q247,$D$104),NA())</f>
        <v>#N/A</v>
      </c>
      <c r="N478" s="47" t="e">
        <f t="shared" ca="1" si="579"/>
        <v>#N/A</v>
      </c>
    </row>
    <row r="479" spans="1:14" ht="16">
      <c r="A479" s="43" t="str">
        <f t="shared" si="557"/>
        <v>S-CD203
WB7
CWSP21.5/5
FanSP32
Load100</v>
      </c>
      <c r="B479" s="45">
        <f t="shared" ref="B479:L479" ca="1" si="580">IF(ISNUMBER(OFFSET(INDIRECT(CONCATENATE("'",B$9,"'","!$B$59")),$Q23,$D$464)),OFFSET(INDIRECT(CONCATENATE("'",B$9,"'","!$B$59")),$Q23,$D$464),NA())</f>
        <v>241.00382999999999</v>
      </c>
      <c r="C479" s="45">
        <f t="shared" ca="1" si="580"/>
        <v>223.79876767062299</v>
      </c>
      <c r="D479" s="45">
        <f t="shared" ca="1" si="580"/>
        <v>216.80800998006023</v>
      </c>
      <c r="E479" s="46">
        <f t="shared" ca="1" si="580"/>
        <v>244.03207999999998</v>
      </c>
      <c r="F479" s="46" t="e">
        <f t="shared" ca="1" si="580"/>
        <v>#N/A</v>
      </c>
      <c r="G479" s="46" t="e">
        <f t="shared" ca="1" si="580"/>
        <v>#N/A</v>
      </c>
      <c r="H479" s="46">
        <f t="shared" ca="1" si="580"/>
        <v>0</v>
      </c>
      <c r="I479" s="46" t="e">
        <f t="shared" ca="1" si="580"/>
        <v>#N/A</v>
      </c>
      <c r="J479" s="46" t="e">
        <f t="shared" ca="1" si="580"/>
        <v>#N/A</v>
      </c>
      <c r="K479" s="46" t="e">
        <f t="shared" ca="1" si="580"/>
        <v>#N/A</v>
      </c>
      <c r="L479" s="46" t="e">
        <f t="shared" ca="1" si="580"/>
        <v>#N/A</v>
      </c>
      <c r="M479" s="46" t="e">
        <f t="shared" ref="M479:N479" ca="1" si="581">IF(ISNUMBER(OFFSET(INDIRECT(CONCATENATE("'",M$9,"'","!$B$60")),$Q248,$D$104)),OFFSET(INDIRECT(CONCATENATE("'",M$9,"'","!$B$60")),$Q248,$D$104),NA())</f>
        <v>#N/A</v>
      </c>
      <c r="N479" s="47" t="e">
        <f t="shared" ca="1" si="581"/>
        <v>#N/A</v>
      </c>
    </row>
    <row r="480" spans="1:14" ht="16">
      <c r="A480" s="43" t="str">
        <f t="shared" si="557"/>
        <v>S-CD204
WB27
CWSP21.5/5
FanSP32
Load100</v>
      </c>
      <c r="B480" s="45">
        <f t="shared" ref="B480:L480" ca="1" si="582">IF(ISNUMBER(OFFSET(INDIRECT(CONCATENATE("'",B$9,"'","!$B$59")),$Q24,$D$464)),OFFSET(INDIRECT(CONCATENATE("'",B$9,"'","!$B$59")),$Q24,$D$464),NA())</f>
        <v>245</v>
      </c>
      <c r="C480" s="45">
        <f t="shared" ca="1" si="582"/>
        <v>244.63181401888801</v>
      </c>
      <c r="D480" s="45">
        <f t="shared" ca="1" si="582"/>
        <v>241.54225143789287</v>
      </c>
      <c r="E480" s="45">
        <f t="shared" ca="1" si="582"/>
        <v>245</v>
      </c>
      <c r="F480" s="46" t="e">
        <f t="shared" ca="1" si="582"/>
        <v>#N/A</v>
      </c>
      <c r="G480" s="46" t="e">
        <f t="shared" ca="1" si="582"/>
        <v>#N/A</v>
      </c>
      <c r="H480" s="46">
        <f t="shared" ca="1" si="582"/>
        <v>0</v>
      </c>
      <c r="I480" s="46" t="e">
        <f t="shared" ca="1" si="582"/>
        <v>#N/A</v>
      </c>
      <c r="J480" s="46" t="e">
        <f t="shared" ca="1" si="582"/>
        <v>#N/A</v>
      </c>
      <c r="K480" s="46" t="e">
        <f t="shared" ca="1" si="582"/>
        <v>#N/A</v>
      </c>
      <c r="L480" s="46" t="e">
        <f t="shared" ca="1" si="582"/>
        <v>#N/A</v>
      </c>
      <c r="M480" s="46" t="e">
        <f t="shared" ref="M480:N480" ca="1" si="583">IF(ISNUMBER(OFFSET(INDIRECT(CONCATENATE("'",M$9,"'","!$B$60")),$Q249,$D$104)),OFFSET(INDIRECT(CONCATENATE("'",M$9,"'","!$B$60")),$Q249,$D$104),NA())</f>
        <v>#N/A</v>
      </c>
      <c r="N480" s="47" t="e">
        <f t="shared" ca="1" si="583"/>
        <v>#N/A</v>
      </c>
    </row>
    <row r="481" spans="1:14" ht="16">
      <c r="A481" s="43" t="str">
        <f t="shared" si="557"/>
        <v>S-CD211
WB23
CWSP21.5/5
FanSP22
Load75</v>
      </c>
      <c r="B481" s="45">
        <f t="shared" ref="B481:L481" ca="1" si="584">IF(ISNUMBER(OFFSET(INDIRECT(CONCATENATE("'",B$9,"'","!$B$59")),$Q25,$D$464)),OFFSET(INDIRECT(CONCATENATE("'",B$9,"'","!$B$59")),$Q25,$D$464),NA())</f>
        <v>190.83784</v>
      </c>
      <c r="C481" s="45">
        <f t="shared" ca="1" si="584"/>
        <v>143.36181093234299</v>
      </c>
      <c r="D481" s="45">
        <f t="shared" ca="1" si="584"/>
        <v>146.26803422037025</v>
      </c>
      <c r="E481" s="45">
        <f t="shared" ca="1" si="584"/>
        <v>192.74751999999998</v>
      </c>
      <c r="F481" s="46" t="e">
        <f t="shared" ca="1" si="584"/>
        <v>#N/A</v>
      </c>
      <c r="G481" s="46" t="e">
        <f t="shared" ca="1" si="584"/>
        <v>#N/A</v>
      </c>
      <c r="H481" s="46">
        <f t="shared" ca="1" si="584"/>
        <v>0</v>
      </c>
      <c r="I481" s="46" t="e">
        <f t="shared" ca="1" si="584"/>
        <v>#N/A</v>
      </c>
      <c r="J481" s="46" t="e">
        <f t="shared" ca="1" si="584"/>
        <v>#N/A</v>
      </c>
      <c r="K481" s="46" t="e">
        <f t="shared" ca="1" si="584"/>
        <v>#N/A</v>
      </c>
      <c r="L481" s="46" t="e">
        <f t="shared" ca="1" si="584"/>
        <v>#N/A</v>
      </c>
      <c r="M481" s="46" t="e">
        <f t="shared" ref="M481:N481" ca="1" si="585">IF(ISNUMBER(OFFSET(INDIRECT(CONCATENATE("'",M$9,"'","!$B$60")),$Q250,$D$104)),OFFSET(INDIRECT(CONCATENATE("'",M$9,"'","!$B$60")),$Q250,$D$104),NA())</f>
        <v>#N/A</v>
      </c>
      <c r="N481" s="47" t="e">
        <f t="shared" ca="1" si="585"/>
        <v>#N/A</v>
      </c>
    </row>
    <row r="482" spans="1:14" ht="16">
      <c r="A482" s="43" t="str">
        <f t="shared" si="557"/>
        <v>S-CD212
WB19
CWSP21.5/6
FanSP22
Load50</v>
      </c>
      <c r="B482" s="45">
        <f t="shared" ref="B482:L482" ca="1" si="586">IF(ISNUMBER(OFFSET(INDIRECT(CONCATENATE("'",B$9,"'","!$B$59")),$Q26,$D$464)),OFFSET(INDIRECT(CONCATENATE("'",B$9,"'","!$B$59")),$Q26,$D$464),NA())</f>
        <v>137.28623999999999</v>
      </c>
      <c r="C482" s="45">
        <f t="shared" ca="1" si="586"/>
        <v>83.301743451602405</v>
      </c>
      <c r="D482" s="45">
        <f t="shared" ca="1" si="586"/>
        <v>83.3</v>
      </c>
      <c r="E482" s="45">
        <f t="shared" ca="1" si="586"/>
        <v>137.28623999999999</v>
      </c>
      <c r="F482" s="46" t="e">
        <f t="shared" ca="1" si="586"/>
        <v>#N/A</v>
      </c>
      <c r="G482" s="46" t="e">
        <f t="shared" ca="1" si="586"/>
        <v>#N/A</v>
      </c>
      <c r="H482" s="46">
        <f t="shared" ca="1" si="586"/>
        <v>0</v>
      </c>
      <c r="I482" s="46" t="e">
        <f t="shared" ca="1" si="586"/>
        <v>#N/A</v>
      </c>
      <c r="J482" s="46" t="e">
        <f t="shared" ca="1" si="586"/>
        <v>#N/A</v>
      </c>
      <c r="K482" s="46" t="e">
        <f t="shared" ca="1" si="586"/>
        <v>#N/A</v>
      </c>
      <c r="L482" s="46" t="e">
        <f t="shared" ca="1" si="586"/>
        <v>#N/A</v>
      </c>
      <c r="M482" s="46" t="e">
        <f t="shared" ref="M482:N482" ca="1" si="587">IF(ISNUMBER(OFFSET(INDIRECT(CONCATENATE("'",M$9,"'","!$B$60")),$Q251,$D$104)),OFFSET(INDIRECT(CONCATENATE("'",M$9,"'","!$B$60")),$Q251,$D$104),NA())</f>
        <v>#N/A</v>
      </c>
      <c r="N482" s="47" t="e">
        <f t="shared" ca="1" si="587"/>
        <v>#N/A</v>
      </c>
    </row>
    <row r="483" spans="1:14" ht="16">
      <c r="A483" s="48" t="str">
        <f t="shared" si="557"/>
        <v>S-CD213
WB7
CWSP21.5/5
FanSP32
Load100</v>
      </c>
      <c r="B483" s="45">
        <f t="shared" ref="B483:L483" ca="1" si="588">IF(ISNUMBER(OFFSET(INDIRECT(CONCATENATE("'",B$9,"'","!$B$59")),$Q27,$D$464)),OFFSET(INDIRECT(CONCATENATE("'",B$9,"'","!$B$59")),$Q27,$D$464),NA())</f>
        <v>137.28623999999999</v>
      </c>
      <c r="C483" s="45">
        <f t="shared" ca="1" si="588"/>
        <v>83.301743451602405</v>
      </c>
      <c r="D483" s="45">
        <f t="shared" ca="1" si="588"/>
        <v>83.3</v>
      </c>
      <c r="E483" s="45">
        <f t="shared" ca="1" si="588"/>
        <v>137.28623999999999</v>
      </c>
      <c r="F483" s="45" t="e">
        <f t="shared" ca="1" si="588"/>
        <v>#N/A</v>
      </c>
      <c r="G483" s="45" t="e">
        <f t="shared" ca="1" si="588"/>
        <v>#N/A</v>
      </c>
      <c r="H483" s="45">
        <f t="shared" ca="1" si="588"/>
        <v>0</v>
      </c>
      <c r="I483" s="45" t="e">
        <f t="shared" ca="1" si="588"/>
        <v>#N/A</v>
      </c>
      <c r="J483" s="45" t="e">
        <f t="shared" ca="1" si="588"/>
        <v>#N/A</v>
      </c>
      <c r="K483" s="45" t="e">
        <f t="shared" ca="1" si="588"/>
        <v>#N/A</v>
      </c>
      <c r="L483" s="45" t="e">
        <f t="shared" ca="1" si="588"/>
        <v>#N/A</v>
      </c>
      <c r="M483" s="45" t="e">
        <f t="shared" ref="M483:N483" ca="1" si="589">IF(ISNUMBER(OFFSET(INDIRECT(CONCATENATE("'",M$9,"'","!$B$60")),$Q252,$D$104)),OFFSET(INDIRECT(CONCATENATE("'",M$9,"'","!$B$60")),$Q252,$D$104),NA())</f>
        <v>#N/A</v>
      </c>
      <c r="N483" s="49" t="e">
        <f t="shared" ca="1" si="589"/>
        <v>#N/A</v>
      </c>
    </row>
    <row r="484" spans="1:14" ht="16">
      <c r="A484" s="48" t="str">
        <f t="shared" si="557"/>
        <v>S-CD214
WB27
CWSP21.5/5
FanSP32
Load100</v>
      </c>
      <c r="B484" s="45">
        <f t="shared" ref="B484:L484" ca="1" si="590">IF(ISNUMBER(OFFSET(INDIRECT(CONCATENATE("'",B$9,"'","!$B$59")),$Q28,$D$464)),OFFSET(INDIRECT(CONCATENATE("'",B$9,"'","!$B$59")),$Q28,$D$464),NA())</f>
        <v>139.39688000000001</v>
      </c>
      <c r="C484" s="45">
        <f t="shared" ca="1" si="590"/>
        <v>83.301743451602405</v>
      </c>
      <c r="D484" s="45">
        <f t="shared" ca="1" si="590"/>
        <v>86.881055431508074</v>
      </c>
      <c r="E484" s="45">
        <f t="shared" ca="1" si="590"/>
        <v>140.36908</v>
      </c>
      <c r="F484" s="45" t="e">
        <f t="shared" ca="1" si="590"/>
        <v>#N/A</v>
      </c>
      <c r="G484" s="45" t="e">
        <f t="shared" ca="1" si="590"/>
        <v>#N/A</v>
      </c>
      <c r="H484" s="45">
        <f t="shared" ca="1" si="590"/>
        <v>0</v>
      </c>
      <c r="I484" s="45" t="e">
        <f t="shared" ca="1" si="590"/>
        <v>#N/A</v>
      </c>
      <c r="J484" s="45" t="e">
        <f t="shared" ca="1" si="590"/>
        <v>#N/A</v>
      </c>
      <c r="K484" s="45" t="e">
        <f t="shared" ca="1" si="590"/>
        <v>#N/A</v>
      </c>
      <c r="L484" s="45" t="e">
        <f t="shared" ca="1" si="590"/>
        <v>#N/A</v>
      </c>
      <c r="M484" s="45" t="e">
        <f t="shared" ref="M484:N484" ca="1" si="591">IF(ISNUMBER(OFFSET(INDIRECT(CONCATENATE("'",M$9,"'","!$B$60")),$Q253,$D$104)),OFFSET(INDIRECT(CONCATENATE("'",M$9,"'","!$B$60")),$Q253,$D$104),NA())</f>
        <v>#N/A</v>
      </c>
      <c r="N484" s="49" t="e">
        <f t="shared" ca="1" si="591"/>
        <v>#N/A</v>
      </c>
    </row>
    <row r="485" spans="1:14" ht="17" thickBot="1">
      <c r="A485" s="50" t="str">
        <f t="shared" si="557"/>
        <v>S-CD215
WB27
CWSP21.5/5
FanSP32
Load100</v>
      </c>
      <c r="B485" s="51">
        <f t="shared" ref="B485:L485" ca="1" si="592">IF(ISNUMBER(OFFSET(INDIRECT(CONCATENATE("'",B$9,"'","!$B$59")),$Q29,$D$464)),OFFSET(INDIRECT(CONCATENATE("'",B$9,"'","!$B$59")),$Q29,$D$464),NA())</f>
        <v>137.28623999999999</v>
      </c>
      <c r="C485" s="51">
        <f t="shared" ca="1" si="592"/>
        <v>83.301743451602405</v>
      </c>
      <c r="D485" s="51">
        <f t="shared" ca="1" si="592"/>
        <v>83.3</v>
      </c>
      <c r="E485" s="51">
        <f t="shared" ca="1" si="592"/>
        <v>137.28623999999999</v>
      </c>
      <c r="F485" s="51" t="e">
        <f t="shared" ca="1" si="592"/>
        <v>#N/A</v>
      </c>
      <c r="G485" s="51" t="e">
        <f t="shared" ca="1" si="592"/>
        <v>#N/A</v>
      </c>
      <c r="H485" s="51">
        <f t="shared" ca="1" si="592"/>
        <v>0</v>
      </c>
      <c r="I485" s="51" t="e">
        <f t="shared" ca="1" si="592"/>
        <v>#N/A</v>
      </c>
      <c r="J485" s="51" t="e">
        <f t="shared" ca="1" si="592"/>
        <v>#N/A</v>
      </c>
      <c r="K485" s="51" t="e">
        <f t="shared" ca="1" si="592"/>
        <v>#N/A</v>
      </c>
      <c r="L485" s="51" t="e">
        <f t="shared" ca="1" si="592"/>
        <v>#N/A</v>
      </c>
      <c r="M485" s="51" t="e">
        <f t="shared" ref="M485:N485" ca="1" si="593">IF(ISNUMBER(OFFSET(INDIRECT(CONCATENATE("'",M$9,"'","!$B$60")),$Q254,$D$104)),OFFSET(INDIRECT(CONCATENATE("'",M$9,"'","!$B$60")),$Q254,$D$104),NA())</f>
        <v>#N/A</v>
      </c>
      <c r="N485" s="52" t="e">
        <f t="shared" ca="1" si="593"/>
        <v>#N/A</v>
      </c>
    </row>
    <row r="486" spans="1:14" ht="16">
      <c r="A486" s="36"/>
      <c r="B486" s="36"/>
      <c r="C486" s="36"/>
      <c r="D486" s="36"/>
      <c r="E486" s="36"/>
      <c r="F486" s="36"/>
      <c r="G486" s="36"/>
      <c r="H486" s="36"/>
      <c r="I486" s="36"/>
      <c r="J486" s="36"/>
      <c r="K486" s="36"/>
      <c r="L486" s="36"/>
      <c r="M486" s="36"/>
      <c r="N486" s="36"/>
    </row>
    <row r="487" spans="1:14" ht="16">
      <c r="A487" s="36"/>
      <c r="B487" s="36"/>
      <c r="C487" s="36"/>
      <c r="D487" s="36"/>
      <c r="E487" s="36"/>
      <c r="F487" s="36"/>
      <c r="G487" s="36"/>
      <c r="H487" s="36"/>
      <c r="I487" s="36"/>
      <c r="J487" s="36"/>
      <c r="K487" s="36"/>
      <c r="L487" s="36"/>
      <c r="M487" s="36"/>
      <c r="N487" s="36"/>
    </row>
    <row r="488" spans="1:14" ht="16">
      <c r="A488" s="6" t="s">
        <v>357</v>
      </c>
      <c r="B488" s="6" t="s">
        <v>262</v>
      </c>
      <c r="C488" s="6" t="s">
        <v>15</v>
      </c>
      <c r="D488" s="6">
        <f>MATCH(A488,$X$11:$X$53,0)</f>
        <v>29</v>
      </c>
      <c r="E488" s="8"/>
      <c r="F488" s="6" t="str">
        <f>A488&amp;B488&amp;$F$4</f>
        <v>PCD_INV比[-]　S-CD100シリーズ</v>
      </c>
      <c r="G488" s="6" t="str">
        <f>A488&amp;B488&amp;$G$4</f>
        <v>PCD_INV比[-]　S-CD200シリーズ</v>
      </c>
      <c r="I488" s="36"/>
      <c r="J488" s="36"/>
      <c r="K488" s="36"/>
      <c r="L488" s="36"/>
      <c r="M488" s="36"/>
      <c r="N488" s="36"/>
    </row>
    <row r="489" spans="1:14">
      <c r="A489" s="11" t="s">
        <v>18</v>
      </c>
    </row>
    <row r="490" spans="1:14" ht="15" thickBot="1">
      <c r="A490" s="37" t="s">
        <v>26</v>
      </c>
      <c r="B490" s="38" t="str">
        <f ca="1">B$10</f>
        <v>QAS/メーカ値</v>
      </c>
      <c r="C490" s="38" t="str">
        <f t="shared" ref="C490:N490" ca="1" si="594">C$10</f>
        <v>ENe-ST/小野永吉</v>
      </c>
      <c r="D490" s="38" t="str">
        <f t="shared" ca="1" si="594"/>
        <v>LCEM/Yajima</v>
      </c>
      <c r="E490" s="38" t="str">
        <f t="shared" ca="1" si="594"/>
        <v>BEST2108dev/nino</v>
      </c>
      <c r="F490" s="38" t="str">
        <f t="shared" si="594"/>
        <v>Popolo_富樫</v>
      </c>
      <c r="G490" s="38" t="str">
        <f t="shared" si="594"/>
        <v>ACSESCX_吉田</v>
      </c>
      <c r="H490" s="38" t="str">
        <f t="shared" ca="1" si="594"/>
        <v>EnergyPlus/小野永吉</v>
      </c>
      <c r="I490" s="38" t="e">
        <f t="shared" ca="1" si="594"/>
        <v>#REF!</v>
      </c>
      <c r="J490" s="38" t="e">
        <f t="shared" ca="1" si="594"/>
        <v>#REF!</v>
      </c>
      <c r="K490" s="38" t="e">
        <f t="shared" ca="1" si="594"/>
        <v>#REF!</v>
      </c>
      <c r="L490" s="38" t="e">
        <f t="shared" ca="1" si="594"/>
        <v>#REF!</v>
      </c>
      <c r="M490" s="38" t="e">
        <f t="shared" ca="1" si="594"/>
        <v>#REF!</v>
      </c>
      <c r="N490" s="38" t="e">
        <f t="shared" ca="1" si="594"/>
        <v>#REF!</v>
      </c>
    </row>
    <row r="491" spans="1:14" ht="16">
      <c r="A491" s="39" t="str">
        <f>$A11</f>
        <v>S-CD100
WB27
CWSP21.5/5
FanSP22
Load100</v>
      </c>
      <c r="B491" s="40">
        <f t="shared" ref="B491:L491" ca="1" si="595">IF(ISNUMBER(OFFSET(INDIRECT(CONCATENATE("'",B$9,"'","!$B$59")),$Q11,$D$488)),OFFSET(INDIRECT(CONCATENATE("'",B$9,"'","!$B$59")),$Q11,$D$488),NA())</f>
        <v>1</v>
      </c>
      <c r="C491" s="40">
        <f t="shared" ca="1" si="595"/>
        <v>0.99994681309734901</v>
      </c>
      <c r="D491" s="40">
        <f t="shared" ca="1" si="595"/>
        <v>1</v>
      </c>
      <c r="E491" s="41">
        <f t="shared" ca="1" si="595"/>
        <v>1</v>
      </c>
      <c r="F491" s="41" t="e">
        <f t="shared" ca="1" si="595"/>
        <v>#N/A</v>
      </c>
      <c r="G491" s="41" t="e">
        <f t="shared" ca="1" si="595"/>
        <v>#N/A</v>
      </c>
      <c r="H491" s="41">
        <f t="shared" ca="1" si="595"/>
        <v>0</v>
      </c>
      <c r="I491" s="41" t="e">
        <f t="shared" ca="1" si="595"/>
        <v>#N/A</v>
      </c>
      <c r="J491" s="41" t="e">
        <f t="shared" ca="1" si="595"/>
        <v>#N/A</v>
      </c>
      <c r="K491" s="41" t="e">
        <f t="shared" ca="1" si="595"/>
        <v>#N/A</v>
      </c>
      <c r="L491" s="41" t="e">
        <f t="shared" ca="1" si="595"/>
        <v>#N/A</v>
      </c>
      <c r="M491" s="41" t="e">
        <f ca="1">IF(ISNUMBER(OFFSET(INDIRECT(CONCATENATE("'",M$9,"'","!$B$60")),$Q251,$D$104)),OFFSET(INDIRECT(CONCATENATE("'",M$9,"'","!$B$60")),$Q251,$D$104),NA())</f>
        <v>#N/A</v>
      </c>
      <c r="N491" s="42" t="e">
        <f ca="1">IF(ISNUMBER(OFFSET(INDIRECT(CONCATENATE("'",N$9,"'","!$B$60")),$Q251,$D$104)),OFFSET(INDIRECT(CONCATENATE("'",N$9,"'","!$B$60")),$Q251,$D$104),NA())</f>
        <v>#N/A</v>
      </c>
    </row>
    <row r="492" spans="1:14" ht="16">
      <c r="A492" s="43" t="str">
        <f t="shared" ref="A492:A509" si="596">$A12</f>
        <v>S-CD101
WB23
CWSP21.5/5
FanSP22
Load100</v>
      </c>
      <c r="B492" s="44">
        <f t="shared" ref="B492:L492" ca="1" si="597">IF(ISNUMBER(OFFSET(INDIRECT(CONCATENATE("'",B$9,"'","!$B$59")),$Q12,$D$488)),OFFSET(INDIRECT(CONCATENATE("'",B$9,"'","!$B$59")),$Q12,$D$488),NA())</f>
        <v>1</v>
      </c>
      <c r="C492" s="45">
        <f t="shared" ca="1" si="597"/>
        <v>0.99994681309734901</v>
      </c>
      <c r="D492" s="45">
        <f t="shared" ca="1" si="597"/>
        <v>1</v>
      </c>
      <c r="E492" s="46">
        <f t="shared" ca="1" si="597"/>
        <v>1</v>
      </c>
      <c r="F492" s="46" t="e">
        <f t="shared" ca="1" si="597"/>
        <v>#N/A</v>
      </c>
      <c r="G492" s="46" t="e">
        <f t="shared" ca="1" si="597"/>
        <v>#N/A</v>
      </c>
      <c r="H492" s="46">
        <f t="shared" ca="1" si="597"/>
        <v>0</v>
      </c>
      <c r="I492" s="46" t="e">
        <f t="shared" ca="1" si="597"/>
        <v>#N/A</v>
      </c>
      <c r="J492" s="46" t="e">
        <f t="shared" ca="1" si="597"/>
        <v>#N/A</v>
      </c>
      <c r="K492" s="46" t="e">
        <f t="shared" ca="1" si="597"/>
        <v>#N/A</v>
      </c>
      <c r="L492" s="46" t="e">
        <f t="shared" ca="1" si="597"/>
        <v>#N/A</v>
      </c>
      <c r="M492" s="46" t="e">
        <f t="shared" ref="M492:N492" ca="1" si="598">IF(ISNUMBER(OFFSET(INDIRECT(CONCATENATE("'",M$9,"'","!$B$60")),$Q252,$D$104)),OFFSET(INDIRECT(CONCATENATE("'",M$9,"'","!$B$60")),$Q252,$D$104),NA())</f>
        <v>#N/A</v>
      </c>
      <c r="N492" s="47" t="e">
        <f t="shared" ca="1" si="598"/>
        <v>#N/A</v>
      </c>
    </row>
    <row r="493" spans="1:14" ht="16">
      <c r="A493" s="43" t="str">
        <f t="shared" si="596"/>
        <v>S-CD102
WB19
CWSP21.5/5
FanSP22
Load100</v>
      </c>
      <c r="B493" s="45">
        <f t="shared" ref="B493:L493" ca="1" si="599">IF(ISNUMBER(OFFSET(INDIRECT(CONCATENATE("'",B$9,"'","!$B$59")),$Q13,$D$488)),OFFSET(INDIRECT(CONCATENATE("'",B$9,"'","!$B$59")),$Q13,$D$488),NA())</f>
        <v>1</v>
      </c>
      <c r="C493" s="45">
        <f t="shared" ca="1" si="599"/>
        <v>0.99994681309734901</v>
      </c>
      <c r="D493" s="45">
        <f t="shared" ca="1" si="599"/>
        <v>1</v>
      </c>
      <c r="E493" s="46">
        <f t="shared" ca="1" si="599"/>
        <v>1</v>
      </c>
      <c r="F493" s="46" t="e">
        <f t="shared" ca="1" si="599"/>
        <v>#N/A</v>
      </c>
      <c r="G493" s="46" t="e">
        <f t="shared" ca="1" si="599"/>
        <v>#N/A</v>
      </c>
      <c r="H493" s="46">
        <f t="shared" ca="1" si="599"/>
        <v>0</v>
      </c>
      <c r="I493" s="46" t="e">
        <f t="shared" ca="1" si="599"/>
        <v>#N/A</v>
      </c>
      <c r="J493" s="46" t="e">
        <f t="shared" ca="1" si="599"/>
        <v>#N/A</v>
      </c>
      <c r="K493" s="46" t="e">
        <f t="shared" ca="1" si="599"/>
        <v>#N/A</v>
      </c>
      <c r="L493" s="46" t="e">
        <f t="shared" ca="1" si="599"/>
        <v>#N/A</v>
      </c>
      <c r="M493" s="46" t="e">
        <f t="shared" ref="M493:N493" ca="1" si="600">IF(ISNUMBER(OFFSET(INDIRECT(CONCATENATE("'",M$9,"'","!$B$60")),$Q253,$D$104)),OFFSET(INDIRECT(CONCATENATE("'",M$9,"'","!$B$60")),$Q253,$D$104),NA())</f>
        <v>#N/A</v>
      </c>
      <c r="N493" s="47" t="e">
        <f t="shared" ca="1" si="600"/>
        <v>#N/A</v>
      </c>
    </row>
    <row r="494" spans="1:14" ht="16">
      <c r="A494" s="43" t="str">
        <f t="shared" si="596"/>
        <v>S-CD103
WB7
CWSP21.5/5
FanSP32
Load100</v>
      </c>
      <c r="B494" s="45">
        <f t="shared" ref="B494:L494" ca="1" si="601">IF(ISNUMBER(OFFSET(INDIRECT(CONCATENATE("'",B$9,"'","!$B$59")),$Q14,$D$488)),OFFSET(INDIRECT(CONCATENATE("'",B$9,"'","!$B$59")),$Q14,$D$488),NA())</f>
        <v>1</v>
      </c>
      <c r="C494" s="45">
        <f t="shared" ca="1" si="601"/>
        <v>0.99994681309734901</v>
      </c>
      <c r="D494" s="45">
        <f t="shared" ca="1" si="601"/>
        <v>1</v>
      </c>
      <c r="E494" s="46">
        <f t="shared" ca="1" si="601"/>
        <v>1</v>
      </c>
      <c r="F494" s="46" t="e">
        <f t="shared" ca="1" si="601"/>
        <v>#N/A</v>
      </c>
      <c r="G494" s="46" t="e">
        <f t="shared" ca="1" si="601"/>
        <v>#N/A</v>
      </c>
      <c r="H494" s="46">
        <f t="shared" ca="1" si="601"/>
        <v>0</v>
      </c>
      <c r="I494" s="46" t="e">
        <f t="shared" ca="1" si="601"/>
        <v>#N/A</v>
      </c>
      <c r="J494" s="46" t="e">
        <f t="shared" ca="1" si="601"/>
        <v>#N/A</v>
      </c>
      <c r="K494" s="46" t="e">
        <f t="shared" ca="1" si="601"/>
        <v>#N/A</v>
      </c>
      <c r="L494" s="46" t="e">
        <f t="shared" ca="1" si="601"/>
        <v>#N/A</v>
      </c>
      <c r="M494" s="46" t="e">
        <f t="shared" ref="M494:N494" ca="1" si="602">IF(ISNUMBER(OFFSET(INDIRECT(CONCATENATE("'",M$9,"'","!$B$60")),$Q254,$D$104)),OFFSET(INDIRECT(CONCATENATE("'",M$9,"'","!$B$60")),$Q254,$D$104),NA())</f>
        <v>#N/A</v>
      </c>
      <c r="N494" s="47" t="e">
        <f t="shared" ca="1" si="602"/>
        <v>#N/A</v>
      </c>
    </row>
    <row r="495" spans="1:14" ht="16">
      <c r="A495" s="43" t="str">
        <f t="shared" si="596"/>
        <v>S-CD104
WB27
CWSP21.5/5
FanSP32
Load100</v>
      </c>
      <c r="B495" s="45">
        <f t="shared" ref="B495:L495" ca="1" si="603">IF(ISNUMBER(OFFSET(INDIRECT(CONCATENATE("'",B$9,"'","!$B$59")),$Q15,$D$488)),OFFSET(INDIRECT(CONCATENATE("'",B$9,"'","!$B$59")),$Q15,$D$488),NA())</f>
        <v>1</v>
      </c>
      <c r="C495" s="45">
        <f t="shared" ca="1" si="603"/>
        <v>0.99994681309734901</v>
      </c>
      <c r="D495" s="45">
        <f t="shared" ca="1" si="603"/>
        <v>1</v>
      </c>
      <c r="E495" s="46">
        <f t="shared" ca="1" si="603"/>
        <v>1</v>
      </c>
      <c r="F495" s="46" t="e">
        <f t="shared" ca="1" si="603"/>
        <v>#N/A</v>
      </c>
      <c r="G495" s="46" t="e">
        <f t="shared" ca="1" si="603"/>
        <v>#N/A</v>
      </c>
      <c r="H495" s="46">
        <f t="shared" ca="1" si="603"/>
        <v>0</v>
      </c>
      <c r="I495" s="46" t="e">
        <f t="shared" ca="1" si="603"/>
        <v>#N/A</v>
      </c>
      <c r="J495" s="46" t="e">
        <f t="shared" ca="1" si="603"/>
        <v>#N/A</v>
      </c>
      <c r="K495" s="46" t="e">
        <f t="shared" ca="1" si="603"/>
        <v>#N/A</v>
      </c>
      <c r="L495" s="46" t="e">
        <f t="shared" ca="1" si="603"/>
        <v>#N/A</v>
      </c>
      <c r="M495" s="46" t="e">
        <f t="shared" ref="M495:N495" ca="1" si="604">IF(ISNUMBER(OFFSET(INDIRECT(CONCATENATE("'",M$9,"'","!$B$60")),$Q255,$D$104)),OFFSET(INDIRECT(CONCATENATE("'",M$9,"'","!$B$60")),$Q255,$D$104),NA())</f>
        <v>#N/A</v>
      </c>
      <c r="N495" s="47" t="e">
        <f t="shared" ca="1" si="604"/>
        <v>#N/A</v>
      </c>
    </row>
    <row r="496" spans="1:14" ht="16">
      <c r="A496" s="43" t="str">
        <f t="shared" si="596"/>
        <v>S-CD111
WB23
CWSP21.5/5
FanSP22
Load75</v>
      </c>
      <c r="B496" s="45">
        <f t="shared" ref="B496:L496" ca="1" si="605">IF(ISNUMBER(OFFSET(INDIRECT(CONCATENATE("'",B$9,"'","!$B$59")),$Q16,$D$488)),OFFSET(INDIRECT(CONCATENATE("'",B$9,"'","!$B$59")),$Q16,$D$488),NA())</f>
        <v>1</v>
      </c>
      <c r="C496" s="45">
        <f t="shared" ca="1" si="605"/>
        <v>0.99994681309734901</v>
      </c>
      <c r="D496" s="45">
        <f t="shared" ca="1" si="605"/>
        <v>1</v>
      </c>
      <c r="E496" s="45">
        <f t="shared" ca="1" si="605"/>
        <v>1</v>
      </c>
      <c r="F496" s="46" t="e">
        <f t="shared" ca="1" si="605"/>
        <v>#N/A</v>
      </c>
      <c r="G496" s="46" t="e">
        <f t="shared" ca="1" si="605"/>
        <v>#N/A</v>
      </c>
      <c r="H496" s="46">
        <f t="shared" ca="1" si="605"/>
        <v>0</v>
      </c>
      <c r="I496" s="46" t="e">
        <f t="shared" ca="1" si="605"/>
        <v>#N/A</v>
      </c>
      <c r="J496" s="46" t="e">
        <f t="shared" ca="1" si="605"/>
        <v>#N/A</v>
      </c>
      <c r="K496" s="46" t="e">
        <f t="shared" ca="1" si="605"/>
        <v>#N/A</v>
      </c>
      <c r="L496" s="46" t="e">
        <f t="shared" ca="1" si="605"/>
        <v>#N/A</v>
      </c>
      <c r="M496" s="46" t="e">
        <f t="shared" ref="M496:N496" ca="1" si="606">IF(ISNUMBER(OFFSET(INDIRECT(CONCATENATE("'",M$9,"'","!$B$60")),$Q256,$D$104)),OFFSET(INDIRECT(CONCATENATE("'",M$9,"'","!$B$60")),$Q256,$D$104),NA())</f>
        <v>#N/A</v>
      </c>
      <c r="N496" s="47" t="e">
        <f t="shared" ca="1" si="606"/>
        <v>#N/A</v>
      </c>
    </row>
    <row r="497" spans="1:14" ht="16">
      <c r="A497" s="43" t="str">
        <f t="shared" si="596"/>
        <v>S-CD112
WB19
CWSP21.5/6
FanSP22
Load50</v>
      </c>
      <c r="B497" s="45">
        <f t="shared" ref="B497:L497" ca="1" si="607">IF(ISNUMBER(OFFSET(INDIRECT(CONCATENATE("'",B$9,"'","!$B$59")),$Q17,$D$488)),OFFSET(INDIRECT(CONCATENATE("'",B$9,"'","!$B$59")),$Q17,$D$488),NA())</f>
        <v>1</v>
      </c>
      <c r="C497" s="45">
        <f t="shared" ca="1" si="607"/>
        <v>0.99994681309734901</v>
      </c>
      <c r="D497" s="45">
        <f t="shared" ca="1" si="607"/>
        <v>1</v>
      </c>
      <c r="E497" s="45">
        <f t="shared" ca="1" si="607"/>
        <v>1</v>
      </c>
      <c r="F497" s="46" t="e">
        <f t="shared" ca="1" si="607"/>
        <v>#N/A</v>
      </c>
      <c r="G497" s="46" t="e">
        <f t="shared" ca="1" si="607"/>
        <v>#N/A</v>
      </c>
      <c r="H497" s="46">
        <f t="shared" ca="1" si="607"/>
        <v>0</v>
      </c>
      <c r="I497" s="46" t="e">
        <f t="shared" ca="1" si="607"/>
        <v>#N/A</v>
      </c>
      <c r="J497" s="46" t="e">
        <f t="shared" ca="1" si="607"/>
        <v>#N/A</v>
      </c>
      <c r="K497" s="46" t="e">
        <f t="shared" ca="1" si="607"/>
        <v>#N/A</v>
      </c>
      <c r="L497" s="46" t="e">
        <f t="shared" ca="1" si="607"/>
        <v>#N/A</v>
      </c>
      <c r="M497" s="46" t="e">
        <f t="shared" ref="M497:N497" ca="1" si="608">IF(ISNUMBER(OFFSET(INDIRECT(CONCATENATE("'",M$9,"'","!$B$60")),$Q257,$D$104)),OFFSET(INDIRECT(CONCATENATE("'",M$9,"'","!$B$60")),$Q257,$D$104),NA())</f>
        <v>#N/A</v>
      </c>
      <c r="N497" s="47" t="e">
        <f t="shared" ca="1" si="608"/>
        <v>#N/A</v>
      </c>
    </row>
    <row r="498" spans="1:14" ht="16">
      <c r="A498" s="43" t="str">
        <f t="shared" si="596"/>
        <v>S-CD113
WB7
CWSP21.5/5
FanSP32
Load100</v>
      </c>
      <c r="B498" s="45">
        <f t="shared" ref="B498:L498" ca="1" si="609">IF(ISNUMBER(OFFSET(INDIRECT(CONCATENATE("'",B$9,"'","!$B$59")),$Q18,$D$488)),OFFSET(INDIRECT(CONCATENATE("'",B$9,"'","!$B$59")),$Q18,$D$488),NA())</f>
        <v>1</v>
      </c>
      <c r="C498" s="45">
        <f t="shared" ca="1" si="609"/>
        <v>0.99994681309734901</v>
      </c>
      <c r="D498" s="45">
        <f t="shared" ca="1" si="609"/>
        <v>1</v>
      </c>
      <c r="E498" s="45">
        <f t="shared" ca="1" si="609"/>
        <v>1</v>
      </c>
      <c r="F498" s="46" t="e">
        <f t="shared" ca="1" si="609"/>
        <v>#N/A</v>
      </c>
      <c r="G498" s="46" t="e">
        <f t="shared" ca="1" si="609"/>
        <v>#N/A</v>
      </c>
      <c r="H498" s="46">
        <f t="shared" ca="1" si="609"/>
        <v>0</v>
      </c>
      <c r="I498" s="46" t="e">
        <f t="shared" ca="1" si="609"/>
        <v>#N/A</v>
      </c>
      <c r="J498" s="46" t="e">
        <f t="shared" ca="1" si="609"/>
        <v>#N/A</v>
      </c>
      <c r="K498" s="46" t="e">
        <f t="shared" ca="1" si="609"/>
        <v>#N/A</v>
      </c>
      <c r="L498" s="46" t="e">
        <f t="shared" ca="1" si="609"/>
        <v>#N/A</v>
      </c>
      <c r="M498" s="46" t="e">
        <f t="shared" ref="M498:N498" ca="1" si="610">IF(ISNUMBER(OFFSET(INDIRECT(CONCATENATE("'",M$9,"'","!$B$60")),$Q258,$D$104)),OFFSET(INDIRECT(CONCATENATE("'",M$9,"'","!$B$60")),$Q258,$D$104),NA())</f>
        <v>#N/A</v>
      </c>
      <c r="N498" s="47" t="e">
        <f t="shared" ca="1" si="610"/>
        <v>#N/A</v>
      </c>
    </row>
    <row r="499" spans="1:14" ht="16">
      <c r="A499" s="48" t="str">
        <f t="shared" si="596"/>
        <v>S-CD114
WB27
CWSP21.5/5
FanSP32
Load100</v>
      </c>
      <c r="B499" s="45">
        <f t="shared" ref="B499:L499" ca="1" si="611">IF(ISNUMBER(OFFSET(INDIRECT(CONCATENATE("'",B$9,"'","!$B$59")),$Q19,$D$488)),OFFSET(INDIRECT(CONCATENATE("'",B$9,"'","!$B$59")),$Q19,$D$488),NA())</f>
        <v>1</v>
      </c>
      <c r="C499" s="45">
        <f t="shared" ca="1" si="611"/>
        <v>0.99994681309734901</v>
      </c>
      <c r="D499" s="45">
        <f t="shared" ca="1" si="611"/>
        <v>1</v>
      </c>
      <c r="E499" s="45">
        <f t="shared" ca="1" si="611"/>
        <v>1</v>
      </c>
      <c r="F499" s="45" t="e">
        <f t="shared" ca="1" si="611"/>
        <v>#N/A</v>
      </c>
      <c r="G499" s="45" t="e">
        <f t="shared" ca="1" si="611"/>
        <v>#N/A</v>
      </c>
      <c r="H499" s="45">
        <f t="shared" ca="1" si="611"/>
        <v>0</v>
      </c>
      <c r="I499" s="45" t="e">
        <f t="shared" ca="1" si="611"/>
        <v>#N/A</v>
      </c>
      <c r="J499" s="45" t="e">
        <f t="shared" ca="1" si="611"/>
        <v>#N/A</v>
      </c>
      <c r="K499" s="45" t="e">
        <f t="shared" ca="1" si="611"/>
        <v>#N/A</v>
      </c>
      <c r="L499" s="45" t="e">
        <f t="shared" ca="1" si="611"/>
        <v>#N/A</v>
      </c>
      <c r="M499" s="45" t="e">
        <f t="shared" ref="M499:N499" ca="1" si="612">IF(ISNUMBER(OFFSET(INDIRECT(CONCATENATE("'",M$9,"'","!$B$60")),$Q259,$D$104)),OFFSET(INDIRECT(CONCATENATE("'",M$9,"'","!$B$60")),$Q259,$D$104),NA())</f>
        <v>#N/A</v>
      </c>
      <c r="N499" s="49" t="e">
        <f t="shared" ca="1" si="612"/>
        <v>#N/A</v>
      </c>
    </row>
    <row r="500" spans="1:14" ht="16">
      <c r="A500" s="43" t="str">
        <f t="shared" si="596"/>
        <v>S-CD200
WB27
CWSP21.5/5
FanSP22
Load100</v>
      </c>
      <c r="B500" s="44">
        <f t="shared" ref="B500:L500" ca="1" si="613">IF(ISNUMBER(OFFSET(INDIRECT(CONCATENATE("'",B$9,"'","!$B$59")),$Q20,$D$488)),OFFSET(INDIRECT(CONCATENATE("'",B$9,"'","!$B$59")),$Q20,$D$488),NA())</f>
        <v>1</v>
      </c>
      <c r="C500" s="45">
        <f t="shared" ca="1" si="613"/>
        <v>0.99951926150121895</v>
      </c>
      <c r="D500" s="45">
        <f t="shared" ca="1" si="613"/>
        <v>0.99861379992580468</v>
      </c>
      <c r="E500" s="46">
        <f t="shared" ca="1" si="613"/>
        <v>1</v>
      </c>
      <c r="F500" s="46" t="e">
        <f t="shared" ca="1" si="613"/>
        <v>#N/A</v>
      </c>
      <c r="G500" s="46" t="e">
        <f t="shared" ca="1" si="613"/>
        <v>#N/A</v>
      </c>
      <c r="H500" s="46">
        <f t="shared" ca="1" si="613"/>
        <v>0</v>
      </c>
      <c r="I500" s="46" t="e">
        <f t="shared" ca="1" si="613"/>
        <v>#N/A</v>
      </c>
      <c r="J500" s="46" t="e">
        <f t="shared" ca="1" si="613"/>
        <v>#N/A</v>
      </c>
      <c r="K500" s="46" t="e">
        <f t="shared" ca="1" si="613"/>
        <v>#N/A</v>
      </c>
      <c r="L500" s="46" t="e">
        <f t="shared" ca="1" si="613"/>
        <v>#N/A</v>
      </c>
      <c r="M500" s="46" t="e">
        <f t="shared" ref="M500:N500" ca="1" si="614">IF(ISNUMBER(OFFSET(INDIRECT(CONCATENATE("'",M$9,"'","!$B$60")),$Q260,$D$104)),OFFSET(INDIRECT(CONCATENATE("'",M$9,"'","!$B$60")),$Q260,$D$104),NA())</f>
        <v>#N/A</v>
      </c>
      <c r="N500" s="47" t="e">
        <f t="shared" ca="1" si="614"/>
        <v>#N/A</v>
      </c>
    </row>
    <row r="501" spans="1:14" ht="16">
      <c r="A501" s="43" t="str">
        <f t="shared" si="596"/>
        <v>S-CD201
WB23
CWSP21.5/5
FanSP22
Load100</v>
      </c>
      <c r="B501" s="45">
        <f t="shared" ref="B501:L501" ca="1" si="615">IF(ISNUMBER(OFFSET(INDIRECT(CONCATENATE("'",B$9,"'","!$B$59")),$Q21,$D$488)),OFFSET(INDIRECT(CONCATENATE("'",B$9,"'","!$B$59")),$Q21,$D$488),NA())</f>
        <v>1</v>
      </c>
      <c r="C501" s="45">
        <f t="shared" ca="1" si="615"/>
        <v>0.98340531429654399</v>
      </c>
      <c r="D501" s="45">
        <f t="shared" ca="1" si="615"/>
        <v>0.97947102918945617</v>
      </c>
      <c r="E501" s="46">
        <f t="shared" ca="1" si="615"/>
        <v>1</v>
      </c>
      <c r="F501" s="46" t="e">
        <f t="shared" ca="1" si="615"/>
        <v>#N/A</v>
      </c>
      <c r="G501" s="46" t="e">
        <f t="shared" ca="1" si="615"/>
        <v>#N/A</v>
      </c>
      <c r="H501" s="46">
        <f t="shared" ca="1" si="615"/>
        <v>0</v>
      </c>
      <c r="I501" s="46" t="e">
        <f t="shared" ca="1" si="615"/>
        <v>#N/A</v>
      </c>
      <c r="J501" s="46" t="e">
        <f t="shared" ca="1" si="615"/>
        <v>#N/A</v>
      </c>
      <c r="K501" s="46" t="e">
        <f t="shared" ca="1" si="615"/>
        <v>#N/A</v>
      </c>
      <c r="L501" s="46" t="e">
        <f t="shared" ca="1" si="615"/>
        <v>#N/A</v>
      </c>
      <c r="M501" s="46" t="e">
        <f t="shared" ref="M501:N501" ca="1" si="616">IF(ISNUMBER(OFFSET(INDIRECT(CONCATENATE("'",M$9,"'","!$B$60")),$Q261,$D$104)),OFFSET(INDIRECT(CONCATENATE("'",M$9,"'","!$B$60")),$Q261,$D$104),NA())</f>
        <v>#N/A</v>
      </c>
      <c r="N501" s="47" t="e">
        <f t="shared" ca="1" si="616"/>
        <v>#N/A</v>
      </c>
    </row>
    <row r="502" spans="1:14" ht="16">
      <c r="A502" s="43" t="str">
        <f t="shared" si="596"/>
        <v>S-CD202
WB19
CWSP21.5/5
FanSP22
Load100</v>
      </c>
      <c r="B502" s="45">
        <f t="shared" ref="B502:L502" ca="1" si="617">IF(ISNUMBER(OFFSET(INDIRECT(CONCATENATE("'",B$9,"'","!$B$59")),$Q22,$D$488)),OFFSET(INDIRECT(CONCATENATE("'",B$9,"'","!$B$59")),$Q22,$D$488),NA())</f>
        <v>1</v>
      </c>
      <c r="C502" s="45">
        <f t="shared" ca="1" si="617"/>
        <v>0.96924732481218701</v>
      </c>
      <c r="D502" s="45">
        <f t="shared" ca="1" si="617"/>
        <v>0.96803575181022894</v>
      </c>
      <c r="E502" s="46">
        <f t="shared" ca="1" si="617"/>
        <v>1</v>
      </c>
      <c r="F502" s="46" t="e">
        <f t="shared" ca="1" si="617"/>
        <v>#N/A</v>
      </c>
      <c r="G502" s="46" t="e">
        <f t="shared" ca="1" si="617"/>
        <v>#N/A</v>
      </c>
      <c r="H502" s="46">
        <f t="shared" ca="1" si="617"/>
        <v>0</v>
      </c>
      <c r="I502" s="46" t="e">
        <f t="shared" ca="1" si="617"/>
        <v>#N/A</v>
      </c>
      <c r="J502" s="46" t="e">
        <f t="shared" ca="1" si="617"/>
        <v>#N/A</v>
      </c>
      <c r="K502" s="46" t="e">
        <f t="shared" ca="1" si="617"/>
        <v>#N/A</v>
      </c>
      <c r="L502" s="46" t="e">
        <f t="shared" ca="1" si="617"/>
        <v>#N/A</v>
      </c>
      <c r="M502" s="46" t="e">
        <f t="shared" ref="M502:N502" ca="1" si="618">IF(ISNUMBER(OFFSET(INDIRECT(CONCATENATE("'",M$9,"'","!$B$60")),$Q262,$D$104)),OFFSET(INDIRECT(CONCATENATE("'",M$9,"'","!$B$60")),$Q262,$D$104),NA())</f>
        <v>#N/A</v>
      </c>
      <c r="N502" s="47" t="e">
        <f t="shared" ca="1" si="618"/>
        <v>#N/A</v>
      </c>
    </row>
    <row r="503" spans="1:14" ht="16">
      <c r="A503" s="43" t="str">
        <f t="shared" si="596"/>
        <v>S-CD203
WB7
CWSP21.5/5
FanSP32
Load100</v>
      </c>
      <c r="B503" s="45">
        <f t="shared" ref="B503:L503" ca="1" si="619">IF(ISNUMBER(OFFSET(INDIRECT(CONCATENATE("'",B$9,"'","!$B$59")),$Q23,$D$488)),OFFSET(INDIRECT(CONCATENATE("'",B$9,"'","!$B$59")),$Q23,$D$488),NA())</f>
        <v>0.99099999999999999</v>
      </c>
      <c r="C503" s="45">
        <f t="shared" ca="1" si="619"/>
        <v>0.95592576804359597</v>
      </c>
      <c r="D503" s="45">
        <f t="shared" ca="1" si="619"/>
        <v>0.93934481821320925</v>
      </c>
      <c r="E503" s="46">
        <f t="shared" ca="1" si="619"/>
        <v>0.997</v>
      </c>
      <c r="F503" s="46" t="e">
        <f t="shared" ca="1" si="619"/>
        <v>#N/A</v>
      </c>
      <c r="G503" s="46" t="e">
        <f t="shared" ca="1" si="619"/>
        <v>#N/A</v>
      </c>
      <c r="H503" s="46">
        <f t="shared" ca="1" si="619"/>
        <v>0</v>
      </c>
      <c r="I503" s="46" t="e">
        <f t="shared" ca="1" si="619"/>
        <v>#N/A</v>
      </c>
      <c r="J503" s="46" t="e">
        <f t="shared" ca="1" si="619"/>
        <v>#N/A</v>
      </c>
      <c r="K503" s="46" t="e">
        <f t="shared" ca="1" si="619"/>
        <v>#N/A</v>
      </c>
      <c r="L503" s="46" t="e">
        <f t="shared" ca="1" si="619"/>
        <v>#N/A</v>
      </c>
      <c r="M503" s="46" t="e">
        <f t="shared" ref="M503:N503" ca="1" si="620">IF(ISNUMBER(OFFSET(INDIRECT(CONCATENATE("'",M$9,"'","!$B$60")),$Q263,$D$104)),OFFSET(INDIRECT(CONCATENATE("'",M$9,"'","!$B$60")),$Q263,$D$104),NA())</f>
        <v>#N/A</v>
      </c>
      <c r="N503" s="47" t="e">
        <f t="shared" ca="1" si="620"/>
        <v>#N/A</v>
      </c>
    </row>
    <row r="504" spans="1:14" ht="16">
      <c r="A504" s="43" t="str">
        <f t="shared" si="596"/>
        <v>S-CD204
WB27
CWSP21.5/5
FanSP32
Load100</v>
      </c>
      <c r="B504" s="45">
        <f t="shared" ref="B504:L504" ca="1" si="621">IF(ISNUMBER(OFFSET(INDIRECT(CONCATENATE("'",B$9,"'","!$B$59")),$Q24,$D$488)),OFFSET(INDIRECT(CONCATENATE("'",B$9,"'","!$B$59")),$Q24,$D$488),NA())</f>
        <v>1</v>
      </c>
      <c r="C504" s="45">
        <f t="shared" ca="1" si="621"/>
        <v>0.99994681309734901</v>
      </c>
      <c r="D504" s="45">
        <f t="shared" ca="1" si="621"/>
        <v>0.99210304336133492</v>
      </c>
      <c r="E504" s="45">
        <f t="shared" ca="1" si="621"/>
        <v>1</v>
      </c>
      <c r="F504" s="46" t="e">
        <f t="shared" ca="1" si="621"/>
        <v>#N/A</v>
      </c>
      <c r="G504" s="46" t="e">
        <f t="shared" ca="1" si="621"/>
        <v>#N/A</v>
      </c>
      <c r="H504" s="46">
        <f t="shared" ca="1" si="621"/>
        <v>0</v>
      </c>
      <c r="I504" s="46" t="e">
        <f t="shared" ca="1" si="621"/>
        <v>#N/A</v>
      </c>
      <c r="J504" s="46" t="e">
        <f t="shared" ca="1" si="621"/>
        <v>#N/A</v>
      </c>
      <c r="K504" s="46" t="e">
        <f t="shared" ca="1" si="621"/>
        <v>#N/A</v>
      </c>
      <c r="L504" s="46" t="e">
        <f t="shared" ca="1" si="621"/>
        <v>#N/A</v>
      </c>
      <c r="M504" s="46" t="e">
        <f t="shared" ref="M504:N504" ca="1" si="622">IF(ISNUMBER(OFFSET(INDIRECT(CONCATENATE("'",M$9,"'","!$B$60")),$Q264,$D$104)),OFFSET(INDIRECT(CONCATENATE("'",M$9,"'","!$B$60")),$Q264,$D$104),NA())</f>
        <v>#N/A</v>
      </c>
      <c r="N504" s="47" t="e">
        <f t="shared" ca="1" si="622"/>
        <v>#N/A</v>
      </c>
    </row>
    <row r="505" spans="1:14" ht="16">
      <c r="A505" s="43" t="str">
        <f t="shared" si="596"/>
        <v>S-CD211
WB23
CWSP21.5/5
FanSP22
Load75</v>
      </c>
      <c r="B505" s="45">
        <f t="shared" ref="B505:L505" ca="1" si="623">IF(ISNUMBER(OFFSET(INDIRECT(CONCATENATE("'",B$9,"'","!$B$59")),$Q25,$D$488)),OFFSET(INDIRECT(CONCATENATE("'",B$9,"'","!$B$59")),$Q25,$D$488),NA())</f>
        <v>0.87</v>
      </c>
      <c r="C505" s="45">
        <f t="shared" ca="1" si="623"/>
        <v>0.762783488690008</v>
      </c>
      <c r="D505" s="45">
        <f t="shared" ca="1" si="623"/>
        <v>0.76926365980340239</v>
      </c>
      <c r="E505" s="45">
        <f t="shared" ca="1" si="623"/>
        <v>0.875</v>
      </c>
      <c r="F505" s="46" t="e">
        <f t="shared" ca="1" si="623"/>
        <v>#N/A</v>
      </c>
      <c r="G505" s="46" t="e">
        <f t="shared" ca="1" si="623"/>
        <v>#N/A</v>
      </c>
      <c r="H505" s="46">
        <f t="shared" ca="1" si="623"/>
        <v>0</v>
      </c>
      <c r="I505" s="46" t="e">
        <f t="shared" ca="1" si="623"/>
        <v>#N/A</v>
      </c>
      <c r="J505" s="46" t="e">
        <f t="shared" ca="1" si="623"/>
        <v>#N/A</v>
      </c>
      <c r="K505" s="46" t="e">
        <f t="shared" ca="1" si="623"/>
        <v>#N/A</v>
      </c>
      <c r="L505" s="46" t="e">
        <f t="shared" ca="1" si="623"/>
        <v>#N/A</v>
      </c>
      <c r="M505" s="46" t="e">
        <f t="shared" ref="M505:N505" ca="1" si="624">IF(ISNUMBER(OFFSET(INDIRECT(CONCATENATE("'",M$9,"'","!$B$60")),$Q265,$D$104)),OFFSET(INDIRECT(CONCATENATE("'",M$9,"'","!$B$60")),$Q265,$D$104),NA())</f>
        <v>#N/A</v>
      </c>
      <c r="N505" s="47" t="e">
        <f t="shared" ca="1" si="624"/>
        <v>#N/A</v>
      </c>
    </row>
    <row r="506" spans="1:14" ht="16">
      <c r="A506" s="43" t="str">
        <f t="shared" si="596"/>
        <v>S-CD212
WB19
CWSP21.5/6
FanSP22
Load50</v>
      </c>
      <c r="B506" s="45">
        <f t="shared" ref="B506:L506" ca="1" si="625">IF(ISNUMBER(OFFSET(INDIRECT(CONCATENATE("'",B$9,"'","!$B$59")),$Q26,$D$488)),OFFSET(INDIRECT(CONCATENATE("'",B$9,"'","!$B$59")),$Q26,$D$488),NA())</f>
        <v>0.70299999999999996</v>
      </c>
      <c r="C506" s="45">
        <f t="shared" ca="1" si="625"/>
        <v>0.57790598469496401</v>
      </c>
      <c r="D506" s="45">
        <f t="shared" ca="1" si="625"/>
        <v>0.57653285667548726</v>
      </c>
      <c r="E506" s="45">
        <f t="shared" ca="1" si="625"/>
        <v>0.70299999999999996</v>
      </c>
      <c r="F506" s="46" t="e">
        <f t="shared" ca="1" si="625"/>
        <v>#N/A</v>
      </c>
      <c r="G506" s="46" t="e">
        <f t="shared" ca="1" si="625"/>
        <v>#N/A</v>
      </c>
      <c r="H506" s="46">
        <f t="shared" ca="1" si="625"/>
        <v>0</v>
      </c>
      <c r="I506" s="46" t="e">
        <f t="shared" ca="1" si="625"/>
        <v>#N/A</v>
      </c>
      <c r="J506" s="46" t="e">
        <f t="shared" ca="1" si="625"/>
        <v>#N/A</v>
      </c>
      <c r="K506" s="46" t="e">
        <f t="shared" ca="1" si="625"/>
        <v>#N/A</v>
      </c>
      <c r="L506" s="46" t="e">
        <f t="shared" ca="1" si="625"/>
        <v>#N/A</v>
      </c>
      <c r="M506" s="46" t="e">
        <f t="shared" ref="M506:N506" ca="1" si="626">IF(ISNUMBER(OFFSET(INDIRECT(CONCATENATE("'",M$9,"'","!$B$60")),$Q266,$D$104)),OFFSET(INDIRECT(CONCATENATE("'",M$9,"'","!$B$60")),$Q266,$D$104),NA())</f>
        <v>#N/A</v>
      </c>
      <c r="N506" s="47" t="e">
        <f t="shared" ca="1" si="626"/>
        <v>#N/A</v>
      </c>
    </row>
    <row r="507" spans="1:14" ht="16">
      <c r="A507" s="48" t="str">
        <f t="shared" si="596"/>
        <v>S-CD213
WB7
CWSP21.5/5
FanSP32
Load100</v>
      </c>
      <c r="B507" s="45">
        <f t="shared" ref="B507:L507" ca="1" si="627">IF(ISNUMBER(OFFSET(INDIRECT(CONCATENATE("'",B$9,"'","!$B$59")),$Q27,$D$488)),OFFSET(INDIRECT(CONCATENATE("'",B$9,"'","!$B$59")),$Q27,$D$488),NA())</f>
        <v>0.70299999999999996</v>
      </c>
      <c r="C507" s="45">
        <f t="shared" ca="1" si="627"/>
        <v>0.57790598469496401</v>
      </c>
      <c r="D507" s="45">
        <f t="shared" ca="1" si="627"/>
        <v>0.57653285667548726</v>
      </c>
      <c r="E507" s="45">
        <f t="shared" ca="1" si="627"/>
        <v>0.70299999999999996</v>
      </c>
      <c r="F507" s="45" t="e">
        <f t="shared" ca="1" si="627"/>
        <v>#N/A</v>
      </c>
      <c r="G507" s="45" t="e">
        <f t="shared" ca="1" si="627"/>
        <v>#N/A</v>
      </c>
      <c r="H507" s="45">
        <f t="shared" ca="1" si="627"/>
        <v>0</v>
      </c>
      <c r="I507" s="45" t="e">
        <f t="shared" ca="1" si="627"/>
        <v>#N/A</v>
      </c>
      <c r="J507" s="45" t="e">
        <f t="shared" ca="1" si="627"/>
        <v>#N/A</v>
      </c>
      <c r="K507" s="45" t="e">
        <f t="shared" ca="1" si="627"/>
        <v>#N/A</v>
      </c>
      <c r="L507" s="45" t="e">
        <f t="shared" ca="1" si="627"/>
        <v>#N/A</v>
      </c>
      <c r="M507" s="45" t="e">
        <f t="shared" ref="M507:N507" ca="1" si="628">IF(ISNUMBER(OFFSET(INDIRECT(CONCATENATE("'",M$9,"'","!$B$60")),$Q267,$D$104)),OFFSET(INDIRECT(CONCATENATE("'",M$9,"'","!$B$60")),$Q267,$D$104),NA())</f>
        <v>#N/A</v>
      </c>
      <c r="N507" s="49" t="e">
        <f t="shared" ca="1" si="628"/>
        <v>#N/A</v>
      </c>
    </row>
    <row r="508" spans="1:14" ht="16">
      <c r="A508" s="48" t="str">
        <f t="shared" si="596"/>
        <v>S-CD214
WB27
CWSP21.5/5
FanSP32
Load100</v>
      </c>
      <c r="B508" s="45">
        <f t="shared" ref="B508:L508" ca="1" si="629">IF(ISNUMBER(OFFSET(INDIRECT(CONCATENATE("'",B$9,"'","!$B$59")),$Q28,$D$488)),OFFSET(INDIRECT(CONCATENATE("'",B$9,"'","!$B$59")),$Q28,$D$488),NA())</f>
        <v>0.71</v>
      </c>
      <c r="C508" s="45">
        <f t="shared" ca="1" si="629"/>
        <v>0.57790598469496401</v>
      </c>
      <c r="D508" s="45">
        <f t="shared" ca="1" si="629"/>
        <v>0.58918487807298536</v>
      </c>
      <c r="E508" s="45">
        <f t="shared" ca="1" si="629"/>
        <v>0.71399999999999997</v>
      </c>
      <c r="F508" s="45" t="e">
        <f t="shared" ca="1" si="629"/>
        <v>#N/A</v>
      </c>
      <c r="G508" s="45" t="e">
        <f t="shared" ca="1" si="629"/>
        <v>#N/A</v>
      </c>
      <c r="H508" s="45">
        <f t="shared" ca="1" si="629"/>
        <v>0</v>
      </c>
      <c r="I508" s="45" t="e">
        <f t="shared" ca="1" si="629"/>
        <v>#N/A</v>
      </c>
      <c r="J508" s="45" t="e">
        <f t="shared" ca="1" si="629"/>
        <v>#N/A</v>
      </c>
      <c r="K508" s="45" t="e">
        <f t="shared" ca="1" si="629"/>
        <v>#N/A</v>
      </c>
      <c r="L508" s="45" t="e">
        <f t="shared" ca="1" si="629"/>
        <v>#N/A</v>
      </c>
      <c r="M508" s="45" t="e">
        <f t="shared" ref="M508:N508" ca="1" si="630">IF(ISNUMBER(OFFSET(INDIRECT(CONCATENATE("'",M$9,"'","!$B$60")),$Q268,$D$104)),OFFSET(INDIRECT(CONCATENATE("'",M$9,"'","!$B$60")),$Q268,$D$104),NA())</f>
        <v>#N/A</v>
      </c>
      <c r="N508" s="49" t="e">
        <f t="shared" ca="1" si="630"/>
        <v>#N/A</v>
      </c>
    </row>
    <row r="509" spans="1:14" ht="17" thickBot="1">
      <c r="A509" s="50" t="str">
        <f t="shared" si="596"/>
        <v>S-CD215
WB27
CWSP21.5/5
FanSP32
Load100</v>
      </c>
      <c r="B509" s="51">
        <f t="shared" ref="B509:L509" ca="1" si="631">IF(ISNUMBER(OFFSET(INDIRECT(CONCATENATE("'",B$9,"'","!$B$59")),$Q29,$D$488)),OFFSET(INDIRECT(CONCATENATE("'",B$9,"'","!$B$59")),$Q29,$D$488),NA())</f>
        <v>0.70299999999999996</v>
      </c>
      <c r="C509" s="51">
        <f t="shared" ca="1" si="631"/>
        <v>0.57790598469496401</v>
      </c>
      <c r="D509" s="51">
        <f t="shared" ca="1" si="631"/>
        <v>0.57653285667548726</v>
      </c>
      <c r="E509" s="51">
        <f t="shared" ca="1" si="631"/>
        <v>0.70299999999999996</v>
      </c>
      <c r="F509" s="51" t="e">
        <f t="shared" ca="1" si="631"/>
        <v>#N/A</v>
      </c>
      <c r="G509" s="51" t="e">
        <f t="shared" ca="1" si="631"/>
        <v>#N/A</v>
      </c>
      <c r="H509" s="51">
        <f t="shared" ca="1" si="631"/>
        <v>0</v>
      </c>
      <c r="I509" s="51" t="e">
        <f t="shared" ca="1" si="631"/>
        <v>#N/A</v>
      </c>
      <c r="J509" s="51" t="e">
        <f t="shared" ca="1" si="631"/>
        <v>#N/A</v>
      </c>
      <c r="K509" s="51" t="e">
        <f t="shared" ca="1" si="631"/>
        <v>#N/A</v>
      </c>
      <c r="L509" s="51" t="e">
        <f t="shared" ca="1" si="631"/>
        <v>#N/A</v>
      </c>
      <c r="M509" s="51" t="e">
        <f t="shared" ref="M509:N509" ca="1" si="632">IF(ISNUMBER(OFFSET(INDIRECT(CONCATENATE("'",M$9,"'","!$B$60")),$Q269,$D$104)),OFFSET(INDIRECT(CONCATENATE("'",M$9,"'","!$B$60")),$Q269,$D$104),NA())</f>
        <v>#N/A</v>
      </c>
      <c r="N509" s="52" t="e">
        <f t="shared" ca="1" si="632"/>
        <v>#N/A</v>
      </c>
    </row>
    <row r="510" spans="1:14" ht="16">
      <c r="A510" s="36"/>
      <c r="B510" s="36"/>
      <c r="C510" s="36"/>
      <c r="D510" s="36"/>
      <c r="E510" s="36"/>
      <c r="F510" s="36"/>
      <c r="G510" s="36"/>
      <c r="H510" s="36"/>
      <c r="I510" s="36"/>
      <c r="J510" s="36"/>
      <c r="K510" s="36"/>
      <c r="L510" s="36"/>
      <c r="M510" s="36"/>
      <c r="N510" s="36"/>
    </row>
    <row r="511" spans="1:14" ht="16">
      <c r="A511" s="36"/>
      <c r="B511" s="36"/>
      <c r="C511" s="36"/>
      <c r="D511" s="36"/>
      <c r="E511" s="36"/>
      <c r="F511" s="36"/>
      <c r="G511" s="36"/>
      <c r="H511" s="36"/>
      <c r="I511" s="36"/>
      <c r="J511" s="36"/>
      <c r="K511" s="36"/>
      <c r="L511" s="36"/>
      <c r="M511" s="36"/>
      <c r="N511" s="36"/>
    </row>
    <row r="512" spans="1:14" ht="16">
      <c r="A512" s="6" t="s">
        <v>371</v>
      </c>
      <c r="B512" s="6" t="s">
        <v>262</v>
      </c>
      <c r="C512" s="6" t="s">
        <v>15</v>
      </c>
      <c r="D512" s="6">
        <f>MATCH(A512,$X$11:$X$53,0)</f>
        <v>30</v>
      </c>
      <c r="E512" s="8"/>
      <c r="F512" s="6" t="str">
        <f>A512&amp;B512&amp;$F$4</f>
        <v>AR_COP[-]　S-CD100シリーズ</v>
      </c>
      <c r="G512" s="6" t="str">
        <f>A512&amp;B512&amp;$G$4</f>
        <v>AR_COP[-]　S-CD200シリーズ</v>
      </c>
      <c r="I512" s="36"/>
      <c r="J512" s="36"/>
      <c r="K512" s="36"/>
      <c r="L512" s="36"/>
      <c r="M512" s="36"/>
      <c r="N512" s="36"/>
    </row>
    <row r="513" spans="1:14">
      <c r="A513" s="11" t="s">
        <v>18</v>
      </c>
    </row>
    <row r="514" spans="1:14" ht="15" thickBot="1">
      <c r="A514" s="37" t="s">
        <v>26</v>
      </c>
      <c r="B514" s="38" t="str">
        <f ca="1">B$10</f>
        <v>QAS/メーカ値</v>
      </c>
      <c r="C514" s="38" t="str">
        <f t="shared" ref="C514:N514" ca="1" si="633">C$10</f>
        <v>ENe-ST/小野永吉</v>
      </c>
      <c r="D514" s="38" t="str">
        <f t="shared" ca="1" si="633"/>
        <v>LCEM/Yajima</v>
      </c>
      <c r="E514" s="38" t="str">
        <f t="shared" ca="1" si="633"/>
        <v>BEST2108dev/nino</v>
      </c>
      <c r="F514" s="38" t="str">
        <f t="shared" si="633"/>
        <v>Popolo_富樫</v>
      </c>
      <c r="G514" s="38" t="str">
        <f t="shared" si="633"/>
        <v>ACSESCX_吉田</v>
      </c>
      <c r="H514" s="38" t="str">
        <f t="shared" ca="1" si="633"/>
        <v>EnergyPlus/小野永吉</v>
      </c>
      <c r="I514" s="38" t="e">
        <f t="shared" ca="1" si="633"/>
        <v>#REF!</v>
      </c>
      <c r="J514" s="38" t="e">
        <f t="shared" ca="1" si="633"/>
        <v>#REF!</v>
      </c>
      <c r="K514" s="38" t="e">
        <f t="shared" ca="1" si="633"/>
        <v>#REF!</v>
      </c>
      <c r="L514" s="38" t="e">
        <f t="shared" ca="1" si="633"/>
        <v>#REF!</v>
      </c>
      <c r="M514" s="38" t="e">
        <f t="shared" ca="1" si="633"/>
        <v>#REF!</v>
      </c>
      <c r="N514" s="38" t="e">
        <f t="shared" ca="1" si="633"/>
        <v>#REF!</v>
      </c>
    </row>
    <row r="515" spans="1:14" ht="16">
      <c r="A515" s="39" t="str">
        <f>$A11</f>
        <v>S-CD100
WB27
CWSP21.5/5
FanSP22
Load100</v>
      </c>
      <c r="B515" s="40">
        <f t="shared" ref="B515:L515" ca="1" si="634">IF(ISNUMBER(OFFSET(INDIRECT(CONCATENATE("'",B$9,"'","!$B$59")),$Q11,$D$512)),OFFSET(INDIRECT(CONCATENATE("'",B$9,"'","!$B$59")),$Q11,$D$512),NA())</f>
        <v>1.2871715087349576</v>
      </c>
      <c r="C515" s="40">
        <f t="shared" ca="1" si="634"/>
        <v>1.3025044222969859</v>
      </c>
      <c r="D515" s="40">
        <f t="shared" ca="1" si="634"/>
        <v>1.303034346601047</v>
      </c>
      <c r="E515" s="41">
        <f t="shared" ca="1" si="634"/>
        <v>1.3023266666666664</v>
      </c>
      <c r="F515" s="41" t="e">
        <f t="shared" ca="1" si="634"/>
        <v>#N/A</v>
      </c>
      <c r="G515" s="41" t="e">
        <f t="shared" ca="1" si="634"/>
        <v>#N/A</v>
      </c>
      <c r="H515" s="41">
        <f t="shared" ca="1" si="634"/>
        <v>1.3011674624696872</v>
      </c>
      <c r="I515" s="41" t="e">
        <f t="shared" ca="1" si="634"/>
        <v>#N/A</v>
      </c>
      <c r="J515" s="41" t="e">
        <f t="shared" ca="1" si="634"/>
        <v>#N/A</v>
      </c>
      <c r="K515" s="41" t="e">
        <f t="shared" ca="1" si="634"/>
        <v>#N/A</v>
      </c>
      <c r="L515" s="41" t="e">
        <f t="shared" ca="1" si="634"/>
        <v>#N/A</v>
      </c>
      <c r="M515" s="41" t="e">
        <f ca="1">IF(ISNUMBER(OFFSET(INDIRECT(CONCATENATE("'",M$9,"'","!$B$60")),$Q266,$D$104)),OFFSET(INDIRECT(CONCATENATE("'",M$9,"'","!$B$60")),$Q266,$D$104),NA())</f>
        <v>#N/A</v>
      </c>
      <c r="N515" s="42" t="e">
        <f ca="1">IF(ISNUMBER(OFFSET(INDIRECT(CONCATENATE("'",N$9,"'","!$B$60")),$Q266,$D$104)),OFFSET(INDIRECT(CONCATENATE("'",N$9,"'","!$B$60")),$Q266,$D$104),NA())</f>
        <v>#N/A</v>
      </c>
    </row>
    <row r="516" spans="1:14" ht="16">
      <c r="A516" s="43" t="str">
        <f t="shared" ref="A516:A533" si="635">$A12</f>
        <v>S-CD101
WB23
CWSP21.5/5
FanSP22
Load100</v>
      </c>
      <c r="B516" s="44">
        <f t="shared" ref="B516:L516" ca="1" si="636">IF(ISNUMBER(OFFSET(INDIRECT(CONCATENATE("'",B$9,"'","!$B$59")),$Q12,$D$512)),OFFSET(INDIRECT(CONCATENATE("'",B$9,"'","!$B$59")),$Q12,$D$512),NA())</f>
        <v>1.3575684544307596</v>
      </c>
      <c r="C516" s="45">
        <f t="shared" ca="1" si="636"/>
        <v>1.3692149907920235</v>
      </c>
      <c r="D516" s="45">
        <f t="shared" ca="1" si="636"/>
        <v>1.3649433592918174</v>
      </c>
      <c r="E516" s="46">
        <f t="shared" ca="1" si="636"/>
        <v>1.3453970449757149</v>
      </c>
      <c r="F516" s="46" t="e">
        <f t="shared" ca="1" si="636"/>
        <v>#N/A</v>
      </c>
      <c r="G516" s="46" t="e">
        <f t="shared" ca="1" si="636"/>
        <v>#N/A</v>
      </c>
      <c r="H516" s="46">
        <f t="shared" ca="1" si="636"/>
        <v>1.3011674624696872</v>
      </c>
      <c r="I516" s="46" t="e">
        <f t="shared" ca="1" si="636"/>
        <v>#N/A</v>
      </c>
      <c r="J516" s="46" t="e">
        <f t="shared" ca="1" si="636"/>
        <v>#N/A</v>
      </c>
      <c r="K516" s="46" t="e">
        <f t="shared" ca="1" si="636"/>
        <v>#N/A</v>
      </c>
      <c r="L516" s="46" t="e">
        <f t="shared" ca="1" si="636"/>
        <v>#N/A</v>
      </c>
      <c r="M516" s="46" t="e">
        <f t="shared" ref="M516:N516" ca="1" si="637">IF(ISNUMBER(OFFSET(INDIRECT(CONCATENATE("'",M$9,"'","!$B$60")),$Q267,$D$104)),OFFSET(INDIRECT(CONCATENATE("'",M$9,"'","!$B$60")),$Q267,$D$104),NA())</f>
        <v>#N/A</v>
      </c>
      <c r="N516" s="47" t="e">
        <f t="shared" ca="1" si="637"/>
        <v>#N/A</v>
      </c>
    </row>
    <row r="517" spans="1:14" ht="16">
      <c r="A517" s="43" t="str">
        <f t="shared" si="635"/>
        <v>S-CD102
WB19
CWSP21.5/5
FanSP22
Load100</v>
      </c>
      <c r="B517" s="45">
        <f t="shared" ref="B517:L517" ca="1" si="638">IF(ISNUMBER(OFFSET(INDIRECT(CONCATENATE("'",B$9,"'","!$B$59")),$Q13,$D$512)),OFFSET(INDIRECT(CONCATENATE("'",B$9,"'","!$B$59")),$Q13,$D$512),NA())</f>
        <v>1.4193863501464687</v>
      </c>
      <c r="C517" s="45">
        <f t="shared" ca="1" si="638"/>
        <v>1.430318675713145</v>
      </c>
      <c r="D517" s="45">
        <f t="shared" ca="1" si="638"/>
        <v>1.4210034375310496</v>
      </c>
      <c r="E517" s="46">
        <f t="shared" ca="1" si="638"/>
        <v>1.3894995086429343</v>
      </c>
      <c r="F517" s="46" t="e">
        <f t="shared" ca="1" si="638"/>
        <v>#N/A</v>
      </c>
      <c r="G517" s="46" t="e">
        <f t="shared" ca="1" si="638"/>
        <v>#N/A</v>
      </c>
      <c r="H517" s="46">
        <f t="shared" ca="1" si="638"/>
        <v>1.3011674624696872</v>
      </c>
      <c r="I517" s="46" t="e">
        <f t="shared" ca="1" si="638"/>
        <v>#N/A</v>
      </c>
      <c r="J517" s="46" t="e">
        <f t="shared" ca="1" si="638"/>
        <v>#N/A</v>
      </c>
      <c r="K517" s="46" t="e">
        <f t="shared" ca="1" si="638"/>
        <v>#N/A</v>
      </c>
      <c r="L517" s="46" t="e">
        <f t="shared" ca="1" si="638"/>
        <v>#N/A</v>
      </c>
      <c r="M517" s="46" t="e">
        <f t="shared" ref="M517:N517" ca="1" si="639">IF(ISNUMBER(OFFSET(INDIRECT(CONCATENATE("'",M$9,"'","!$B$60")),$Q268,$D$104)),OFFSET(INDIRECT(CONCATENATE("'",M$9,"'","!$B$60")),$Q268,$D$104),NA())</f>
        <v>#N/A</v>
      </c>
      <c r="N517" s="47" t="e">
        <f t="shared" ca="1" si="639"/>
        <v>#N/A</v>
      </c>
    </row>
    <row r="518" spans="1:14" ht="16">
      <c r="A518" s="43" t="str">
        <f t="shared" si="635"/>
        <v>S-CD103
WB7
CWSP21.5/5
FanSP32
Load100</v>
      </c>
      <c r="B518" s="45">
        <f t="shared" ref="B518:L518" ca="1" si="640">IF(ISNUMBER(OFFSET(INDIRECT(CONCATENATE("'",B$9,"'","!$B$59")),$Q14,$D$512)),OFFSET(INDIRECT(CONCATENATE("'",B$9,"'","!$B$59")),$Q14,$D$512),NA())</f>
        <v>1.5076700561547502</v>
      </c>
      <c r="C518" s="45">
        <f t="shared" ca="1" si="640"/>
        <v>1.5040343057467396</v>
      </c>
      <c r="D518" s="45">
        <f t="shared" ca="1" si="640"/>
        <v>1.5071819552728678</v>
      </c>
      <c r="E518" s="46">
        <f t="shared" ca="1" si="640"/>
        <v>1.4700860232370352</v>
      </c>
      <c r="F518" s="46" t="e">
        <f t="shared" ca="1" si="640"/>
        <v>#N/A</v>
      </c>
      <c r="G518" s="46" t="e">
        <f t="shared" ca="1" si="640"/>
        <v>#N/A</v>
      </c>
      <c r="H518" s="46">
        <f t="shared" ca="1" si="640"/>
        <v>1.3011674624696872</v>
      </c>
      <c r="I518" s="46" t="e">
        <f t="shared" ca="1" si="640"/>
        <v>#N/A</v>
      </c>
      <c r="J518" s="46" t="e">
        <f t="shared" ca="1" si="640"/>
        <v>#N/A</v>
      </c>
      <c r="K518" s="46" t="e">
        <f t="shared" ca="1" si="640"/>
        <v>#N/A</v>
      </c>
      <c r="L518" s="46" t="e">
        <f t="shared" ca="1" si="640"/>
        <v>#N/A</v>
      </c>
      <c r="M518" s="46" t="e">
        <f t="shared" ref="M518:N518" ca="1" si="641">IF(ISNUMBER(OFFSET(INDIRECT(CONCATENATE("'",M$9,"'","!$B$60")),$Q269,$D$104)),OFFSET(INDIRECT(CONCATENATE("'",M$9,"'","!$B$60")),$Q269,$D$104),NA())</f>
        <v>#N/A</v>
      </c>
      <c r="N518" s="47" t="e">
        <f t="shared" ca="1" si="641"/>
        <v>#N/A</v>
      </c>
    </row>
    <row r="519" spans="1:14" ht="16">
      <c r="A519" s="43" t="str">
        <f t="shared" si="635"/>
        <v>S-CD104
WB27
CWSP21.5/5
FanSP32
Load100</v>
      </c>
      <c r="B519" s="45">
        <f t="shared" ref="B519:L519" ca="1" si="642">IF(ISNUMBER(OFFSET(INDIRECT(CONCATENATE("'",B$9,"'","!$B$59")),$Q15,$D$512)),OFFSET(INDIRECT(CONCATENATE("'",B$9,"'","!$B$59")),$Q15,$D$512),NA())</f>
        <v>1.2983160803217673</v>
      </c>
      <c r="C519" s="45">
        <f t="shared" ca="1" si="642"/>
        <v>1.3055197698869867</v>
      </c>
      <c r="D519" s="45">
        <f t="shared" ca="1" si="642"/>
        <v>1.3141500128731765</v>
      </c>
      <c r="E519" s="46">
        <f t="shared" ca="1" si="642"/>
        <v>1.3083530052187291</v>
      </c>
      <c r="F519" s="46" t="e">
        <f t="shared" ca="1" si="642"/>
        <v>#N/A</v>
      </c>
      <c r="G519" s="46" t="e">
        <f t="shared" ca="1" si="642"/>
        <v>#N/A</v>
      </c>
      <c r="H519" s="46">
        <f t="shared" ca="1" si="642"/>
        <v>1.3011674624696872</v>
      </c>
      <c r="I519" s="46" t="e">
        <f t="shared" ca="1" si="642"/>
        <v>#N/A</v>
      </c>
      <c r="J519" s="46" t="e">
        <f t="shared" ca="1" si="642"/>
        <v>#N/A</v>
      </c>
      <c r="K519" s="46" t="e">
        <f t="shared" ca="1" si="642"/>
        <v>#N/A</v>
      </c>
      <c r="L519" s="46" t="e">
        <f t="shared" ca="1" si="642"/>
        <v>#N/A</v>
      </c>
      <c r="M519" s="46" t="e">
        <f t="shared" ref="M519:N519" ca="1" si="643">IF(ISNUMBER(OFFSET(INDIRECT(CONCATENATE("'",M$9,"'","!$B$60")),$Q270,$D$104)),OFFSET(INDIRECT(CONCATENATE("'",M$9,"'","!$B$60")),$Q270,$D$104),NA())</f>
        <v>#N/A</v>
      </c>
      <c r="N519" s="47" t="e">
        <f t="shared" ca="1" si="643"/>
        <v>#N/A</v>
      </c>
    </row>
    <row r="520" spans="1:14" ht="16">
      <c r="A520" s="43" t="str">
        <f t="shared" si="635"/>
        <v>S-CD111
WB23
CWSP21.5/5
FanSP22
Load75</v>
      </c>
      <c r="B520" s="45">
        <f t="shared" ref="B520:L520" ca="1" si="644">IF(ISNUMBER(OFFSET(INDIRECT(CONCATENATE("'",B$9,"'","!$B$59")),$Q16,$D$512)),OFFSET(INDIRECT(CONCATENATE("'",B$9,"'","!$B$59")),$Q16,$D$512),NA())</f>
        <v>1.4180822089488259</v>
      </c>
      <c r="C520" s="45">
        <f t="shared" ca="1" si="644"/>
        <v>1.4248315212153071</v>
      </c>
      <c r="D520" s="45">
        <f t="shared" ca="1" si="644"/>
        <v>1.4151603588033344</v>
      </c>
      <c r="E520" s="45">
        <f t="shared" ca="1" si="644"/>
        <v>1.4105301402961117</v>
      </c>
      <c r="F520" s="46" t="e">
        <f t="shared" ca="1" si="644"/>
        <v>#N/A</v>
      </c>
      <c r="G520" s="46" t="e">
        <f t="shared" ca="1" si="644"/>
        <v>#N/A</v>
      </c>
      <c r="H520" s="46">
        <f t="shared" ca="1" si="644"/>
        <v>1.3209944780104224</v>
      </c>
      <c r="I520" s="46" t="e">
        <f t="shared" ca="1" si="644"/>
        <v>#N/A</v>
      </c>
      <c r="J520" s="46" t="e">
        <f t="shared" ca="1" si="644"/>
        <v>#N/A</v>
      </c>
      <c r="K520" s="46" t="e">
        <f t="shared" ca="1" si="644"/>
        <v>#N/A</v>
      </c>
      <c r="L520" s="46" t="e">
        <f t="shared" ca="1" si="644"/>
        <v>#N/A</v>
      </c>
      <c r="M520" s="46" t="e">
        <f t="shared" ref="M520:N520" ca="1" si="645">IF(ISNUMBER(OFFSET(INDIRECT(CONCATENATE("'",M$9,"'","!$B$60")),$Q271,$D$104)),OFFSET(INDIRECT(CONCATENATE("'",M$9,"'","!$B$60")),$Q271,$D$104),NA())</f>
        <v>#N/A</v>
      </c>
      <c r="N520" s="47" t="e">
        <f t="shared" ca="1" si="645"/>
        <v>#N/A</v>
      </c>
    </row>
    <row r="521" spans="1:14" ht="16">
      <c r="A521" s="43" t="str">
        <f t="shared" si="635"/>
        <v>S-CD112
WB19
CWSP21.5/6
FanSP22
Load50</v>
      </c>
      <c r="B521" s="45">
        <f t="shared" ref="B521:L521" ca="1" si="646">IF(ISNUMBER(OFFSET(INDIRECT(CONCATENATE("'",B$9,"'","!$B$59")),$Q17,$D$512)),OFFSET(INDIRECT(CONCATENATE("'",B$9,"'","!$B$59")),$Q17,$D$512),NA())</f>
        <v>1.5291883869415599</v>
      </c>
      <c r="C521" s="45">
        <f t="shared" ca="1" si="646"/>
        <v>1.5362289344239255</v>
      </c>
      <c r="D521" s="45">
        <f t="shared" ca="1" si="646"/>
        <v>1.5100078667485388</v>
      </c>
      <c r="E521" s="45">
        <f t="shared" ca="1" si="646"/>
        <v>1.505571967847398</v>
      </c>
      <c r="F521" s="46" t="e">
        <f t="shared" ca="1" si="646"/>
        <v>#N/A</v>
      </c>
      <c r="G521" s="46" t="e">
        <f t="shared" ca="1" si="646"/>
        <v>#N/A</v>
      </c>
      <c r="H521" s="46">
        <f t="shared" ca="1" si="646"/>
        <v>1.328546920816045</v>
      </c>
      <c r="I521" s="46" t="e">
        <f t="shared" ca="1" si="646"/>
        <v>#N/A</v>
      </c>
      <c r="J521" s="46" t="e">
        <f t="shared" ca="1" si="646"/>
        <v>#N/A</v>
      </c>
      <c r="K521" s="46" t="e">
        <f t="shared" ca="1" si="646"/>
        <v>#N/A</v>
      </c>
      <c r="L521" s="46" t="e">
        <f t="shared" ca="1" si="646"/>
        <v>#N/A</v>
      </c>
      <c r="M521" s="46" t="e">
        <f t="shared" ref="M521:N521" ca="1" si="647">IF(ISNUMBER(OFFSET(INDIRECT(CONCATENATE("'",M$9,"'","!$B$60")),$Q272,$D$104)),OFFSET(INDIRECT(CONCATENATE("'",M$9,"'","!$B$60")),$Q272,$D$104),NA())</f>
        <v>#N/A</v>
      </c>
      <c r="N521" s="47" t="e">
        <f t="shared" ca="1" si="647"/>
        <v>#N/A</v>
      </c>
    </row>
    <row r="522" spans="1:14" ht="16">
      <c r="A522" s="43" t="str">
        <f t="shared" si="635"/>
        <v>S-CD113
WB7
CWSP21.5/5
FanSP32
Load100</v>
      </c>
      <c r="B522" s="45">
        <f t="shared" ref="B522:L522" ca="1" si="648">IF(ISNUMBER(OFFSET(INDIRECT(CONCATENATE("'",B$9,"'","!$B$59")),$Q18,$D$512)),OFFSET(INDIRECT(CONCATENATE("'",B$9,"'","!$B$59")),$Q18,$D$512),NA())</f>
        <v>1.5535658654997317</v>
      </c>
      <c r="C522" s="45">
        <f t="shared" ca="1" si="648"/>
        <v>1.5475890280296007</v>
      </c>
      <c r="D522" s="45">
        <f t="shared" ca="1" si="648"/>
        <v>1.5106049351467625</v>
      </c>
      <c r="E522" s="45">
        <f t="shared" ca="1" si="648"/>
        <v>1.5040198078978373</v>
      </c>
      <c r="F522" s="46" t="e">
        <f t="shared" ca="1" si="648"/>
        <v>#N/A</v>
      </c>
      <c r="G522" s="46" t="e">
        <f t="shared" ca="1" si="648"/>
        <v>#N/A</v>
      </c>
      <c r="H522" s="46">
        <f t="shared" ca="1" si="648"/>
        <v>1.3055654837455215</v>
      </c>
      <c r="I522" s="46" t="e">
        <f t="shared" ca="1" si="648"/>
        <v>#N/A</v>
      </c>
      <c r="J522" s="46" t="e">
        <f t="shared" ca="1" si="648"/>
        <v>#N/A</v>
      </c>
      <c r="K522" s="46" t="e">
        <f t="shared" ca="1" si="648"/>
        <v>#N/A</v>
      </c>
      <c r="L522" s="46" t="e">
        <f t="shared" ca="1" si="648"/>
        <v>#N/A</v>
      </c>
      <c r="M522" s="46" t="e">
        <f t="shared" ref="M522:N522" ca="1" si="649">IF(ISNUMBER(OFFSET(INDIRECT(CONCATENATE("'",M$9,"'","!$B$60")),$Q273,$D$104)),OFFSET(INDIRECT(CONCATENATE("'",M$9,"'","!$B$60")),$Q273,$D$104),NA())</f>
        <v>#N/A</v>
      </c>
      <c r="N522" s="47" t="e">
        <f t="shared" ca="1" si="649"/>
        <v>#N/A</v>
      </c>
    </row>
    <row r="523" spans="1:14" ht="16">
      <c r="A523" s="48" t="str">
        <f t="shared" si="635"/>
        <v>S-CD114
WB27
CWSP21.5/5
FanSP32
Load100</v>
      </c>
      <c r="B523" s="45">
        <f t="shared" ref="B523:L523" ca="1" si="650">IF(ISNUMBER(OFFSET(INDIRECT(CONCATENATE("'",B$9,"'","!$B$59")),$Q19,$D$512)),OFFSET(INDIRECT(CONCATENATE("'",B$9,"'","!$B$59")),$Q19,$D$512),NA())</f>
        <v>1.3465546477803303</v>
      </c>
      <c r="C523" s="45">
        <f t="shared" ca="1" si="650"/>
        <v>1.351404918850865</v>
      </c>
      <c r="D523" s="45">
        <f t="shared" ca="1" si="650"/>
        <v>1.3408879564298697</v>
      </c>
      <c r="E523" s="45">
        <f t="shared" ca="1" si="650"/>
        <v>1.3710911179969221</v>
      </c>
      <c r="F523" s="45" t="e">
        <f t="shared" ca="1" si="650"/>
        <v>#N/A</v>
      </c>
      <c r="G523" s="45" t="e">
        <f t="shared" ca="1" si="650"/>
        <v>#N/A</v>
      </c>
      <c r="H523" s="45">
        <f t="shared" ca="1" si="650"/>
        <v>1.328546920816045</v>
      </c>
      <c r="I523" s="45" t="e">
        <f t="shared" ca="1" si="650"/>
        <v>#N/A</v>
      </c>
      <c r="J523" s="45" t="e">
        <f t="shared" ca="1" si="650"/>
        <v>#N/A</v>
      </c>
      <c r="K523" s="45" t="e">
        <f t="shared" ca="1" si="650"/>
        <v>#N/A</v>
      </c>
      <c r="L523" s="45" t="e">
        <f t="shared" ca="1" si="650"/>
        <v>#N/A</v>
      </c>
      <c r="M523" s="45" t="e">
        <f t="shared" ref="M523:N523" ca="1" si="651">IF(ISNUMBER(OFFSET(INDIRECT(CONCATENATE("'",M$9,"'","!$B$60")),$Q274,$D$104)),OFFSET(INDIRECT(CONCATENATE("'",M$9,"'","!$B$60")),$Q274,$D$104),NA())</f>
        <v>#N/A</v>
      </c>
      <c r="N523" s="49" t="e">
        <f t="shared" ca="1" si="651"/>
        <v>#N/A</v>
      </c>
    </row>
    <row r="524" spans="1:14" ht="16">
      <c r="A524" s="43" t="str">
        <f t="shared" si="635"/>
        <v>S-CD200
WB27
CWSP21.5/5
FanSP22
Load100</v>
      </c>
      <c r="B524" s="44">
        <f t="shared" ref="B524:L524" ca="1" si="652">IF(ISNUMBER(OFFSET(INDIRECT(CONCATENATE("'",B$9,"'","!$B$59")),$Q20,$D$512)),OFFSET(INDIRECT(CONCATENATE("'",B$9,"'","!$B$59")),$Q20,$D$512),NA())</f>
        <v>1.2871715087349576</v>
      </c>
      <c r="C524" s="45">
        <f t="shared" ca="1" si="652"/>
        <v>1.3024833814871712</v>
      </c>
      <c r="D524" s="45">
        <f t="shared" ca="1" si="652"/>
        <v>1.3029785986021347</v>
      </c>
      <c r="E524" s="46">
        <f t="shared" ca="1" si="652"/>
        <v>1.3023266666666664</v>
      </c>
      <c r="F524" s="46" t="e">
        <f t="shared" ca="1" si="652"/>
        <v>#N/A</v>
      </c>
      <c r="G524" s="46" t="e">
        <f t="shared" ca="1" si="652"/>
        <v>#N/A</v>
      </c>
      <c r="H524" s="46">
        <f t="shared" ca="1" si="652"/>
        <v>1.3011674624696872</v>
      </c>
      <c r="I524" s="46" t="e">
        <f t="shared" ca="1" si="652"/>
        <v>#N/A</v>
      </c>
      <c r="J524" s="46" t="e">
        <f t="shared" ca="1" si="652"/>
        <v>#N/A</v>
      </c>
      <c r="K524" s="46" t="e">
        <f t="shared" ca="1" si="652"/>
        <v>#N/A</v>
      </c>
      <c r="L524" s="46" t="e">
        <f t="shared" ca="1" si="652"/>
        <v>#N/A</v>
      </c>
      <c r="M524" s="46" t="e">
        <f t="shared" ref="M524:N524" ca="1" si="653">IF(ISNUMBER(OFFSET(INDIRECT(CONCATENATE("'",M$9,"'","!$B$60")),$Q275,$D$104)),OFFSET(INDIRECT(CONCATENATE("'",M$9,"'","!$B$60")),$Q275,$D$104),NA())</f>
        <v>#N/A</v>
      </c>
      <c r="N524" s="47" t="e">
        <f t="shared" ca="1" si="653"/>
        <v>#N/A</v>
      </c>
    </row>
    <row r="525" spans="1:14" ht="16">
      <c r="A525" s="43" t="str">
        <f t="shared" si="635"/>
        <v>S-CD201
WB23
CWSP21.5/5
FanSP22
Load100</v>
      </c>
      <c r="B525" s="45">
        <f t="shared" ref="B525:L525" ca="1" si="654">IF(ISNUMBER(OFFSET(INDIRECT(CONCATENATE("'",B$9,"'","!$B$59")),$Q21,$D$512)),OFFSET(INDIRECT(CONCATENATE("'",B$9,"'","!$B$59")),$Q21,$D$512),NA())</f>
        <v>1.3575684544307596</v>
      </c>
      <c r="C525" s="45">
        <f t="shared" ca="1" si="654"/>
        <v>1.3688462505296</v>
      </c>
      <c r="D525" s="45">
        <f t="shared" ca="1" si="654"/>
        <v>1.3601333640958853</v>
      </c>
      <c r="E525" s="46">
        <f t="shared" ca="1" si="654"/>
        <v>1.3453941965614284</v>
      </c>
      <c r="F525" s="46" t="e">
        <f t="shared" ca="1" si="654"/>
        <v>#N/A</v>
      </c>
      <c r="G525" s="46" t="e">
        <f t="shared" ca="1" si="654"/>
        <v>#N/A</v>
      </c>
      <c r="H525" s="46">
        <f t="shared" ca="1" si="654"/>
        <v>1.3011674624696872</v>
      </c>
      <c r="I525" s="46" t="e">
        <f t="shared" ca="1" si="654"/>
        <v>#N/A</v>
      </c>
      <c r="J525" s="46" t="e">
        <f t="shared" ca="1" si="654"/>
        <v>#N/A</v>
      </c>
      <c r="K525" s="46" t="e">
        <f t="shared" ca="1" si="654"/>
        <v>#N/A</v>
      </c>
      <c r="L525" s="46" t="e">
        <f t="shared" ca="1" si="654"/>
        <v>#N/A</v>
      </c>
      <c r="M525" s="46" t="e">
        <f t="shared" ref="M525:N525" ca="1" si="655">IF(ISNUMBER(OFFSET(INDIRECT(CONCATENATE("'",M$9,"'","!$B$60")),$Q276,$D$104)),OFFSET(INDIRECT(CONCATENATE("'",M$9,"'","!$B$60")),$Q276,$D$104),NA())</f>
        <v>#N/A</v>
      </c>
      <c r="N525" s="47" t="e">
        <f t="shared" ca="1" si="655"/>
        <v>#N/A</v>
      </c>
    </row>
    <row r="526" spans="1:14" ht="16">
      <c r="A526" s="43" t="str">
        <f t="shared" si="635"/>
        <v>S-CD202
WB19
CWSP21.5/5
FanSP22
Load100</v>
      </c>
      <c r="B526" s="45">
        <f t="shared" ref="B526:L526" ca="1" si="656">IF(ISNUMBER(OFFSET(INDIRECT(CONCATENATE("'",B$9,"'","!$B$59")),$Q22,$D$512)),OFFSET(INDIRECT(CONCATENATE("'",B$9,"'","!$B$59")),$Q22,$D$512),NA())</f>
        <v>1.4193863814988026</v>
      </c>
      <c r="C526" s="45">
        <f t="shared" ca="1" si="656"/>
        <v>1.4294518857772993</v>
      </c>
      <c r="D526" s="45">
        <f t="shared" ca="1" si="656"/>
        <v>1.4147929119093201</v>
      </c>
      <c r="E526" s="46">
        <f t="shared" ca="1" si="656"/>
        <v>1.3894963240047669</v>
      </c>
      <c r="F526" s="46" t="e">
        <f t="shared" ca="1" si="656"/>
        <v>#N/A</v>
      </c>
      <c r="G526" s="46" t="e">
        <f t="shared" ca="1" si="656"/>
        <v>#N/A</v>
      </c>
      <c r="H526" s="46">
        <f t="shared" ca="1" si="656"/>
        <v>1.3011674624696872</v>
      </c>
      <c r="I526" s="46" t="e">
        <f t="shared" ca="1" si="656"/>
        <v>#N/A</v>
      </c>
      <c r="J526" s="46" t="e">
        <f t="shared" ca="1" si="656"/>
        <v>#N/A</v>
      </c>
      <c r="K526" s="46" t="e">
        <f t="shared" ca="1" si="656"/>
        <v>#N/A</v>
      </c>
      <c r="L526" s="46" t="e">
        <f t="shared" ca="1" si="656"/>
        <v>#N/A</v>
      </c>
      <c r="M526" s="46" t="e">
        <f t="shared" ref="M526:N526" ca="1" si="657">IF(ISNUMBER(OFFSET(INDIRECT(CONCATENATE("'",M$9,"'","!$B$60")),$Q277,$D$104)),OFFSET(INDIRECT(CONCATENATE("'",M$9,"'","!$B$60")),$Q277,$D$104),NA())</f>
        <v>#N/A</v>
      </c>
      <c r="N526" s="47" t="e">
        <f t="shared" ca="1" si="657"/>
        <v>#N/A</v>
      </c>
    </row>
    <row r="527" spans="1:14" ht="16">
      <c r="A527" s="43" t="str">
        <f t="shared" si="635"/>
        <v>S-CD203
WB7
CWSP21.5/5
FanSP32
Load100</v>
      </c>
      <c r="B527" s="45">
        <f t="shared" ref="B527:L527" ca="1" si="658">IF(ISNUMBER(OFFSET(INDIRECT(CONCATENATE("'",B$9,"'","!$B$59")),$Q23,$D$512)),OFFSET(INDIRECT(CONCATENATE("'",B$9,"'","!$B$59")),$Q23,$D$512),NA())</f>
        <v>1.499794926430905</v>
      </c>
      <c r="C527" s="45">
        <f t="shared" ca="1" si="658"/>
        <v>1.491666260408715</v>
      </c>
      <c r="D527" s="45">
        <f t="shared" ca="1" si="658"/>
        <v>1.4888753023865886</v>
      </c>
      <c r="E527" s="46">
        <f t="shared" ca="1" si="658"/>
        <v>1.4615044174958802</v>
      </c>
      <c r="F527" s="46" t="e">
        <f t="shared" ca="1" si="658"/>
        <v>#N/A</v>
      </c>
      <c r="G527" s="46" t="e">
        <f t="shared" ca="1" si="658"/>
        <v>#N/A</v>
      </c>
      <c r="H527" s="46">
        <f t="shared" ca="1" si="658"/>
        <v>1.3011674624696872</v>
      </c>
      <c r="I527" s="46" t="e">
        <f t="shared" ca="1" si="658"/>
        <v>#N/A</v>
      </c>
      <c r="J527" s="46" t="e">
        <f t="shared" ca="1" si="658"/>
        <v>#N/A</v>
      </c>
      <c r="K527" s="46" t="e">
        <f t="shared" ca="1" si="658"/>
        <v>#N/A</v>
      </c>
      <c r="L527" s="46" t="e">
        <f t="shared" ca="1" si="658"/>
        <v>#N/A</v>
      </c>
      <c r="M527" s="46" t="e">
        <f t="shared" ref="M527:N527" ca="1" si="659">IF(ISNUMBER(OFFSET(INDIRECT(CONCATENATE("'",M$9,"'","!$B$60")),$Q278,$D$104)),OFFSET(INDIRECT(CONCATENATE("'",M$9,"'","!$B$60")),$Q278,$D$104),NA())</f>
        <v>#N/A</v>
      </c>
      <c r="N527" s="47" t="e">
        <f t="shared" ca="1" si="659"/>
        <v>#N/A</v>
      </c>
    </row>
    <row r="528" spans="1:14" ht="16">
      <c r="A528" s="43" t="str">
        <f t="shared" si="635"/>
        <v>S-CD204
WB27
CWSP21.5/5
FanSP32
Load100</v>
      </c>
      <c r="B528" s="45">
        <f t="shared" ref="B528:L528" ca="1" si="660">IF(ISNUMBER(OFFSET(INDIRECT(CONCATENATE("'",B$9,"'","!$B$59")),$Q24,$D$512)),OFFSET(INDIRECT(CONCATENATE("'",B$9,"'","!$B$59")),$Q24,$D$512),NA())</f>
        <v>1.2856429809935643</v>
      </c>
      <c r="C528" s="45">
        <f t="shared" ca="1" si="660"/>
        <v>1.2941222932409673</v>
      </c>
      <c r="D528" s="45">
        <f t="shared" ca="1" si="660"/>
        <v>1.3022299000623048</v>
      </c>
      <c r="E528" s="45">
        <f t="shared" ca="1" si="660"/>
        <v>1.3023266666666664</v>
      </c>
      <c r="F528" s="46" t="e">
        <f t="shared" ca="1" si="660"/>
        <v>#N/A</v>
      </c>
      <c r="G528" s="46" t="e">
        <f t="shared" ca="1" si="660"/>
        <v>#N/A</v>
      </c>
      <c r="H528" s="46">
        <f t="shared" ca="1" si="660"/>
        <v>1.3011674624696872</v>
      </c>
      <c r="I528" s="46" t="e">
        <f t="shared" ca="1" si="660"/>
        <v>#N/A</v>
      </c>
      <c r="J528" s="46" t="e">
        <f t="shared" ca="1" si="660"/>
        <v>#N/A</v>
      </c>
      <c r="K528" s="46" t="e">
        <f t="shared" ca="1" si="660"/>
        <v>#N/A</v>
      </c>
      <c r="L528" s="46" t="e">
        <f t="shared" ca="1" si="660"/>
        <v>#N/A</v>
      </c>
      <c r="M528" s="46" t="e">
        <f t="shared" ref="M528:N528" ca="1" si="661">IF(ISNUMBER(OFFSET(INDIRECT(CONCATENATE("'",M$9,"'","!$B$60")),$Q279,$D$104)),OFFSET(INDIRECT(CONCATENATE("'",M$9,"'","!$B$60")),$Q279,$D$104),NA())</f>
        <v>#N/A</v>
      </c>
      <c r="N528" s="47" t="e">
        <f t="shared" ca="1" si="661"/>
        <v>#N/A</v>
      </c>
    </row>
    <row r="529" spans="1:14" ht="16">
      <c r="A529" s="43" t="str">
        <f t="shared" si="635"/>
        <v>S-CD211
WB23
CWSP21.5/5
FanSP22
Load75</v>
      </c>
      <c r="B529" s="45">
        <f t="shared" ref="B529:L529" ca="1" si="662">IF(ISNUMBER(OFFSET(INDIRECT(CONCATENATE("'",B$9,"'","!$B$59")),$Q25,$D$512)),OFFSET(INDIRECT(CONCATENATE("'",B$9,"'","!$B$59")),$Q25,$D$512),NA())</f>
        <v>1.4247713117378271</v>
      </c>
      <c r="C529" s="45">
        <f t="shared" ca="1" si="662"/>
        <v>1.4165173686211716</v>
      </c>
      <c r="D529" s="45">
        <f t="shared" ca="1" si="662"/>
        <v>1.3588662426358904</v>
      </c>
      <c r="E529" s="45">
        <f t="shared" ca="1" si="662"/>
        <v>1.398237570194786</v>
      </c>
      <c r="F529" s="46" t="e">
        <f t="shared" ca="1" si="662"/>
        <v>#N/A</v>
      </c>
      <c r="G529" s="46" t="e">
        <f t="shared" ca="1" si="662"/>
        <v>#N/A</v>
      </c>
      <c r="H529" s="46">
        <f t="shared" ca="1" si="662"/>
        <v>1.3209944780104224</v>
      </c>
      <c r="I529" s="46" t="e">
        <f t="shared" ca="1" si="662"/>
        <v>#N/A</v>
      </c>
      <c r="J529" s="46" t="e">
        <f t="shared" ca="1" si="662"/>
        <v>#N/A</v>
      </c>
      <c r="K529" s="46" t="e">
        <f t="shared" ca="1" si="662"/>
        <v>#N/A</v>
      </c>
      <c r="L529" s="46" t="e">
        <f t="shared" ca="1" si="662"/>
        <v>#N/A</v>
      </c>
      <c r="M529" s="46" t="e">
        <f t="shared" ref="M529:N529" ca="1" si="663">IF(ISNUMBER(OFFSET(INDIRECT(CONCATENATE("'",M$9,"'","!$B$60")),$Q280,$D$104)),OFFSET(INDIRECT(CONCATENATE("'",M$9,"'","!$B$60")),$Q280,$D$104),NA())</f>
        <v>#N/A</v>
      </c>
      <c r="N529" s="47" t="e">
        <f t="shared" ca="1" si="663"/>
        <v>#N/A</v>
      </c>
    </row>
    <row r="530" spans="1:14" ht="16">
      <c r="A530" s="43" t="str">
        <f t="shared" si="635"/>
        <v>S-CD212
WB19
CWSP21.5/6
FanSP22
Load50</v>
      </c>
      <c r="B530" s="45">
        <f t="shared" ref="B530:L530" ca="1" si="664">IF(ISNUMBER(OFFSET(INDIRECT(CONCATENATE("'",B$9,"'","!$B$59")),$Q26,$D$512)),OFFSET(INDIRECT(CONCATENATE("'",B$9,"'","!$B$59")),$Q26,$D$512),NA())</f>
        <v>1.5394023887654225</v>
      </c>
      <c r="C530" s="45">
        <f t="shared" ca="1" si="664"/>
        <v>1.504225011953471</v>
      </c>
      <c r="D530" s="45">
        <f t="shared" ca="1" si="664"/>
        <v>1.35503088011548</v>
      </c>
      <c r="E530" s="45">
        <f t="shared" ca="1" si="664"/>
        <v>1.4596670222463195</v>
      </c>
      <c r="F530" s="46" t="e">
        <f t="shared" ca="1" si="664"/>
        <v>#N/A</v>
      </c>
      <c r="G530" s="46" t="e">
        <f t="shared" ca="1" si="664"/>
        <v>#N/A</v>
      </c>
      <c r="H530" s="46">
        <f t="shared" ca="1" si="664"/>
        <v>1.328546920816045</v>
      </c>
      <c r="I530" s="46" t="e">
        <f t="shared" ca="1" si="664"/>
        <v>#N/A</v>
      </c>
      <c r="J530" s="46" t="e">
        <f t="shared" ca="1" si="664"/>
        <v>#N/A</v>
      </c>
      <c r="K530" s="46" t="e">
        <f t="shared" ca="1" si="664"/>
        <v>#N/A</v>
      </c>
      <c r="L530" s="46" t="e">
        <f t="shared" ca="1" si="664"/>
        <v>#N/A</v>
      </c>
      <c r="M530" s="46" t="e">
        <f t="shared" ref="M530:N530" ca="1" si="665">IF(ISNUMBER(OFFSET(INDIRECT(CONCATENATE("'",M$9,"'","!$B$60")),$Q281,$D$104)),OFFSET(INDIRECT(CONCATENATE("'",M$9,"'","!$B$60")),$Q281,$D$104),NA())</f>
        <v>#N/A</v>
      </c>
      <c r="N530" s="47" t="e">
        <f t="shared" ca="1" si="665"/>
        <v>#N/A</v>
      </c>
    </row>
    <row r="531" spans="1:14" ht="16">
      <c r="A531" s="48" t="str">
        <f t="shared" si="635"/>
        <v>S-CD213
WB7
CWSP21.5/5
FanSP32
Load100</v>
      </c>
      <c r="B531" s="45">
        <f t="shared" ref="B531:L531" ca="1" si="666">IF(ISNUMBER(OFFSET(INDIRECT(CONCATENATE("'",B$9,"'","!$B$59")),$Q27,$D$512)),OFFSET(INDIRECT(CONCATENATE("'",B$9,"'","!$B$59")),$Q27,$D$512),NA())</f>
        <v>1.5532632127495745</v>
      </c>
      <c r="C531" s="45">
        <f t="shared" ca="1" si="666"/>
        <v>1.5037772903993094</v>
      </c>
      <c r="D531" s="45">
        <f t="shared" ca="1" si="666"/>
        <v>1.3616802115273656</v>
      </c>
      <c r="E531" s="45">
        <f t="shared" ca="1" si="666"/>
        <v>1.4486166071488544</v>
      </c>
      <c r="F531" s="45" t="e">
        <f t="shared" ca="1" si="666"/>
        <v>#N/A</v>
      </c>
      <c r="G531" s="45" t="e">
        <f t="shared" ca="1" si="666"/>
        <v>#N/A</v>
      </c>
      <c r="H531" s="45">
        <f t="shared" ca="1" si="666"/>
        <v>1.3055654837455215</v>
      </c>
      <c r="I531" s="45" t="e">
        <f t="shared" ca="1" si="666"/>
        <v>#N/A</v>
      </c>
      <c r="J531" s="45" t="e">
        <f t="shared" ca="1" si="666"/>
        <v>#N/A</v>
      </c>
      <c r="K531" s="45" t="e">
        <f t="shared" ca="1" si="666"/>
        <v>#N/A</v>
      </c>
      <c r="L531" s="45" t="e">
        <f t="shared" ca="1" si="666"/>
        <v>#N/A</v>
      </c>
      <c r="M531" s="45" t="e">
        <f t="shared" ref="M531:N531" ca="1" si="667">IF(ISNUMBER(OFFSET(INDIRECT(CONCATENATE("'",M$9,"'","!$B$60")),$Q282,$D$104)),OFFSET(INDIRECT(CONCATENATE("'",M$9,"'","!$B$60")),$Q282,$D$104),NA())</f>
        <v>#N/A</v>
      </c>
      <c r="N531" s="49" t="e">
        <f t="shared" ca="1" si="667"/>
        <v>#N/A</v>
      </c>
    </row>
    <row r="532" spans="1:14" ht="16">
      <c r="A532" s="48" t="str">
        <f t="shared" si="635"/>
        <v>S-CD214
WB27
CWSP21.5/5
FanSP32
Load100</v>
      </c>
      <c r="B532" s="45">
        <f t="shared" ref="B532:L532" ca="1" si="668">IF(ISNUMBER(OFFSET(INDIRECT(CONCATENATE("'",B$9,"'","!$B$59")),$Q28,$D$512)),OFFSET(INDIRECT(CONCATENATE("'",B$9,"'","!$B$59")),$Q28,$D$512),NA())</f>
        <v>1.3461003514982035</v>
      </c>
      <c r="C532" s="45">
        <f t="shared" ca="1" si="668"/>
        <v>1.3135689312850796</v>
      </c>
      <c r="D532" s="45">
        <f t="shared" ca="1" si="668"/>
        <v>1.2153829479387417</v>
      </c>
      <c r="E532" s="45">
        <f t="shared" ca="1" si="668"/>
        <v>1.3229121598082154</v>
      </c>
      <c r="F532" s="45" t="e">
        <f t="shared" ca="1" si="668"/>
        <v>#N/A</v>
      </c>
      <c r="G532" s="45" t="e">
        <f t="shared" ca="1" si="668"/>
        <v>#N/A</v>
      </c>
      <c r="H532" s="45">
        <f t="shared" ca="1" si="668"/>
        <v>1.328546920816045</v>
      </c>
      <c r="I532" s="45" t="e">
        <f t="shared" ca="1" si="668"/>
        <v>#N/A</v>
      </c>
      <c r="J532" s="45" t="e">
        <f t="shared" ca="1" si="668"/>
        <v>#N/A</v>
      </c>
      <c r="K532" s="45" t="e">
        <f t="shared" ca="1" si="668"/>
        <v>#N/A</v>
      </c>
      <c r="L532" s="45" t="e">
        <f t="shared" ca="1" si="668"/>
        <v>#N/A</v>
      </c>
      <c r="M532" s="45" t="e">
        <f t="shared" ref="M532:N532" ca="1" si="669">IF(ISNUMBER(OFFSET(INDIRECT(CONCATENATE("'",M$9,"'","!$B$60")),$Q283,$D$104)),OFFSET(INDIRECT(CONCATENATE("'",M$9,"'","!$B$60")),$Q283,$D$104),NA())</f>
        <v>#N/A</v>
      </c>
      <c r="N532" s="49" t="e">
        <f t="shared" ca="1" si="669"/>
        <v>#N/A</v>
      </c>
    </row>
    <row r="533" spans="1:14" ht="17" thickBot="1">
      <c r="A533" s="50" t="str">
        <f t="shared" si="635"/>
        <v>S-CD215
WB27
CWSP21.5/5
FanSP32
Load100</v>
      </c>
      <c r="B533" s="51">
        <f t="shared" ref="B533:L533" ca="1" si="670">IF(ISNUMBER(OFFSET(INDIRECT(CONCATENATE("'",B$9,"'","!$B$59")),$Q29,$D$512)),OFFSET(INDIRECT(CONCATENATE("'",B$9,"'","!$B$59")),$Q29,$D$512),NA())</f>
        <v>1.5392227984723932</v>
      </c>
      <c r="C533" s="51">
        <f t="shared" ca="1" si="670"/>
        <v>1.504225011953471</v>
      </c>
      <c r="D533" s="51">
        <f t="shared" ca="1" si="670"/>
        <v>1.35503088011548</v>
      </c>
      <c r="E533" s="51">
        <f t="shared" ca="1" si="670"/>
        <v>1.4596500563472719</v>
      </c>
      <c r="F533" s="51" t="e">
        <f t="shared" ca="1" si="670"/>
        <v>#N/A</v>
      </c>
      <c r="G533" s="51" t="e">
        <f t="shared" ca="1" si="670"/>
        <v>#N/A</v>
      </c>
      <c r="H533" s="51" t="e">
        <f t="shared" ca="1" si="670"/>
        <v>#N/A</v>
      </c>
      <c r="I533" s="51" t="e">
        <f t="shared" ca="1" si="670"/>
        <v>#N/A</v>
      </c>
      <c r="J533" s="51" t="e">
        <f t="shared" ca="1" si="670"/>
        <v>#N/A</v>
      </c>
      <c r="K533" s="51" t="e">
        <f t="shared" ca="1" si="670"/>
        <v>#N/A</v>
      </c>
      <c r="L533" s="51" t="e">
        <f t="shared" ca="1" si="670"/>
        <v>#N/A</v>
      </c>
      <c r="M533" s="51" t="e">
        <f t="shared" ref="M533:N533" ca="1" si="671">IF(ISNUMBER(OFFSET(INDIRECT(CONCATENATE("'",M$9,"'","!$B$60")),$Q284,$D$104)),OFFSET(INDIRECT(CONCATENATE("'",M$9,"'","!$B$60")),$Q284,$D$104),NA())</f>
        <v>#N/A</v>
      </c>
      <c r="N533" s="52" t="e">
        <f t="shared" ca="1" si="671"/>
        <v>#N/A</v>
      </c>
    </row>
    <row r="534" spans="1:14" ht="16">
      <c r="A534" s="36"/>
      <c r="B534" s="36"/>
      <c r="C534" s="36"/>
      <c r="D534" s="36"/>
      <c r="E534" s="36"/>
      <c r="F534" s="36"/>
      <c r="G534" s="36"/>
      <c r="H534" s="36"/>
      <c r="I534" s="36"/>
      <c r="J534" s="36"/>
      <c r="K534" s="36"/>
      <c r="L534" s="36"/>
      <c r="M534" s="36"/>
      <c r="N534" s="36"/>
    </row>
    <row r="535" spans="1:14" ht="16">
      <c r="A535" s="36"/>
      <c r="B535" s="36"/>
      <c r="C535" s="36"/>
      <c r="D535" s="36"/>
      <c r="E535" s="36"/>
      <c r="F535" s="36"/>
      <c r="G535" s="36"/>
      <c r="H535" s="36"/>
      <c r="I535" s="36"/>
      <c r="J535" s="36"/>
      <c r="K535" s="36"/>
      <c r="L535" s="36"/>
      <c r="M535" s="36"/>
      <c r="N535" s="36"/>
    </row>
    <row r="536" spans="1:14" ht="16">
      <c r="A536" s="6" t="s">
        <v>373</v>
      </c>
      <c r="B536" s="6" t="s">
        <v>262</v>
      </c>
      <c r="C536" s="6" t="s">
        <v>15</v>
      </c>
      <c r="D536" s="6">
        <f>MATCH(A536,$X$11:$X$53,0)</f>
        <v>31</v>
      </c>
      <c r="E536" s="8"/>
      <c r="F536" s="6" t="str">
        <f>A536&amp;B536&amp;$F$4</f>
        <v>システム_COP[-]　S-CD100シリーズ</v>
      </c>
      <c r="G536" s="6" t="str">
        <f>A536&amp;B536&amp;$G$4</f>
        <v>システム_COP[-]　S-CD200シリーズ</v>
      </c>
      <c r="I536" s="36"/>
      <c r="J536" s="36"/>
      <c r="K536" s="36"/>
      <c r="L536" s="36"/>
      <c r="M536" s="36"/>
      <c r="N536" s="36"/>
    </row>
    <row r="537" spans="1:14">
      <c r="A537" s="11" t="s">
        <v>18</v>
      </c>
    </row>
    <row r="538" spans="1:14" ht="15" thickBot="1">
      <c r="A538" s="37" t="s">
        <v>26</v>
      </c>
      <c r="B538" s="38" t="str">
        <f ca="1">B$10</f>
        <v>QAS/メーカ値</v>
      </c>
      <c r="C538" s="38" t="str">
        <f t="shared" ref="C538:N538" ca="1" si="672">C$10</f>
        <v>ENe-ST/小野永吉</v>
      </c>
      <c r="D538" s="38" t="str">
        <f t="shared" ca="1" si="672"/>
        <v>LCEM/Yajima</v>
      </c>
      <c r="E538" s="38" t="str">
        <f t="shared" ca="1" si="672"/>
        <v>BEST2108dev/nino</v>
      </c>
      <c r="F538" s="38" t="str">
        <f t="shared" si="672"/>
        <v>Popolo_富樫</v>
      </c>
      <c r="G538" s="38" t="str">
        <f t="shared" si="672"/>
        <v>ACSESCX_吉田</v>
      </c>
      <c r="H538" s="38" t="str">
        <f t="shared" ca="1" si="672"/>
        <v>EnergyPlus/小野永吉</v>
      </c>
      <c r="I538" s="38" t="e">
        <f t="shared" ca="1" si="672"/>
        <v>#REF!</v>
      </c>
      <c r="J538" s="38" t="e">
        <f t="shared" ca="1" si="672"/>
        <v>#REF!</v>
      </c>
      <c r="K538" s="38" t="e">
        <f t="shared" ca="1" si="672"/>
        <v>#REF!</v>
      </c>
      <c r="L538" s="38" t="e">
        <f t="shared" ca="1" si="672"/>
        <v>#REF!</v>
      </c>
      <c r="M538" s="38" t="e">
        <f t="shared" ca="1" si="672"/>
        <v>#REF!</v>
      </c>
      <c r="N538" s="38" t="e">
        <f t="shared" ca="1" si="672"/>
        <v>#REF!</v>
      </c>
    </row>
    <row r="539" spans="1:14" ht="16">
      <c r="A539" s="39" t="str">
        <f>$A11</f>
        <v>S-CD100
WB27
CWSP21.5/5
FanSP22
Load100</v>
      </c>
      <c r="B539" s="40">
        <f t="shared" ref="B539:L539" ca="1" si="673">IF(ISNUMBER(OFFSET(INDIRECT(CONCATENATE("'",B$9,"'","!$B$59")),$Q11,$D$536)),OFFSET(INDIRECT(CONCATENATE("'",B$9,"'","!$B$59")),$Q11,$D$536),NA())</f>
        <v>1.0775068855765391</v>
      </c>
      <c r="C539" s="40">
        <f t="shared" ca="1" si="673"/>
        <v>1.0825963824117828</v>
      </c>
      <c r="D539" s="40">
        <f t="shared" ca="1" si="673"/>
        <v>1.0855844406933712</v>
      </c>
      <c r="E539" s="41">
        <f t="shared" ca="1" si="673"/>
        <v>1.0880928703945651</v>
      </c>
      <c r="F539" s="41" t="e">
        <f t="shared" ca="1" si="673"/>
        <v>#N/A</v>
      </c>
      <c r="G539" s="41" t="e">
        <f t="shared" ca="1" si="673"/>
        <v>#N/A</v>
      </c>
      <c r="H539" s="41">
        <f t="shared" ca="1" si="673"/>
        <v>1.0841577446544475</v>
      </c>
      <c r="I539" s="41" t="e">
        <f t="shared" ca="1" si="673"/>
        <v>#N/A</v>
      </c>
      <c r="J539" s="41" t="e">
        <f t="shared" ca="1" si="673"/>
        <v>#N/A</v>
      </c>
      <c r="K539" s="41" t="e">
        <f t="shared" ca="1" si="673"/>
        <v>#N/A</v>
      </c>
      <c r="L539" s="41" t="e">
        <f t="shared" ca="1" si="673"/>
        <v>#N/A</v>
      </c>
      <c r="M539" s="41" t="e">
        <f ca="1">IF(ISNUMBER(OFFSET(INDIRECT(CONCATENATE("'",M$9,"'","!$B$60")),$Q281,$D$104)),OFFSET(INDIRECT(CONCATENATE("'",M$9,"'","!$B$60")),$Q281,$D$104),NA())</f>
        <v>#N/A</v>
      </c>
      <c r="N539" s="42" t="e">
        <f ca="1">IF(ISNUMBER(OFFSET(INDIRECT(CONCATENATE("'",N$9,"'","!$B$60")),$Q281,$D$104)),OFFSET(INDIRECT(CONCATENATE("'",N$9,"'","!$B$60")),$Q281,$D$104),NA())</f>
        <v>#N/A</v>
      </c>
    </row>
    <row r="540" spans="1:14" ht="16">
      <c r="A540" s="43" t="str">
        <f t="shared" ref="A540:A557" si="674">$A12</f>
        <v>S-CD101
WB23
CWSP21.5/5
FanSP22
Load100</v>
      </c>
      <c r="B540" s="44">
        <f t="shared" ref="B540:L540" ca="1" si="675">IF(ISNUMBER(OFFSET(INDIRECT(CONCATENATE("'",B$9,"'","!$B$59")),$Q12,$D$536)),OFFSET(INDIRECT(CONCATENATE("'",B$9,"'","!$B$59")),$Q12,$D$536),NA())</f>
        <v>1.1287515217226465</v>
      </c>
      <c r="C540" s="45">
        <f t="shared" ca="1" si="675"/>
        <v>1.1282873198689847</v>
      </c>
      <c r="D540" s="45">
        <f t="shared" ca="1" si="675"/>
        <v>1.1282168193554774</v>
      </c>
      <c r="E540" s="46">
        <f t="shared" ca="1" si="675"/>
        <v>1.1179958482359424</v>
      </c>
      <c r="F540" s="46" t="e">
        <f t="shared" ca="1" si="675"/>
        <v>#N/A</v>
      </c>
      <c r="G540" s="46" t="e">
        <f t="shared" ca="1" si="675"/>
        <v>#N/A</v>
      </c>
      <c r="H540" s="46">
        <f t="shared" ca="1" si="675"/>
        <v>1.0841577446544475</v>
      </c>
      <c r="I540" s="46" t="e">
        <f t="shared" ca="1" si="675"/>
        <v>#N/A</v>
      </c>
      <c r="J540" s="46" t="e">
        <f t="shared" ca="1" si="675"/>
        <v>#N/A</v>
      </c>
      <c r="K540" s="46" t="e">
        <f t="shared" ca="1" si="675"/>
        <v>#N/A</v>
      </c>
      <c r="L540" s="46" t="e">
        <f t="shared" ca="1" si="675"/>
        <v>#N/A</v>
      </c>
      <c r="M540" s="46" t="e">
        <f t="shared" ref="M540:N540" ca="1" si="676">IF(ISNUMBER(OFFSET(INDIRECT(CONCATENATE("'",M$9,"'","!$B$60")),$Q282,$D$104)),OFFSET(INDIRECT(CONCATENATE("'",M$9,"'","!$B$60")),$Q282,$D$104),NA())</f>
        <v>#N/A</v>
      </c>
      <c r="N540" s="47" t="e">
        <f t="shared" ca="1" si="676"/>
        <v>#N/A</v>
      </c>
    </row>
    <row r="541" spans="1:14" ht="16">
      <c r="A541" s="43" t="str">
        <f t="shared" si="674"/>
        <v>S-CD102
WB19
CWSP21.5/5
FanSP22
Load100</v>
      </c>
      <c r="B541" s="45">
        <f t="shared" ref="B541:L541" ca="1" si="677">IF(ISNUMBER(OFFSET(INDIRECT(CONCATENATE("'",B$9,"'","!$B$59")),$Q13,$D$536)),OFFSET(INDIRECT(CONCATENATE("'",B$9,"'","!$B$59")),$Q13,$D$536),NA())</f>
        <v>1.1731303165541076</v>
      </c>
      <c r="C541" s="45">
        <f t="shared" ca="1" si="677"/>
        <v>1.1694559604115398</v>
      </c>
      <c r="D541" s="45">
        <f t="shared" ca="1" si="677"/>
        <v>1.1662468789033744</v>
      </c>
      <c r="E541" s="46">
        <f t="shared" ca="1" si="677"/>
        <v>1.1482819024034934</v>
      </c>
      <c r="F541" s="46" t="e">
        <f t="shared" ca="1" si="677"/>
        <v>#N/A</v>
      </c>
      <c r="G541" s="46" t="e">
        <f t="shared" ca="1" si="677"/>
        <v>#N/A</v>
      </c>
      <c r="H541" s="46">
        <f t="shared" ca="1" si="677"/>
        <v>1.0841577446544475</v>
      </c>
      <c r="I541" s="46" t="e">
        <f t="shared" ca="1" si="677"/>
        <v>#N/A</v>
      </c>
      <c r="J541" s="46" t="e">
        <f t="shared" ca="1" si="677"/>
        <v>#N/A</v>
      </c>
      <c r="K541" s="46" t="e">
        <f t="shared" ca="1" si="677"/>
        <v>#N/A</v>
      </c>
      <c r="L541" s="46" t="e">
        <f t="shared" ca="1" si="677"/>
        <v>#N/A</v>
      </c>
      <c r="M541" s="46" t="e">
        <f t="shared" ref="M541:N541" ca="1" si="678">IF(ISNUMBER(OFFSET(INDIRECT(CONCATENATE("'",M$9,"'","!$B$60")),$Q283,$D$104)),OFFSET(INDIRECT(CONCATENATE("'",M$9,"'","!$B$60")),$Q283,$D$104),NA())</f>
        <v>#N/A</v>
      </c>
      <c r="N541" s="47" t="e">
        <f t="shared" ca="1" si="678"/>
        <v>#N/A</v>
      </c>
    </row>
    <row r="542" spans="1:14" ht="16">
      <c r="A542" s="43" t="str">
        <f t="shared" si="674"/>
        <v>S-CD103
WB7
CWSP21.5/5
FanSP32
Load100</v>
      </c>
      <c r="B542" s="45">
        <f t="shared" ref="B542:L542" ca="1" si="679">IF(ISNUMBER(OFFSET(INDIRECT(CONCATENATE("'",B$9,"'","!$B$59")),$Q14,$D$536)),OFFSET(INDIRECT(CONCATENATE("'",B$9,"'","!$B$59")),$Q14,$D$536),NA())</f>
        <v>1.2355250543829852</v>
      </c>
      <c r="C542" s="45">
        <f t="shared" ca="1" si="679"/>
        <v>1.2182760542612803</v>
      </c>
      <c r="D542" s="45">
        <f t="shared" ca="1" si="679"/>
        <v>1.2236708627917297</v>
      </c>
      <c r="E542" s="46">
        <f t="shared" ca="1" si="679"/>
        <v>1.2027687763655455</v>
      </c>
      <c r="F542" s="46" t="e">
        <f t="shared" ca="1" si="679"/>
        <v>#N/A</v>
      </c>
      <c r="G542" s="46" t="e">
        <f t="shared" ca="1" si="679"/>
        <v>#N/A</v>
      </c>
      <c r="H542" s="46">
        <f t="shared" ca="1" si="679"/>
        <v>1.0841577446544475</v>
      </c>
      <c r="I542" s="46" t="e">
        <f t="shared" ca="1" si="679"/>
        <v>#N/A</v>
      </c>
      <c r="J542" s="46" t="e">
        <f t="shared" ca="1" si="679"/>
        <v>#N/A</v>
      </c>
      <c r="K542" s="46" t="e">
        <f t="shared" ca="1" si="679"/>
        <v>#N/A</v>
      </c>
      <c r="L542" s="46" t="e">
        <f t="shared" ca="1" si="679"/>
        <v>#N/A</v>
      </c>
      <c r="M542" s="46" t="e">
        <f t="shared" ref="M542:N542" ca="1" si="680">IF(ISNUMBER(OFFSET(INDIRECT(CONCATENATE("'",M$9,"'","!$B$60")),$Q284,$D$104)),OFFSET(INDIRECT(CONCATENATE("'",M$9,"'","!$B$60")),$Q284,$D$104),NA())</f>
        <v>#N/A</v>
      </c>
      <c r="N542" s="47" t="e">
        <f t="shared" ca="1" si="680"/>
        <v>#N/A</v>
      </c>
    </row>
    <row r="543" spans="1:14" ht="16">
      <c r="A543" s="43" t="str">
        <f t="shared" si="674"/>
        <v>S-CD104
WB27
CWSP21.5/5
FanSP32
Load100</v>
      </c>
      <c r="B543" s="45">
        <f t="shared" ref="B543:L543" ca="1" si="681">IF(ISNUMBER(OFFSET(INDIRECT(CONCATENATE("'",B$9,"'","!$B$59")),$Q15,$D$536)),OFFSET(INDIRECT(CONCATENATE("'",B$9,"'","!$B$59")),$Q15,$D$536),NA())</f>
        <v>1.0856702420074156</v>
      </c>
      <c r="C543" s="45">
        <f t="shared" ca="1" si="681"/>
        <v>1.084678678088205</v>
      </c>
      <c r="D543" s="45">
        <f t="shared" ca="1" si="681"/>
        <v>1.0932887405575373</v>
      </c>
      <c r="E543" s="46">
        <f t="shared" ca="1" si="681"/>
        <v>1.0922964098422689</v>
      </c>
      <c r="F543" s="46" t="e">
        <f t="shared" ca="1" si="681"/>
        <v>#N/A</v>
      </c>
      <c r="G543" s="46" t="e">
        <f t="shared" ca="1" si="681"/>
        <v>#N/A</v>
      </c>
      <c r="H543" s="46">
        <f t="shared" ca="1" si="681"/>
        <v>1.0841577446544475</v>
      </c>
      <c r="I543" s="46" t="e">
        <f t="shared" ca="1" si="681"/>
        <v>#N/A</v>
      </c>
      <c r="J543" s="46" t="e">
        <f t="shared" ca="1" si="681"/>
        <v>#N/A</v>
      </c>
      <c r="K543" s="46" t="e">
        <f t="shared" ca="1" si="681"/>
        <v>#N/A</v>
      </c>
      <c r="L543" s="46" t="e">
        <f t="shared" ca="1" si="681"/>
        <v>#N/A</v>
      </c>
      <c r="M543" s="46" t="e">
        <f t="shared" ref="M543:N543" ca="1" si="682">IF(ISNUMBER(OFFSET(INDIRECT(CONCATENATE("'",M$9,"'","!$B$60")),$Q285,$D$104)),OFFSET(INDIRECT(CONCATENATE("'",M$9,"'","!$B$60")),$Q285,$D$104),NA())</f>
        <v>#N/A</v>
      </c>
      <c r="N543" s="47" t="e">
        <f t="shared" ca="1" si="682"/>
        <v>#N/A</v>
      </c>
    </row>
    <row r="544" spans="1:14" ht="16">
      <c r="A544" s="43" t="str">
        <f t="shared" si="674"/>
        <v>S-CD111
WB23
CWSP21.5/5
FanSP22
Load75</v>
      </c>
      <c r="B544" s="45">
        <f t="shared" ref="B544:L544" ca="1" si="683">IF(ISNUMBER(OFFSET(INDIRECT(CONCATENATE("'",B$9,"'","!$B$59")),$Q16,$D$536)),OFFSET(INDIRECT(CONCATENATE("'",B$9,"'","!$B$59")),$Q16,$D$536),NA())</f>
        <v>1.1201910340567429</v>
      </c>
      <c r="C544" s="45">
        <f t="shared" ca="1" si="683"/>
        <v>1.109938071779734</v>
      </c>
      <c r="D544" s="45">
        <f t="shared" ca="1" si="683"/>
        <v>1.0980264953963901</v>
      </c>
      <c r="E544" s="45">
        <f t="shared" ca="1" si="683"/>
        <v>1.1062167113289829</v>
      </c>
      <c r="F544" s="46" t="e">
        <f t="shared" ca="1" si="683"/>
        <v>#N/A</v>
      </c>
      <c r="G544" s="46" t="e">
        <f t="shared" ca="1" si="683"/>
        <v>#N/A</v>
      </c>
      <c r="H544" s="46">
        <f t="shared" ca="1" si="683"/>
        <v>1.0489615137946577</v>
      </c>
      <c r="I544" s="46" t="e">
        <f t="shared" ca="1" si="683"/>
        <v>#N/A</v>
      </c>
      <c r="J544" s="46" t="e">
        <f t="shared" ca="1" si="683"/>
        <v>#N/A</v>
      </c>
      <c r="K544" s="46" t="e">
        <f t="shared" ca="1" si="683"/>
        <v>#N/A</v>
      </c>
      <c r="L544" s="46" t="e">
        <f t="shared" ca="1" si="683"/>
        <v>#N/A</v>
      </c>
      <c r="M544" s="46" t="e">
        <f t="shared" ref="M544:N544" ca="1" si="684">IF(ISNUMBER(OFFSET(INDIRECT(CONCATENATE("'",M$9,"'","!$B$60")),$Q286,$D$104)),OFFSET(INDIRECT(CONCATENATE("'",M$9,"'","!$B$60")),$Q286,$D$104),NA())</f>
        <v>#N/A</v>
      </c>
      <c r="N544" s="47" t="e">
        <f t="shared" ca="1" si="684"/>
        <v>#N/A</v>
      </c>
    </row>
    <row r="545" spans="1:14" ht="16">
      <c r="A545" s="43" t="str">
        <f t="shared" si="674"/>
        <v>S-CD112
WB19
CWSP21.5/6
FanSP22
Load50</v>
      </c>
      <c r="B545" s="45">
        <f t="shared" ref="B545:L545" ca="1" si="685">IF(ISNUMBER(OFFSET(INDIRECT(CONCATENATE("'",B$9,"'","!$B$59")),$Q17,$D$536)),OFFSET(INDIRECT(CONCATENATE("'",B$9,"'","!$B$59")),$Q17,$D$536),NA())</f>
        <v>1.0856736965189913</v>
      </c>
      <c r="C545" s="45">
        <f t="shared" ca="1" si="685"/>
        <v>1.0676988530317479</v>
      </c>
      <c r="D545" s="45">
        <f t="shared" ca="1" si="685"/>
        <v>1.0340459868611691</v>
      </c>
      <c r="E545" s="45">
        <f t="shared" ca="1" si="685"/>
        <v>1.0517205673854313</v>
      </c>
      <c r="F545" s="46" t="e">
        <f t="shared" ca="1" si="685"/>
        <v>#N/A</v>
      </c>
      <c r="G545" s="46" t="e">
        <f t="shared" ca="1" si="685"/>
        <v>#N/A</v>
      </c>
      <c r="H545" s="46">
        <f t="shared" ca="1" si="685"/>
        <v>0.9672108024092112</v>
      </c>
      <c r="I545" s="46" t="e">
        <f t="shared" ca="1" si="685"/>
        <v>#N/A</v>
      </c>
      <c r="J545" s="46" t="e">
        <f t="shared" ca="1" si="685"/>
        <v>#N/A</v>
      </c>
      <c r="K545" s="46" t="e">
        <f t="shared" ca="1" si="685"/>
        <v>#N/A</v>
      </c>
      <c r="L545" s="46" t="e">
        <f t="shared" ca="1" si="685"/>
        <v>#N/A</v>
      </c>
      <c r="M545" s="46" t="e">
        <f t="shared" ref="M545:N545" ca="1" si="686">IF(ISNUMBER(OFFSET(INDIRECT(CONCATENATE("'",M$9,"'","!$B$60")),$Q287,$D$104)),OFFSET(INDIRECT(CONCATENATE("'",M$9,"'","!$B$60")),$Q287,$D$104),NA())</f>
        <v>#N/A</v>
      </c>
      <c r="N545" s="47" t="e">
        <f t="shared" ca="1" si="686"/>
        <v>#N/A</v>
      </c>
    </row>
    <row r="546" spans="1:14" ht="16">
      <c r="A546" s="43" t="str">
        <f t="shared" si="674"/>
        <v>S-CD113
WB7
CWSP21.5/5
FanSP32
Load100</v>
      </c>
      <c r="B546" s="45">
        <f t="shared" ref="B546:L546" ca="1" si="687">IF(ISNUMBER(OFFSET(INDIRECT(CONCATENATE("'",B$9,"'","!$B$59")),$Q18,$D$536)),OFFSET(INDIRECT(CONCATENATE("'",B$9,"'","!$B$59")),$Q18,$D$536),NA())</f>
        <v>0.98367764169201999</v>
      </c>
      <c r="C546" s="45">
        <f t="shared" ca="1" si="687"/>
        <v>0.95870382944864907</v>
      </c>
      <c r="D546" s="45">
        <f t="shared" ca="1" si="687"/>
        <v>0.91213372906138024</v>
      </c>
      <c r="E546" s="45">
        <f t="shared" ca="1" si="687"/>
        <v>0.9328565004286884</v>
      </c>
      <c r="F546" s="46" t="e">
        <f t="shared" ca="1" si="687"/>
        <v>#N/A</v>
      </c>
      <c r="G546" s="46" t="e">
        <f t="shared" ca="1" si="687"/>
        <v>#N/A</v>
      </c>
      <c r="H546" s="46">
        <f t="shared" ca="1" si="687"/>
        <v>0.86496087376363928</v>
      </c>
      <c r="I546" s="46" t="e">
        <f t="shared" ca="1" si="687"/>
        <v>#N/A</v>
      </c>
      <c r="J546" s="46" t="e">
        <f t="shared" ca="1" si="687"/>
        <v>#N/A</v>
      </c>
      <c r="K546" s="46" t="e">
        <f t="shared" ca="1" si="687"/>
        <v>#N/A</v>
      </c>
      <c r="L546" s="46" t="e">
        <f t="shared" ca="1" si="687"/>
        <v>#N/A</v>
      </c>
      <c r="M546" s="46" t="e">
        <f t="shared" ref="M546:N546" ca="1" si="688">IF(ISNUMBER(OFFSET(INDIRECT(CONCATENATE("'",M$9,"'","!$B$60")),$Q288,$D$104)),OFFSET(INDIRECT(CONCATENATE("'",M$9,"'","!$B$60")),$Q288,$D$104),NA())</f>
        <v>#N/A</v>
      </c>
      <c r="N546" s="47" t="e">
        <f t="shared" ca="1" si="688"/>
        <v>#N/A</v>
      </c>
    </row>
    <row r="547" spans="1:14" ht="16">
      <c r="A547" s="48" t="str">
        <f t="shared" si="674"/>
        <v>S-CD114
WB27
CWSP21.5/5
FanSP32
Load100</v>
      </c>
      <c r="B547" s="45">
        <f t="shared" ref="B547:L547" ca="1" si="689">IF(ISNUMBER(OFFSET(INDIRECT(CONCATENATE("'",B$9,"'","!$B$59")),$Q19,$D$536)),OFFSET(INDIRECT(CONCATENATE("'",B$9,"'","!$B$59")),$Q19,$D$536),NA())</f>
        <v>0.9875001885699991</v>
      </c>
      <c r="C547" s="45">
        <f t="shared" ca="1" si="689"/>
        <v>0.97502026977760881</v>
      </c>
      <c r="D547" s="45">
        <f t="shared" ca="1" si="689"/>
        <v>0.95183592317279819</v>
      </c>
      <c r="E547" s="45">
        <f t="shared" ca="1" si="689"/>
        <v>0.9842813922974053</v>
      </c>
      <c r="F547" s="45" t="e">
        <f t="shared" ca="1" si="689"/>
        <v>#N/A</v>
      </c>
      <c r="G547" s="45" t="e">
        <f t="shared" ca="1" si="689"/>
        <v>#N/A</v>
      </c>
      <c r="H547" s="45">
        <f t="shared" ca="1" si="689"/>
        <v>0.9672108024092112</v>
      </c>
      <c r="I547" s="45" t="e">
        <f t="shared" ca="1" si="689"/>
        <v>#N/A</v>
      </c>
      <c r="J547" s="45" t="e">
        <f t="shared" ca="1" si="689"/>
        <v>#N/A</v>
      </c>
      <c r="K547" s="45" t="e">
        <f t="shared" ca="1" si="689"/>
        <v>#N/A</v>
      </c>
      <c r="L547" s="45" t="e">
        <f t="shared" ca="1" si="689"/>
        <v>#N/A</v>
      </c>
      <c r="M547" s="45" t="e">
        <f t="shared" ref="M547:N547" ca="1" si="690">IF(ISNUMBER(OFFSET(INDIRECT(CONCATENATE("'",M$9,"'","!$B$60")),$Q289,$D$104)),OFFSET(INDIRECT(CONCATENATE("'",M$9,"'","!$B$60")),$Q289,$D$104),NA())</f>
        <v>#N/A</v>
      </c>
      <c r="N547" s="49" t="e">
        <f t="shared" ca="1" si="690"/>
        <v>#N/A</v>
      </c>
    </row>
    <row r="548" spans="1:14" ht="16">
      <c r="A548" s="43" t="str">
        <f t="shared" si="674"/>
        <v>S-CD200
WB27
CWSP21.5/5
FanSP22
Load100</v>
      </c>
      <c r="B548" s="44">
        <f t="shared" ref="B548:L548" ca="1" si="691">IF(ISNUMBER(OFFSET(INDIRECT(CONCATENATE("'",B$9,"'","!$B$59")),$Q20,$D$536)),OFFSET(INDIRECT(CONCATENATE("'",B$9,"'","!$B$59")),$Q20,$D$536),NA())</f>
        <v>1.0760226584076142</v>
      </c>
      <c r="C548" s="45">
        <f t="shared" ca="1" si="691"/>
        <v>1.0827505532315187</v>
      </c>
      <c r="D548" s="45">
        <f t="shared" ca="1" si="691"/>
        <v>1.08591710600686</v>
      </c>
      <c r="E548" s="46">
        <f t="shared" ca="1" si="691"/>
        <v>1.0865793568182167</v>
      </c>
      <c r="F548" s="46" t="e">
        <f t="shared" ca="1" si="691"/>
        <v>#N/A</v>
      </c>
      <c r="G548" s="46" t="e">
        <f t="shared" ca="1" si="691"/>
        <v>#N/A</v>
      </c>
      <c r="H548" s="46">
        <f t="shared" ca="1" si="691"/>
        <v>1.0841577446544475</v>
      </c>
      <c r="I548" s="46" t="e">
        <f t="shared" ca="1" si="691"/>
        <v>#N/A</v>
      </c>
      <c r="J548" s="46" t="e">
        <f t="shared" ca="1" si="691"/>
        <v>#N/A</v>
      </c>
      <c r="K548" s="46" t="e">
        <f t="shared" ca="1" si="691"/>
        <v>#N/A</v>
      </c>
      <c r="L548" s="46" t="e">
        <f t="shared" ca="1" si="691"/>
        <v>#N/A</v>
      </c>
      <c r="M548" s="46" t="e">
        <f t="shared" ref="M548:N548" ca="1" si="692">IF(ISNUMBER(OFFSET(INDIRECT(CONCATENATE("'",M$9,"'","!$B$60")),$Q290,$D$104)),OFFSET(INDIRECT(CONCATENATE("'",M$9,"'","!$B$60")),$Q290,$D$104),NA())</f>
        <v>#N/A</v>
      </c>
      <c r="N548" s="47" t="e">
        <f t="shared" ca="1" si="692"/>
        <v>#N/A</v>
      </c>
    </row>
    <row r="549" spans="1:14" ht="16">
      <c r="A549" s="43" t="str">
        <f t="shared" si="674"/>
        <v>S-CD201
WB23
CWSP21.5/5
FanSP22
Load100</v>
      </c>
      <c r="B549" s="45">
        <f t="shared" ref="B549:L549" ca="1" si="693">IF(ISNUMBER(OFFSET(INDIRECT(CONCATENATE("'",B$9,"'","!$B$59")),$Q21,$D$536)),OFFSET(INDIRECT(CONCATENATE("'",B$9,"'","!$B$59")),$Q21,$D$536),NA())</f>
        <v>1.1271228688982438</v>
      </c>
      <c r="C549" s="45">
        <f t="shared" ca="1" si="693"/>
        <v>1.1334368607605221</v>
      </c>
      <c r="D549" s="45">
        <f t="shared" ca="1" si="693"/>
        <v>1.131673222973397</v>
      </c>
      <c r="E549" s="46">
        <f t="shared" ca="1" si="693"/>
        <v>1.1163961025693969</v>
      </c>
      <c r="F549" s="46" t="e">
        <f t="shared" ca="1" si="693"/>
        <v>#N/A</v>
      </c>
      <c r="G549" s="46" t="e">
        <f t="shared" ca="1" si="693"/>
        <v>#N/A</v>
      </c>
      <c r="H549" s="46">
        <f t="shared" ca="1" si="693"/>
        <v>1.0841577446544475</v>
      </c>
      <c r="I549" s="46" t="e">
        <f t="shared" ca="1" si="693"/>
        <v>#N/A</v>
      </c>
      <c r="J549" s="46" t="e">
        <f t="shared" ca="1" si="693"/>
        <v>#N/A</v>
      </c>
      <c r="K549" s="46" t="e">
        <f t="shared" ca="1" si="693"/>
        <v>#N/A</v>
      </c>
      <c r="L549" s="46" t="e">
        <f t="shared" ca="1" si="693"/>
        <v>#N/A</v>
      </c>
      <c r="M549" s="46" t="e">
        <f t="shared" ref="M549:N549" ca="1" si="694">IF(ISNUMBER(OFFSET(INDIRECT(CONCATENATE("'",M$9,"'","!$B$60")),$Q291,$D$104)),OFFSET(INDIRECT(CONCATENATE("'",M$9,"'","!$B$60")),$Q291,$D$104),NA())</f>
        <v>#N/A</v>
      </c>
      <c r="N549" s="47" t="e">
        <f t="shared" ca="1" si="694"/>
        <v>#N/A</v>
      </c>
    </row>
    <row r="550" spans="1:14" ht="16">
      <c r="A550" s="43" t="str">
        <f t="shared" si="674"/>
        <v>S-CD202
WB19
CWSP21.5/5
FanSP22
Load100</v>
      </c>
      <c r="B550" s="45">
        <f t="shared" ref="B550:L550" ca="1" si="695">IF(ISNUMBER(OFFSET(INDIRECT(CONCATENATE("'",B$9,"'","!$B$59")),$Q22,$D$536)),OFFSET(INDIRECT(CONCATENATE("'",B$9,"'","!$B$59")),$Q22,$D$536),NA())</f>
        <v>1.1713750102282092</v>
      </c>
      <c r="C550" s="45">
        <f t="shared" ca="1" si="695"/>
        <v>1.1793029402393005</v>
      </c>
      <c r="D550" s="45">
        <f t="shared" ca="1" si="695"/>
        <v>1.1732302436362103</v>
      </c>
      <c r="E550" s="46">
        <f t="shared" ca="1" si="695"/>
        <v>1.1465942755578253</v>
      </c>
      <c r="F550" s="46" t="e">
        <f t="shared" ca="1" si="695"/>
        <v>#N/A</v>
      </c>
      <c r="G550" s="46" t="e">
        <f t="shared" ca="1" si="695"/>
        <v>#N/A</v>
      </c>
      <c r="H550" s="46">
        <f t="shared" ca="1" si="695"/>
        <v>1.0841577446544475</v>
      </c>
      <c r="I550" s="46" t="e">
        <f t="shared" ca="1" si="695"/>
        <v>#N/A</v>
      </c>
      <c r="J550" s="46" t="e">
        <f t="shared" ca="1" si="695"/>
        <v>#N/A</v>
      </c>
      <c r="K550" s="46" t="e">
        <f t="shared" ca="1" si="695"/>
        <v>#N/A</v>
      </c>
      <c r="L550" s="46" t="e">
        <f t="shared" ca="1" si="695"/>
        <v>#N/A</v>
      </c>
      <c r="M550" s="46" t="e">
        <f t="shared" ref="M550:N550" ca="1" si="696">IF(ISNUMBER(OFFSET(INDIRECT(CONCATENATE("'",M$9,"'","!$B$60")),$Q292,$D$104)),OFFSET(INDIRECT(CONCATENATE("'",M$9,"'","!$B$60")),$Q292,$D$104),NA())</f>
        <v>#N/A</v>
      </c>
      <c r="N550" s="47" t="e">
        <f t="shared" ca="1" si="696"/>
        <v>#N/A</v>
      </c>
    </row>
    <row r="551" spans="1:14" ht="16">
      <c r="A551" s="43" t="str">
        <f t="shared" si="674"/>
        <v>S-CD203
WB7
CWSP21.5/5
FanSP32
Load100</v>
      </c>
      <c r="B551" s="45">
        <f t="shared" ref="B551:L551" ca="1" si="697">IF(ISNUMBER(OFFSET(INDIRECT(CONCATENATE("'",B$9,"'","!$B$59")),$Q23,$D$536)),OFFSET(INDIRECT(CONCATENATE("'",B$9,"'","!$B$59")),$Q23,$D$536),NA())</f>
        <v>1.272768134233123</v>
      </c>
      <c r="C551" s="45">
        <f t="shared" ca="1" si="697"/>
        <v>1.2740004886532135</v>
      </c>
      <c r="D551" s="45">
        <f t="shared" ca="1" si="697"/>
        <v>1.2748370797762092</v>
      </c>
      <c r="E551" s="46">
        <f t="shared" ca="1" si="697"/>
        <v>1.2333441290572384</v>
      </c>
      <c r="F551" s="46" t="e">
        <f t="shared" ca="1" si="697"/>
        <v>#N/A</v>
      </c>
      <c r="G551" s="46" t="e">
        <f t="shared" ca="1" si="697"/>
        <v>#N/A</v>
      </c>
      <c r="H551" s="46">
        <f t="shared" ca="1" si="697"/>
        <v>1.1145921682026392</v>
      </c>
      <c r="I551" s="46" t="e">
        <f t="shared" ca="1" si="697"/>
        <v>#N/A</v>
      </c>
      <c r="J551" s="46" t="e">
        <f t="shared" ca="1" si="697"/>
        <v>#N/A</v>
      </c>
      <c r="K551" s="46" t="e">
        <f t="shared" ca="1" si="697"/>
        <v>#N/A</v>
      </c>
      <c r="L551" s="46" t="e">
        <f t="shared" ca="1" si="697"/>
        <v>#N/A</v>
      </c>
      <c r="M551" s="46" t="e">
        <f t="shared" ref="M551:N551" ca="1" si="698">IF(ISNUMBER(OFFSET(INDIRECT(CONCATENATE("'",M$9,"'","!$B$60")),$Q293,$D$104)),OFFSET(INDIRECT(CONCATENATE("'",M$9,"'","!$B$60")),$Q293,$D$104),NA())</f>
        <v>#N/A</v>
      </c>
      <c r="N551" s="47" t="e">
        <f t="shared" ca="1" si="698"/>
        <v>#N/A</v>
      </c>
    </row>
    <row r="552" spans="1:14" ht="16">
      <c r="A552" s="43" t="str">
        <f t="shared" si="674"/>
        <v>S-CD204
WB27
CWSP21.5/5
FanSP32
Load100</v>
      </c>
      <c r="B552" s="45">
        <f t="shared" ref="B552:L552" ca="1" si="699">IF(ISNUMBER(OFFSET(INDIRECT(CONCATENATE("'",B$9,"'","!$B$59")),$Q24,$D$536)),OFFSET(INDIRECT(CONCATENATE("'",B$9,"'","!$B$59")),$Q24,$D$536),NA())</f>
        <v>1.1182149612843799</v>
      </c>
      <c r="C552" s="45">
        <f t="shared" ca="1" si="699"/>
        <v>1.1207587075230137</v>
      </c>
      <c r="D552" s="45">
        <f t="shared" ca="1" si="699"/>
        <v>1.1339529326428071</v>
      </c>
      <c r="E552" s="45">
        <f t="shared" ca="1" si="699"/>
        <v>1.1305833304778465</v>
      </c>
      <c r="F552" s="46" t="e">
        <f t="shared" ca="1" si="699"/>
        <v>#N/A</v>
      </c>
      <c r="G552" s="46" t="e">
        <f t="shared" ca="1" si="699"/>
        <v>#N/A</v>
      </c>
      <c r="H552" s="46">
        <f t="shared" ca="1" si="699"/>
        <v>1.125972596808928</v>
      </c>
      <c r="I552" s="46" t="e">
        <f t="shared" ca="1" si="699"/>
        <v>#N/A</v>
      </c>
      <c r="J552" s="46" t="e">
        <f t="shared" ca="1" si="699"/>
        <v>#N/A</v>
      </c>
      <c r="K552" s="46" t="e">
        <f t="shared" ca="1" si="699"/>
        <v>#N/A</v>
      </c>
      <c r="L552" s="46" t="e">
        <f t="shared" ca="1" si="699"/>
        <v>#N/A</v>
      </c>
      <c r="M552" s="46" t="e">
        <f t="shared" ref="M552:N552" ca="1" si="700">IF(ISNUMBER(OFFSET(INDIRECT(CONCATENATE("'",M$9,"'","!$B$60")),$Q294,$D$104)),OFFSET(INDIRECT(CONCATENATE("'",M$9,"'","!$B$60")),$Q294,$D$104),NA())</f>
        <v>#N/A</v>
      </c>
      <c r="N552" s="47" t="e">
        <f t="shared" ca="1" si="700"/>
        <v>#N/A</v>
      </c>
    </row>
    <row r="553" spans="1:14" ht="16">
      <c r="A553" s="43" t="str">
        <f t="shared" si="674"/>
        <v>S-CD211
WB23
CWSP21.5/5
FanSP22
Load75</v>
      </c>
      <c r="B553" s="45">
        <f t="shared" ref="B553:L553" ca="1" si="701">IF(ISNUMBER(OFFSET(INDIRECT(CONCATENATE("'",B$9,"'","!$B$59")),$Q25,$D$536)),OFFSET(INDIRECT(CONCATENATE("'",B$9,"'","!$B$59")),$Q25,$D$536),NA())</f>
        <v>1.1792567372108897</v>
      </c>
      <c r="C553" s="45">
        <f t="shared" ca="1" si="701"/>
        <v>1.1864898673533213</v>
      </c>
      <c r="D553" s="45">
        <f t="shared" ca="1" si="701"/>
        <v>1.1416574581012571</v>
      </c>
      <c r="E553" s="45">
        <f t="shared" ca="1" si="701"/>
        <v>1.1490653318223469</v>
      </c>
      <c r="F553" s="46" t="e">
        <f t="shared" ca="1" si="701"/>
        <v>#N/A</v>
      </c>
      <c r="G553" s="46" t="e">
        <f t="shared" ca="1" si="701"/>
        <v>#N/A</v>
      </c>
      <c r="H553" s="46">
        <f t="shared" ca="1" si="701"/>
        <v>1.0489615137946577</v>
      </c>
      <c r="I553" s="46" t="e">
        <f t="shared" ca="1" si="701"/>
        <v>#N/A</v>
      </c>
      <c r="J553" s="46" t="e">
        <f t="shared" ca="1" si="701"/>
        <v>#N/A</v>
      </c>
      <c r="K553" s="46" t="e">
        <f t="shared" ca="1" si="701"/>
        <v>#N/A</v>
      </c>
      <c r="L553" s="46" t="e">
        <f t="shared" ca="1" si="701"/>
        <v>#N/A</v>
      </c>
      <c r="M553" s="46" t="e">
        <f t="shared" ref="M553:N553" ca="1" si="702">IF(ISNUMBER(OFFSET(INDIRECT(CONCATENATE("'",M$9,"'","!$B$60")),$Q295,$D$104)),OFFSET(INDIRECT(CONCATENATE("'",M$9,"'","!$B$60")),$Q295,$D$104),NA())</f>
        <v>#N/A</v>
      </c>
      <c r="N553" s="47" t="e">
        <f t="shared" ca="1" si="702"/>
        <v>#N/A</v>
      </c>
    </row>
    <row r="554" spans="1:14" ht="16">
      <c r="A554" s="43" t="str">
        <f t="shared" si="674"/>
        <v>S-CD212
WB19
CWSP21.5/6
FanSP22
Load50</v>
      </c>
      <c r="B554" s="45">
        <f t="shared" ref="B554:L554" ca="1" si="703">IF(ISNUMBER(OFFSET(INDIRECT(CONCATENATE("'",B$9,"'","!$B$59")),$Q26,$D$536)),OFFSET(INDIRECT(CONCATENATE("'",B$9,"'","!$B$59")),$Q26,$D$536),NA())</f>
        <v>1.2400521648180769</v>
      </c>
      <c r="C554" s="45">
        <f t="shared" ca="1" si="703"/>
        <v>1.258111336871764</v>
      </c>
      <c r="D554" s="45">
        <f t="shared" ca="1" si="703"/>
        <v>1.1105075963331144</v>
      </c>
      <c r="E554" s="45">
        <f t="shared" ca="1" si="703"/>
        <v>1.1607415793558287</v>
      </c>
      <c r="F554" s="46" t="e">
        <f t="shared" ca="1" si="703"/>
        <v>#N/A</v>
      </c>
      <c r="G554" s="46" t="e">
        <f t="shared" ca="1" si="703"/>
        <v>#N/A</v>
      </c>
      <c r="H554" s="46">
        <f t="shared" ca="1" si="703"/>
        <v>0.9672108024092112</v>
      </c>
      <c r="I554" s="46" t="e">
        <f t="shared" ca="1" si="703"/>
        <v>#N/A</v>
      </c>
      <c r="J554" s="46" t="e">
        <f t="shared" ca="1" si="703"/>
        <v>#N/A</v>
      </c>
      <c r="K554" s="46" t="e">
        <f t="shared" ca="1" si="703"/>
        <v>#N/A</v>
      </c>
      <c r="L554" s="46" t="e">
        <f t="shared" ca="1" si="703"/>
        <v>#N/A</v>
      </c>
      <c r="M554" s="46" t="e">
        <f t="shared" ref="M554:N554" ca="1" si="704">IF(ISNUMBER(OFFSET(INDIRECT(CONCATENATE("'",M$9,"'","!$B$60")),$Q296,$D$104)),OFFSET(INDIRECT(CONCATENATE("'",M$9,"'","!$B$60")),$Q296,$D$104),NA())</f>
        <v>#N/A</v>
      </c>
      <c r="N554" s="47" t="e">
        <f t="shared" ca="1" si="704"/>
        <v>#N/A</v>
      </c>
    </row>
    <row r="555" spans="1:14" ht="16">
      <c r="A555" s="48" t="str">
        <f t="shared" si="674"/>
        <v>S-CD213
WB7
CWSP21.5/5
FanSP32
Load100</v>
      </c>
      <c r="B555" s="45">
        <f t="shared" ref="B555:L555" ca="1" si="705">IF(ISNUMBER(OFFSET(INDIRECT(CONCATENATE("'",B$9,"'","!$B$59")),$Q27,$D$536)),OFFSET(INDIRECT(CONCATENATE("'",B$9,"'","!$B$59")),$Q27,$D$536),NA())</f>
        <v>1.3379535368422799</v>
      </c>
      <c r="C555" s="45">
        <f t="shared" ca="1" si="705"/>
        <v>1.3243258998012581</v>
      </c>
      <c r="D555" s="45">
        <f t="shared" ca="1" si="705"/>
        <v>1.1715207534538936</v>
      </c>
      <c r="E555" s="45">
        <f t="shared" ca="1" si="705"/>
        <v>1.2075937076175731</v>
      </c>
      <c r="F555" s="45" t="e">
        <f t="shared" ca="1" si="705"/>
        <v>#N/A</v>
      </c>
      <c r="G555" s="45" t="e">
        <f t="shared" ca="1" si="705"/>
        <v>#N/A</v>
      </c>
      <c r="H555" s="45">
        <f t="shared" ca="1" si="705"/>
        <v>0.95911936537693365</v>
      </c>
      <c r="I555" s="45" t="e">
        <f t="shared" ca="1" si="705"/>
        <v>#N/A</v>
      </c>
      <c r="J555" s="45" t="e">
        <f t="shared" ca="1" si="705"/>
        <v>#N/A</v>
      </c>
      <c r="K555" s="45" t="e">
        <f t="shared" ca="1" si="705"/>
        <v>#N/A</v>
      </c>
      <c r="L555" s="45" t="e">
        <f t="shared" ca="1" si="705"/>
        <v>#N/A</v>
      </c>
      <c r="M555" s="45" t="e">
        <f t="shared" ref="M555:N555" ca="1" si="706">IF(ISNUMBER(OFFSET(INDIRECT(CONCATENATE("'",M$9,"'","!$B$60")),$Q297,$D$104)),OFFSET(INDIRECT(CONCATENATE("'",M$9,"'","!$B$60")),$Q297,$D$104),NA())</f>
        <v>#N/A</v>
      </c>
      <c r="N555" s="49" t="e">
        <f t="shared" ca="1" si="706"/>
        <v>#N/A</v>
      </c>
    </row>
    <row r="556" spans="1:14" ht="16">
      <c r="A556" s="48" t="str">
        <f t="shared" si="674"/>
        <v>S-CD214
WB27
CWSP21.5/5
FanSP32
Load100</v>
      </c>
      <c r="B556" s="45">
        <f t="shared" ref="B556:L556" ca="1" si="707">IF(ISNUMBER(OFFSET(INDIRECT(CONCATENATE("'",B$9,"'","!$B$59")),$Q28,$D$536)),OFFSET(INDIRECT(CONCATENATE("'",B$9,"'","!$B$59")),$Q28,$D$536),NA())</f>
        <v>1.2106216803268999</v>
      </c>
      <c r="C556" s="45">
        <f t="shared" ca="1" si="707"/>
        <v>1.2016716338096516</v>
      </c>
      <c r="D556" s="45">
        <f t="shared" ca="1" si="707"/>
        <v>1.0998014941948875</v>
      </c>
      <c r="E556" s="45">
        <f t="shared" ca="1" si="707"/>
        <v>1.1676898670877593</v>
      </c>
      <c r="F556" s="45" t="e">
        <f t="shared" ca="1" si="707"/>
        <v>#N/A</v>
      </c>
      <c r="G556" s="45" t="e">
        <f t="shared" ca="1" si="707"/>
        <v>#N/A</v>
      </c>
      <c r="H556" s="45">
        <f t="shared" ca="1" si="707"/>
        <v>1.0477722131482665</v>
      </c>
      <c r="I556" s="45" t="e">
        <f t="shared" ca="1" si="707"/>
        <v>#N/A</v>
      </c>
      <c r="J556" s="45" t="e">
        <f t="shared" ca="1" si="707"/>
        <v>#N/A</v>
      </c>
      <c r="K556" s="45" t="e">
        <f t="shared" ca="1" si="707"/>
        <v>#N/A</v>
      </c>
      <c r="L556" s="45" t="e">
        <f t="shared" ca="1" si="707"/>
        <v>#N/A</v>
      </c>
      <c r="M556" s="45" t="e">
        <f t="shared" ref="M556:N556" ca="1" si="708">IF(ISNUMBER(OFFSET(INDIRECT(CONCATENATE("'",M$9,"'","!$B$60")),$Q298,$D$104)),OFFSET(INDIRECT(CONCATENATE("'",M$9,"'","!$B$60")),$Q298,$D$104),NA())</f>
        <v>#N/A</v>
      </c>
      <c r="N556" s="49" t="e">
        <f t="shared" ca="1" si="708"/>
        <v>#N/A</v>
      </c>
    </row>
    <row r="557" spans="1:14" ht="17" thickBot="1">
      <c r="A557" s="50" t="str">
        <f t="shared" si="674"/>
        <v>S-CD215
WB27
CWSP21.5/5
FanSP32
Load100</v>
      </c>
      <c r="B557" s="51">
        <f t="shared" ref="B557:L557" ca="1" si="709">IF(ISNUMBER(OFFSET(INDIRECT(CONCATENATE("'",B$9,"'","!$B$59")),$Q29,$D$536)),OFFSET(INDIRECT(CONCATENATE("'",B$9,"'","!$B$59")),$Q29,$D$536),NA())</f>
        <v>1.2400226687930485</v>
      </c>
      <c r="C557" s="51">
        <f t="shared" ca="1" si="709"/>
        <v>1.258111336871764</v>
      </c>
      <c r="D557" s="51">
        <f t="shared" ca="1" si="709"/>
        <v>1.1105075963331144</v>
      </c>
      <c r="E557" s="51">
        <f t="shared" ca="1" si="709"/>
        <v>1.1610604477255329</v>
      </c>
      <c r="F557" s="51" t="e">
        <f t="shared" ca="1" si="709"/>
        <v>#N/A</v>
      </c>
      <c r="G557" s="51" t="e">
        <f t="shared" ca="1" si="709"/>
        <v>#N/A</v>
      </c>
      <c r="H557" s="51" t="e">
        <f t="shared" ca="1" si="709"/>
        <v>#N/A</v>
      </c>
      <c r="I557" s="51" t="e">
        <f t="shared" ca="1" si="709"/>
        <v>#N/A</v>
      </c>
      <c r="J557" s="51" t="e">
        <f t="shared" ca="1" si="709"/>
        <v>#N/A</v>
      </c>
      <c r="K557" s="51" t="e">
        <f t="shared" ca="1" si="709"/>
        <v>#N/A</v>
      </c>
      <c r="L557" s="51" t="e">
        <f t="shared" ca="1" si="709"/>
        <v>#N/A</v>
      </c>
      <c r="M557" s="51" t="e">
        <f t="shared" ref="M557:N557" ca="1" si="710">IF(ISNUMBER(OFFSET(INDIRECT(CONCATENATE("'",M$9,"'","!$B$60")),$Q299,$D$104)),OFFSET(INDIRECT(CONCATENATE("'",M$9,"'","!$B$60")),$Q299,$D$104),NA())</f>
        <v>#N/A</v>
      </c>
      <c r="N557" s="52" t="e">
        <f t="shared" ca="1" si="710"/>
        <v>#N/A</v>
      </c>
    </row>
    <row r="558" spans="1:14" ht="16">
      <c r="A558" s="36"/>
      <c r="B558" s="36"/>
      <c r="C558" s="36"/>
      <c r="D558" s="36"/>
      <c r="E558" s="36"/>
      <c r="F558" s="36"/>
      <c r="G558" s="36"/>
      <c r="H558" s="36"/>
      <c r="I558" s="36"/>
      <c r="J558" s="36"/>
      <c r="K558" s="36"/>
      <c r="L558" s="36"/>
      <c r="M558" s="36"/>
      <c r="N558" s="36"/>
    </row>
    <row r="559" spans="1:14" ht="16">
      <c r="A559" s="36"/>
      <c r="B559" s="36"/>
      <c r="C559" s="36"/>
      <c r="D559" s="36"/>
      <c r="E559" s="36"/>
      <c r="F559" s="36"/>
      <c r="G559" s="36"/>
      <c r="H559" s="36"/>
      <c r="I559" s="36"/>
      <c r="J559" s="36"/>
      <c r="K559" s="36"/>
      <c r="L559" s="36"/>
      <c r="M559" s="36"/>
      <c r="N559" s="36"/>
    </row>
    <row r="560" spans="1:14" ht="16">
      <c r="A560" s="6" t="s">
        <v>377</v>
      </c>
      <c r="B560" s="6" t="s">
        <v>367</v>
      </c>
      <c r="C560" s="6" t="s">
        <v>15</v>
      </c>
      <c r="D560" s="6">
        <f>MATCH(A560,$X$11:$X$53,0)</f>
        <v>33</v>
      </c>
      <c r="E560" s="8"/>
      <c r="F560" s="6" t="str">
        <f>A560&amp;B560&amp;$F$4</f>
        <v>AR_冷却水出入口温度差[K]　S-CD100シリーズ</v>
      </c>
      <c r="G560" s="6" t="str">
        <f>A560&amp;B560&amp;$G$4</f>
        <v>AR_冷却水出入口温度差[K]　S-CD200シリーズ</v>
      </c>
      <c r="I560" s="36"/>
      <c r="J560" s="36"/>
      <c r="K560" s="36"/>
      <c r="L560" s="36"/>
      <c r="M560" s="36"/>
      <c r="N560" s="36"/>
    </row>
    <row r="561" spans="1:14">
      <c r="A561" s="11" t="s">
        <v>18</v>
      </c>
    </row>
    <row r="562" spans="1:14" ht="15" thickBot="1">
      <c r="A562" s="37" t="s">
        <v>26</v>
      </c>
      <c r="B562" s="38" t="str">
        <f ca="1">B$10</f>
        <v>QAS/メーカ値</v>
      </c>
      <c r="C562" s="38" t="str">
        <f t="shared" ref="C562:N562" ca="1" si="711">C$10</f>
        <v>ENe-ST/小野永吉</v>
      </c>
      <c r="D562" s="38" t="str">
        <f t="shared" ca="1" si="711"/>
        <v>LCEM/Yajima</v>
      </c>
      <c r="E562" s="38" t="str">
        <f t="shared" ca="1" si="711"/>
        <v>BEST2108dev/nino</v>
      </c>
      <c r="F562" s="38" t="str">
        <f t="shared" si="711"/>
        <v>Popolo_富樫</v>
      </c>
      <c r="G562" s="38" t="str">
        <f t="shared" si="711"/>
        <v>ACSESCX_吉田</v>
      </c>
      <c r="H562" s="38" t="str">
        <f t="shared" ca="1" si="711"/>
        <v>EnergyPlus/小野永吉</v>
      </c>
      <c r="I562" s="38" t="e">
        <f t="shared" ca="1" si="711"/>
        <v>#REF!</v>
      </c>
      <c r="J562" s="38" t="e">
        <f t="shared" ca="1" si="711"/>
        <v>#REF!</v>
      </c>
      <c r="K562" s="38" t="e">
        <f t="shared" ca="1" si="711"/>
        <v>#REF!</v>
      </c>
      <c r="L562" s="38" t="e">
        <f t="shared" ca="1" si="711"/>
        <v>#REF!</v>
      </c>
      <c r="M562" s="38" t="e">
        <f t="shared" ca="1" si="711"/>
        <v>#REF!</v>
      </c>
      <c r="N562" s="38" t="e">
        <f t="shared" ca="1" si="711"/>
        <v>#REF!</v>
      </c>
    </row>
    <row r="563" spans="1:14" ht="16">
      <c r="A563" s="39" t="str">
        <f>$A35</f>
        <v>S-CD100
WB27
CWSP21.5/5
FanSP22
Load100</v>
      </c>
      <c r="B563" s="40">
        <f ca="1">IF(ISNUMBER(OFFSET(INDIRECT(CONCATENATE("'",B$9,"'","!$B$59")),$Q11,$D$560)),OFFSET(INDIRECT(CONCATENATE("'",B$9,"'","!$B$59")),$Q11,$D$560),NA())</f>
        <v>5.129999999999999</v>
      </c>
      <c r="C563" s="40">
        <f t="shared" ref="C563:N563" ca="1" si="712">IF(ISNUMBER(OFFSET(INDIRECT(CONCATENATE("'",C$9,"'","!$B$59")),$Q11,$D$560)),OFFSET(INDIRECT(CONCATENATE("'",C$9,"'","!$B$59")),$Q11,$D$560),NA())</f>
        <v>4.9979610543857973</v>
      </c>
      <c r="D563" s="40">
        <f t="shared" ca="1" si="712"/>
        <v>4.9807619095635118</v>
      </c>
      <c r="E563" s="41">
        <f t="shared" ca="1" si="712"/>
        <v>5.1200000000000045</v>
      </c>
      <c r="F563" s="41">
        <f t="shared" ca="1" si="712"/>
        <v>0</v>
      </c>
      <c r="G563" s="41">
        <f t="shared" ca="1" si="712"/>
        <v>0</v>
      </c>
      <c r="H563" s="41">
        <f t="shared" ca="1" si="712"/>
        <v>5.3764579126018042</v>
      </c>
      <c r="I563" s="41" t="e">
        <f t="shared" ca="1" si="712"/>
        <v>#N/A</v>
      </c>
      <c r="J563" s="41" t="e">
        <f t="shared" ca="1" si="712"/>
        <v>#N/A</v>
      </c>
      <c r="K563" s="41" t="e">
        <f t="shared" ca="1" si="712"/>
        <v>#N/A</v>
      </c>
      <c r="L563" s="41" t="e">
        <f t="shared" ca="1" si="712"/>
        <v>#N/A</v>
      </c>
      <c r="M563" s="41" t="e">
        <f t="shared" ca="1" si="712"/>
        <v>#N/A</v>
      </c>
      <c r="N563" s="42" t="e">
        <f t="shared" ca="1" si="712"/>
        <v>#N/A</v>
      </c>
    </row>
    <row r="564" spans="1:14" ht="16">
      <c r="A564" s="43" t="str">
        <f t="shared" ref="A564:A581" si="713">$A36</f>
        <v>S-CD101
WB23
CWSP21.5/5
FanSP22
Load100</v>
      </c>
      <c r="B564" s="44">
        <f t="shared" ref="B564:N564" ca="1" si="714">IF(ISNUMBER(OFFSET(INDIRECT(CONCATENATE("'",B$9,"'","!$B$59")),$Q12,$D$560)),OFFSET(INDIRECT(CONCATENATE("'",B$9,"'","!$B$59")),$Q12,$D$560),NA())</f>
        <v>5.0500000000000043</v>
      </c>
      <c r="C564" s="45">
        <f t="shared" ca="1" si="714"/>
        <v>4.9016643986404027</v>
      </c>
      <c r="D564" s="45">
        <f t="shared" ca="1" si="714"/>
        <v>4.8235228820376292</v>
      </c>
      <c r="E564" s="46">
        <f t="shared" ca="1" si="714"/>
        <v>5.0500000000000043</v>
      </c>
      <c r="F564" s="46">
        <f t="shared" ca="1" si="714"/>
        <v>0</v>
      </c>
      <c r="G564" s="46">
        <f t="shared" ca="1" si="714"/>
        <v>0</v>
      </c>
      <c r="H564" s="46">
        <f t="shared" ca="1" si="714"/>
        <v>5.3771879533620961</v>
      </c>
      <c r="I564" s="46" t="e">
        <f t="shared" ca="1" si="714"/>
        <v>#N/A</v>
      </c>
      <c r="J564" s="46" t="e">
        <f t="shared" ca="1" si="714"/>
        <v>#N/A</v>
      </c>
      <c r="K564" s="46" t="e">
        <f t="shared" ca="1" si="714"/>
        <v>#N/A</v>
      </c>
      <c r="L564" s="46" t="e">
        <f t="shared" ca="1" si="714"/>
        <v>#N/A</v>
      </c>
      <c r="M564" s="46" t="e">
        <f t="shared" ca="1" si="714"/>
        <v>#N/A</v>
      </c>
      <c r="N564" s="47" t="e">
        <f t="shared" ca="1" si="714"/>
        <v>#N/A</v>
      </c>
    </row>
    <row r="565" spans="1:14" ht="16">
      <c r="A565" s="43" t="str">
        <f t="shared" si="713"/>
        <v>S-CD102
WB19
CWSP21.5/5
FanSP22
Load100</v>
      </c>
      <c r="B565" s="45">
        <f t="shared" ref="B565:N565" ca="1" si="715">IF(ISNUMBER(OFFSET(INDIRECT(CONCATENATE("'",B$9,"'","!$B$59")),$Q13,$D$560)),OFFSET(INDIRECT(CONCATENATE("'",B$9,"'","!$B$59")),$Q13,$D$560),NA())</f>
        <v>4.990000000000002</v>
      </c>
      <c r="C565" s="45">
        <f t="shared" ca="1" si="715"/>
        <v>4.8213431664786981</v>
      </c>
      <c r="D565" s="45">
        <f t="shared" ca="1" si="715"/>
        <v>4.7674196373405415</v>
      </c>
      <c r="E565" s="46">
        <f t="shared" ca="1" si="715"/>
        <v>5</v>
      </c>
      <c r="F565" s="46">
        <f t="shared" ca="1" si="715"/>
        <v>0</v>
      </c>
      <c r="G565" s="46">
        <f t="shared" ca="1" si="715"/>
        <v>0</v>
      </c>
      <c r="H565" s="46">
        <f t="shared" ca="1" si="715"/>
        <v>5.3773306446787004</v>
      </c>
      <c r="I565" s="46" t="e">
        <f t="shared" ca="1" si="715"/>
        <v>#N/A</v>
      </c>
      <c r="J565" s="46" t="e">
        <f t="shared" ca="1" si="715"/>
        <v>#N/A</v>
      </c>
      <c r="K565" s="46" t="e">
        <f t="shared" ca="1" si="715"/>
        <v>#N/A</v>
      </c>
      <c r="L565" s="46" t="e">
        <f t="shared" ca="1" si="715"/>
        <v>#N/A</v>
      </c>
      <c r="M565" s="46" t="e">
        <f t="shared" ca="1" si="715"/>
        <v>#N/A</v>
      </c>
      <c r="N565" s="47" t="e">
        <f t="shared" ca="1" si="715"/>
        <v>#N/A</v>
      </c>
    </row>
    <row r="566" spans="1:14" ht="16">
      <c r="A566" s="43" t="str">
        <f t="shared" si="713"/>
        <v>S-CD103
WB7
CWSP21.5/5
FanSP32
Load100</v>
      </c>
      <c r="B566" s="45">
        <f t="shared" ref="B566:N566" ca="1" si="716">IF(ISNUMBER(OFFSET(INDIRECT(CONCATENATE("'",B$9,"'","!$B$59")),$Q14,$D$560)),OFFSET(INDIRECT(CONCATENATE("'",B$9,"'","!$B$59")),$Q14,$D$560),NA())</f>
        <v>4.889999999999997</v>
      </c>
      <c r="C566" s="45">
        <f t="shared" ca="1" si="716"/>
        <v>4.7331293838131998</v>
      </c>
      <c r="D566" s="45">
        <f t="shared" ca="1" si="716"/>
        <v>4.6815675867095372</v>
      </c>
      <c r="E566" s="46">
        <f t="shared" ca="1" si="716"/>
        <v>4.8900000000000006</v>
      </c>
      <c r="F566" s="46">
        <f t="shared" ca="1" si="716"/>
        <v>0</v>
      </c>
      <c r="G566" s="46">
        <f t="shared" ca="1" si="716"/>
        <v>0</v>
      </c>
      <c r="H566" s="46">
        <f t="shared" ca="1" si="716"/>
        <v>5.376200678119698</v>
      </c>
      <c r="I566" s="46" t="e">
        <f t="shared" ca="1" si="716"/>
        <v>#N/A</v>
      </c>
      <c r="J566" s="46" t="e">
        <f t="shared" ca="1" si="716"/>
        <v>#N/A</v>
      </c>
      <c r="K566" s="46" t="e">
        <f t="shared" ca="1" si="716"/>
        <v>#N/A</v>
      </c>
      <c r="L566" s="46" t="e">
        <f t="shared" ca="1" si="716"/>
        <v>#N/A</v>
      </c>
      <c r="M566" s="46" t="e">
        <f t="shared" ca="1" si="716"/>
        <v>#N/A</v>
      </c>
      <c r="N566" s="47" t="e">
        <f t="shared" ca="1" si="716"/>
        <v>#N/A</v>
      </c>
    </row>
    <row r="567" spans="1:14" ht="16">
      <c r="A567" s="43" t="str">
        <f t="shared" si="713"/>
        <v>S-CD104
WB27
CWSP21.5/5
FanSP32
Load100</v>
      </c>
      <c r="B567" s="45">
        <f t="shared" ref="B567:N567" ca="1" si="717">IF(ISNUMBER(OFFSET(INDIRECT(CONCATENATE("'",B$9,"'","!$B$59")),$Q15,$D$560)),OFFSET(INDIRECT(CONCATENATE("'",B$9,"'","!$B$59")),$Q15,$D$560),NA())</f>
        <v>5.1099999999999959</v>
      </c>
      <c r="C567" s="45">
        <f t="shared" ca="1" si="717"/>
        <v>4.9933960401330992</v>
      </c>
      <c r="D567" s="45">
        <f t="shared" ca="1" si="717"/>
        <v>4.9815675867095379</v>
      </c>
      <c r="E567" s="46">
        <f t="shared" ca="1" si="717"/>
        <v>5.1099999999999994</v>
      </c>
      <c r="F567" s="46">
        <f t="shared" ca="1" si="717"/>
        <v>0</v>
      </c>
      <c r="G567" s="46">
        <f t="shared" ca="1" si="717"/>
        <v>0</v>
      </c>
      <c r="H567" s="46">
        <f t="shared" ca="1" si="717"/>
        <v>5.3764579126018006</v>
      </c>
      <c r="I567" s="46" t="e">
        <f t="shared" ca="1" si="717"/>
        <v>#N/A</v>
      </c>
      <c r="J567" s="46" t="e">
        <f t="shared" ca="1" si="717"/>
        <v>#N/A</v>
      </c>
      <c r="K567" s="46" t="e">
        <f t="shared" ca="1" si="717"/>
        <v>#N/A</v>
      </c>
      <c r="L567" s="46" t="e">
        <f t="shared" ca="1" si="717"/>
        <v>#N/A</v>
      </c>
      <c r="M567" s="46" t="e">
        <f t="shared" ca="1" si="717"/>
        <v>#N/A</v>
      </c>
      <c r="N567" s="47" t="e">
        <f t="shared" ca="1" si="717"/>
        <v>#N/A</v>
      </c>
    </row>
    <row r="568" spans="1:14" ht="16">
      <c r="A568" s="43" t="str">
        <f t="shared" si="713"/>
        <v>S-CD111
WB23
CWSP21.5/5
FanSP22
Load75</v>
      </c>
      <c r="B568" s="45">
        <f t="shared" ref="B568:N568" ca="1" si="718">IF(ISNUMBER(OFFSET(INDIRECT(CONCATENATE("'",B$9,"'","!$B$59")),$Q16,$D$560)),OFFSET(INDIRECT(CONCATENATE("'",B$9,"'","!$B$59")),$Q16,$D$560),NA())</f>
        <v>3.7200000000000024</v>
      </c>
      <c r="C568" s="45">
        <f t="shared" ca="1" si="718"/>
        <v>3.6242018050304985</v>
      </c>
      <c r="D568" s="45">
        <f t="shared" ca="1" si="718"/>
        <v>3.5738667047698556</v>
      </c>
      <c r="E568" s="45">
        <f t="shared" ca="1" si="718"/>
        <v>3.7199999999999989</v>
      </c>
      <c r="F568" s="46">
        <f t="shared" ca="1" si="718"/>
        <v>0</v>
      </c>
      <c r="G568" s="46">
        <f t="shared" ca="1" si="718"/>
        <v>0</v>
      </c>
      <c r="H568" s="46">
        <f t="shared" ca="1" si="718"/>
        <v>4.0089662425420975</v>
      </c>
      <c r="I568" s="46" t="e">
        <f t="shared" ca="1" si="718"/>
        <v>#N/A</v>
      </c>
      <c r="J568" s="46" t="e">
        <f t="shared" ca="1" si="718"/>
        <v>#N/A</v>
      </c>
      <c r="K568" s="46" t="e">
        <f t="shared" ca="1" si="718"/>
        <v>#N/A</v>
      </c>
      <c r="L568" s="46" t="e">
        <f t="shared" ca="1" si="718"/>
        <v>#N/A</v>
      </c>
      <c r="M568" s="46" t="e">
        <f t="shared" ca="1" si="718"/>
        <v>#N/A</v>
      </c>
      <c r="N568" s="47" t="e">
        <f t="shared" ca="1" si="718"/>
        <v>#N/A</v>
      </c>
    </row>
    <row r="569" spans="1:14" ht="16">
      <c r="A569" s="43" t="str">
        <f t="shared" si="713"/>
        <v>S-CD112
WB19
CWSP21.5/6
FanSP22
Load50</v>
      </c>
      <c r="B569" s="45">
        <f t="shared" ref="B569:N569" ca="1" si="719">IF(ISNUMBER(OFFSET(INDIRECT(CONCATENATE("'",B$9,"'","!$B$59")),$Q17,$D$560)),OFFSET(INDIRECT(CONCATENATE("'",B$9,"'","!$B$59")),$Q17,$D$560),NA())</f>
        <v>2.4199999999999982</v>
      </c>
      <c r="C569" s="45">
        <f t="shared" ca="1" si="719"/>
        <v>2.350572532012599</v>
      </c>
      <c r="D569" s="45">
        <f t="shared" ca="1" si="719"/>
        <v>2.2833842334072862</v>
      </c>
      <c r="E569" s="45">
        <f t="shared" ca="1" si="719"/>
        <v>2.4199999999999982</v>
      </c>
      <c r="F569" s="46">
        <f t="shared" ca="1" si="719"/>
        <v>0</v>
      </c>
      <c r="G569" s="46">
        <f t="shared" ca="1" si="719"/>
        <v>0</v>
      </c>
      <c r="H569" s="46">
        <f t="shared" ca="1" si="719"/>
        <v>2.6677694311916014</v>
      </c>
      <c r="I569" s="46" t="e">
        <f t="shared" ca="1" si="719"/>
        <v>#N/A</v>
      </c>
      <c r="J569" s="46" t="e">
        <f t="shared" ca="1" si="719"/>
        <v>#N/A</v>
      </c>
      <c r="K569" s="46" t="e">
        <f t="shared" ca="1" si="719"/>
        <v>#N/A</v>
      </c>
      <c r="L569" s="46" t="e">
        <f t="shared" ca="1" si="719"/>
        <v>#N/A</v>
      </c>
      <c r="M569" s="46" t="e">
        <f t="shared" ca="1" si="719"/>
        <v>#N/A</v>
      </c>
      <c r="N569" s="47" t="e">
        <f t="shared" ca="1" si="719"/>
        <v>#N/A</v>
      </c>
    </row>
    <row r="570" spans="1:14" ht="16">
      <c r="A570" s="43" t="str">
        <f t="shared" si="713"/>
        <v>S-CD113
WB7
CWSP21.5/5
FanSP32
Load100</v>
      </c>
      <c r="B570" s="45">
        <f t="shared" ref="B570:N570" ca="1" si="720">IF(ISNUMBER(OFFSET(INDIRECT(CONCATENATE("'",B$9,"'","!$B$59")),$Q18,$D$560)),OFFSET(INDIRECT(CONCATENATE("'",B$9,"'","!$B$59")),$Q18,$D$560),NA())</f>
        <v>1.6999999999999993</v>
      </c>
      <c r="C570" s="45">
        <f t="shared" ca="1" si="720"/>
        <v>1.6410918870390994</v>
      </c>
      <c r="D570" s="45">
        <f t="shared" ca="1" si="720"/>
        <v>1.6815675867095372</v>
      </c>
      <c r="E570" s="45">
        <f t="shared" ca="1" si="720"/>
        <v>1.7000000000000028</v>
      </c>
      <c r="F570" s="46">
        <f t="shared" ca="1" si="720"/>
        <v>0</v>
      </c>
      <c r="G570" s="46">
        <f t="shared" ca="1" si="720"/>
        <v>0</v>
      </c>
      <c r="H570" s="46">
        <f t="shared" ca="1" si="720"/>
        <v>1.8832318686896983</v>
      </c>
      <c r="I570" s="46" t="e">
        <f t="shared" ca="1" si="720"/>
        <v>#N/A</v>
      </c>
      <c r="J570" s="46" t="e">
        <f t="shared" ca="1" si="720"/>
        <v>#N/A</v>
      </c>
      <c r="K570" s="46" t="e">
        <f t="shared" ca="1" si="720"/>
        <v>#N/A</v>
      </c>
      <c r="L570" s="46" t="e">
        <f t="shared" ca="1" si="720"/>
        <v>#N/A</v>
      </c>
      <c r="M570" s="46" t="e">
        <f t="shared" ca="1" si="720"/>
        <v>#N/A</v>
      </c>
      <c r="N570" s="47" t="e">
        <f t="shared" ca="1" si="720"/>
        <v>#N/A</v>
      </c>
    </row>
    <row r="571" spans="1:14" ht="16">
      <c r="A571" s="48" t="str">
        <f t="shared" si="713"/>
        <v>S-CD114
WB27
CWSP21.5/5
FanSP32
Load100</v>
      </c>
      <c r="B571" s="45">
        <f t="shared" ref="B571:N571" ca="1" si="721">IF(ISNUMBER(OFFSET(INDIRECT(CONCATENATE("'",B$9,"'","!$B$59")),$Q19,$D$560)),OFFSET(INDIRECT(CONCATENATE("'",B$9,"'","!$B$59")),$Q19,$D$560),NA())</f>
        <v>2.5100000000000016</v>
      </c>
      <c r="C571" s="45">
        <f t="shared" ca="1" si="721"/>
        <v>2.465259359442296</v>
      </c>
      <c r="D571" s="45">
        <f t="shared" ca="1" si="721"/>
        <v>2.4815675867095379</v>
      </c>
      <c r="E571" s="45">
        <f t="shared" ca="1" si="721"/>
        <v>2.5100000000000051</v>
      </c>
      <c r="F571" s="45">
        <f t="shared" ca="1" si="721"/>
        <v>0</v>
      </c>
      <c r="G571" s="45">
        <f t="shared" ca="1" si="721"/>
        <v>0</v>
      </c>
      <c r="H571" s="45">
        <f t="shared" ca="1" si="721"/>
        <v>2.6678970756619975</v>
      </c>
      <c r="I571" s="45" t="e">
        <f t="shared" ca="1" si="721"/>
        <v>#N/A</v>
      </c>
      <c r="J571" s="45" t="e">
        <f t="shared" ca="1" si="721"/>
        <v>#N/A</v>
      </c>
      <c r="K571" s="45" t="e">
        <f t="shared" ca="1" si="721"/>
        <v>#N/A</v>
      </c>
      <c r="L571" s="45" t="e">
        <f t="shared" ca="1" si="721"/>
        <v>#N/A</v>
      </c>
      <c r="M571" s="45" t="e">
        <f t="shared" ca="1" si="721"/>
        <v>#N/A</v>
      </c>
      <c r="N571" s="49" t="e">
        <f t="shared" ca="1" si="721"/>
        <v>#N/A</v>
      </c>
    </row>
    <row r="572" spans="1:14" ht="16">
      <c r="A572" s="43" t="str">
        <f t="shared" si="713"/>
        <v>S-CD200
WB27
CWSP21.5/5
FanSP22
Load100</v>
      </c>
      <c r="B572" s="44">
        <f t="shared" ref="B572:N572" ca="1" si="722">IF(ISNUMBER(OFFSET(INDIRECT(CONCATENATE("'",B$9,"'","!$B$59")),$Q20,$D$560)),OFFSET(INDIRECT(CONCATENATE("'",B$9,"'","!$B$59")),$Q20,$D$560),NA())</f>
        <v>5.129999999999999</v>
      </c>
      <c r="C572" s="45">
        <f t="shared" ca="1" si="722"/>
        <v>5.0043659987669997</v>
      </c>
      <c r="D572" s="45">
        <f t="shared" ca="1" si="722"/>
        <v>4.98214806829548</v>
      </c>
      <c r="E572" s="46">
        <f t="shared" ca="1" si="722"/>
        <v>5.1200000000000045</v>
      </c>
      <c r="F572" s="46">
        <f t="shared" ca="1" si="722"/>
        <v>0</v>
      </c>
      <c r="G572" s="46">
        <f t="shared" ca="1" si="722"/>
        <v>0</v>
      </c>
      <c r="H572" s="46">
        <f t="shared" ca="1" si="722"/>
        <v>5.3764579126018965</v>
      </c>
      <c r="I572" s="46" t="e">
        <f t="shared" ca="1" si="722"/>
        <v>#N/A</v>
      </c>
      <c r="J572" s="46" t="e">
        <f t="shared" ca="1" si="722"/>
        <v>#N/A</v>
      </c>
      <c r="K572" s="46" t="e">
        <f t="shared" ca="1" si="722"/>
        <v>#N/A</v>
      </c>
      <c r="L572" s="46" t="e">
        <f t="shared" ca="1" si="722"/>
        <v>#N/A</v>
      </c>
      <c r="M572" s="46" t="e">
        <f t="shared" ca="1" si="722"/>
        <v>#N/A</v>
      </c>
      <c r="N572" s="47" t="e">
        <f t="shared" ca="1" si="722"/>
        <v>#N/A</v>
      </c>
    </row>
    <row r="573" spans="1:14" ht="16">
      <c r="A573" s="43" t="str">
        <f t="shared" si="713"/>
        <v>S-CD201
WB23
CWSP21.5/5
FanSP22
Load100</v>
      </c>
      <c r="B573" s="45">
        <f t="shared" ref="B573:N573" ca="1" si="723">IF(ISNUMBER(OFFSET(INDIRECT(CONCATENATE("'",B$9,"'","!$B$59")),$Q21,$D$560)),OFFSET(INDIRECT(CONCATENATE("'",B$9,"'","!$B$59")),$Q21,$D$560),NA())</f>
        <v>5.0500000000000043</v>
      </c>
      <c r="C573" s="45">
        <f t="shared" ca="1" si="723"/>
        <v>4.9992103974370963</v>
      </c>
      <c r="D573" s="45">
        <f t="shared" ca="1" si="723"/>
        <v>5.0331752678672608</v>
      </c>
      <c r="E573" s="46">
        <f t="shared" ca="1" si="723"/>
        <v>5.0500000000000043</v>
      </c>
      <c r="F573" s="46">
        <f t="shared" ca="1" si="723"/>
        <v>0</v>
      </c>
      <c r="G573" s="46">
        <f t="shared" ca="1" si="723"/>
        <v>0</v>
      </c>
      <c r="H573" s="46">
        <f t="shared" ca="1" si="723"/>
        <v>5.3767297327602002</v>
      </c>
      <c r="I573" s="46" t="e">
        <f t="shared" ca="1" si="723"/>
        <v>#N/A</v>
      </c>
      <c r="J573" s="46" t="e">
        <f t="shared" ca="1" si="723"/>
        <v>#N/A</v>
      </c>
      <c r="K573" s="46" t="e">
        <f t="shared" ca="1" si="723"/>
        <v>#N/A</v>
      </c>
      <c r="L573" s="46" t="e">
        <f t="shared" ca="1" si="723"/>
        <v>#N/A</v>
      </c>
      <c r="M573" s="46" t="e">
        <f t="shared" ca="1" si="723"/>
        <v>#N/A</v>
      </c>
      <c r="N573" s="47" t="e">
        <f t="shared" ca="1" si="723"/>
        <v>#N/A</v>
      </c>
    </row>
    <row r="574" spans="1:14" ht="16">
      <c r="A574" s="43" t="str">
        <f t="shared" si="713"/>
        <v>S-CD202
WB19
CWSP21.5/5
FanSP22
Load100</v>
      </c>
      <c r="B574" s="45">
        <f t="shared" ref="B574:N574" ca="1" si="724">IF(ISNUMBER(OFFSET(INDIRECT(CONCATENATE("'",B$9,"'","!$B$59")),$Q22,$D$560)),OFFSET(INDIRECT(CONCATENATE("'",B$9,"'","!$B$59")),$Q22,$D$560),NA())</f>
        <v>4.990000000000002</v>
      </c>
      <c r="C574" s="45">
        <f t="shared" ca="1" si="724"/>
        <v>4.9993457326016006</v>
      </c>
      <c r="D574" s="45">
        <f t="shared" ca="1" si="724"/>
        <v>5.0003565394207712</v>
      </c>
      <c r="E574" s="46">
        <f t="shared" ca="1" si="724"/>
        <v>5</v>
      </c>
      <c r="F574" s="46">
        <f t="shared" ca="1" si="724"/>
        <v>0</v>
      </c>
      <c r="G574" s="46">
        <f t="shared" ca="1" si="724"/>
        <v>0</v>
      </c>
      <c r="H574" s="46">
        <f t="shared" ca="1" si="724"/>
        <v>5.3774681900437002</v>
      </c>
      <c r="I574" s="46" t="e">
        <f t="shared" ca="1" si="724"/>
        <v>#N/A</v>
      </c>
      <c r="J574" s="46" t="e">
        <f t="shared" ca="1" si="724"/>
        <v>#N/A</v>
      </c>
      <c r="K574" s="46" t="e">
        <f t="shared" ca="1" si="724"/>
        <v>#N/A</v>
      </c>
      <c r="L574" s="46" t="e">
        <f t="shared" ca="1" si="724"/>
        <v>#N/A</v>
      </c>
      <c r="M574" s="46" t="e">
        <f t="shared" ca="1" si="724"/>
        <v>#N/A</v>
      </c>
      <c r="N574" s="47" t="e">
        <f t="shared" ca="1" si="724"/>
        <v>#N/A</v>
      </c>
    </row>
    <row r="575" spans="1:14" ht="16">
      <c r="A575" s="43" t="str">
        <f t="shared" si="713"/>
        <v>S-CD203
WB7
CWSP21.5/5
FanSP32
Load100</v>
      </c>
      <c r="B575" s="45">
        <f t="shared" ref="B575:N575" ca="1" si="725">IF(ISNUMBER(OFFSET(INDIRECT(CONCATENATE("'",B$9,"'","!$B$59")),$Q23,$D$560)),OFFSET(INDIRECT(CONCATENATE("'",B$9,"'","!$B$59")),$Q23,$D$560),NA())</f>
        <v>4.9899999999999984</v>
      </c>
      <c r="C575" s="45">
        <f t="shared" ca="1" si="725"/>
        <v>4.9995099196047974</v>
      </c>
      <c r="D575" s="45">
        <f t="shared" ca="1" si="725"/>
        <v>4.9855566181454876</v>
      </c>
      <c r="E575" s="46">
        <f t="shared" ca="1" si="725"/>
        <v>4.9200000000000017</v>
      </c>
      <c r="F575" s="46">
        <f t="shared" ca="1" si="725"/>
        <v>0</v>
      </c>
      <c r="G575" s="46">
        <f t="shared" ca="1" si="725"/>
        <v>0</v>
      </c>
      <c r="H575" s="46">
        <f t="shared" ca="1" si="725"/>
        <v>5.3762006781195986</v>
      </c>
      <c r="I575" s="46" t="e">
        <f t="shared" ca="1" si="725"/>
        <v>#N/A</v>
      </c>
      <c r="J575" s="46" t="e">
        <f t="shared" ca="1" si="725"/>
        <v>#N/A</v>
      </c>
      <c r="K575" s="46" t="e">
        <f t="shared" ca="1" si="725"/>
        <v>#N/A</v>
      </c>
      <c r="L575" s="46" t="e">
        <f t="shared" ca="1" si="725"/>
        <v>#N/A</v>
      </c>
      <c r="M575" s="46" t="e">
        <f t="shared" ca="1" si="725"/>
        <v>#N/A</v>
      </c>
      <c r="N575" s="47" t="e">
        <f t="shared" ca="1" si="725"/>
        <v>#N/A</v>
      </c>
    </row>
    <row r="576" spans="1:14" ht="16">
      <c r="A576" s="43" t="str">
        <f t="shared" si="713"/>
        <v>S-CD204
WB27
CWSP21.5/5
FanSP32
Load100</v>
      </c>
      <c r="B576" s="45">
        <f t="shared" ref="B576:N576" ca="1" si="726">IF(ISNUMBER(OFFSET(INDIRECT(CONCATENATE("'",B$9,"'","!$B$59")),$Q24,$D$560)),OFFSET(INDIRECT(CONCATENATE("'",B$9,"'","!$B$59")),$Q24,$D$560),NA())</f>
        <v>5.1200000000000045</v>
      </c>
      <c r="C576" s="45">
        <f t="shared" ca="1" si="726"/>
        <v>5.0107627422294954</v>
      </c>
      <c r="D576" s="45">
        <f t="shared" ca="1" si="726"/>
        <v>4.9879156691840123</v>
      </c>
      <c r="E576" s="45">
        <f t="shared" ca="1" si="726"/>
        <v>5.1200000000000045</v>
      </c>
      <c r="F576" s="46">
        <f t="shared" ca="1" si="726"/>
        <v>0</v>
      </c>
      <c r="G576" s="46">
        <f t="shared" ca="1" si="726"/>
        <v>0</v>
      </c>
      <c r="H576" s="46">
        <f t="shared" ca="1" si="726"/>
        <v>5.3764579126018006</v>
      </c>
      <c r="I576" s="46" t="e">
        <f t="shared" ca="1" si="726"/>
        <v>#N/A</v>
      </c>
      <c r="J576" s="46" t="e">
        <f t="shared" ca="1" si="726"/>
        <v>#N/A</v>
      </c>
      <c r="K576" s="46" t="e">
        <f t="shared" ca="1" si="726"/>
        <v>#N/A</v>
      </c>
      <c r="L576" s="46" t="e">
        <f t="shared" ca="1" si="726"/>
        <v>#N/A</v>
      </c>
      <c r="M576" s="46" t="e">
        <f t="shared" ca="1" si="726"/>
        <v>#N/A</v>
      </c>
      <c r="N576" s="47" t="e">
        <f t="shared" ca="1" si="726"/>
        <v>#N/A</v>
      </c>
    </row>
    <row r="577" spans="1:14" ht="16">
      <c r="A577" s="43" t="str">
        <f t="shared" si="713"/>
        <v>S-CD211
WB23
CWSP21.5/5
FanSP22
Load75</v>
      </c>
      <c r="B577" s="45">
        <f t="shared" ref="B577:N577" ca="1" si="727">IF(ISNUMBER(OFFSET(INDIRECT(CONCATENATE("'",B$9,"'","!$B$59")),$Q25,$D$560)),OFFSET(INDIRECT(CONCATENATE("'",B$9,"'","!$B$59")),$Q25,$D$560),NA())</f>
        <v>4.9799999999999969</v>
      </c>
      <c r="C577" s="45">
        <f t="shared" ca="1" si="727"/>
        <v>4.9959088474267013</v>
      </c>
      <c r="D577" s="45">
        <f t="shared" ca="1" si="727"/>
        <v>5.0003757360062906</v>
      </c>
      <c r="E577" s="45">
        <f t="shared" ca="1" si="727"/>
        <v>4.93</v>
      </c>
      <c r="F577" s="46">
        <f t="shared" ca="1" si="727"/>
        <v>0</v>
      </c>
      <c r="G577" s="46">
        <f t="shared" ca="1" si="727"/>
        <v>0</v>
      </c>
      <c r="H577" s="46">
        <f t="shared" ca="1" si="727"/>
        <v>4.0086891154025004</v>
      </c>
      <c r="I577" s="46" t="e">
        <f t="shared" ca="1" si="727"/>
        <v>#N/A</v>
      </c>
      <c r="J577" s="46" t="e">
        <f t="shared" ca="1" si="727"/>
        <v>#N/A</v>
      </c>
      <c r="K577" s="46" t="e">
        <f t="shared" ca="1" si="727"/>
        <v>#N/A</v>
      </c>
      <c r="L577" s="46" t="e">
        <f t="shared" ca="1" si="727"/>
        <v>#N/A</v>
      </c>
      <c r="M577" s="46" t="e">
        <f t="shared" ca="1" si="727"/>
        <v>#N/A</v>
      </c>
      <c r="N577" s="47" t="e">
        <f t="shared" ca="1" si="727"/>
        <v>#N/A</v>
      </c>
    </row>
    <row r="578" spans="1:14" ht="16">
      <c r="A578" s="43" t="str">
        <f t="shared" si="713"/>
        <v>S-CD212
WB19
CWSP21.5/6
FanSP22
Load50</v>
      </c>
      <c r="B578" s="45">
        <f t="shared" ref="B578:N578" ca="1" si="728">IF(ISNUMBER(OFFSET(INDIRECT(CONCATENATE("'",B$9,"'","!$B$59")),$Q26,$D$560)),OFFSET(INDIRECT(CONCATENATE("'",B$9,"'","!$B$59")),$Q26,$D$560),NA())</f>
        <v>4.8999999999999986</v>
      </c>
      <c r="C578" s="45">
        <f t="shared" ca="1" si="728"/>
        <v>4.7368280371006009</v>
      </c>
      <c r="D578" s="45">
        <f t="shared" ca="1" si="728"/>
        <v>4.9052874936588218</v>
      </c>
      <c r="E578" s="45">
        <f t="shared" ca="1" si="728"/>
        <v>4.8999999999999986</v>
      </c>
      <c r="F578" s="46">
        <f t="shared" ca="1" si="728"/>
        <v>0</v>
      </c>
      <c r="G578" s="46">
        <f t="shared" ca="1" si="728"/>
        <v>0</v>
      </c>
      <c r="H578" s="46">
        <f t="shared" ca="1" si="728"/>
        <v>2.6680518994873985</v>
      </c>
      <c r="I578" s="46" t="e">
        <f t="shared" ca="1" si="728"/>
        <v>#N/A</v>
      </c>
      <c r="J578" s="46" t="e">
        <f t="shared" ca="1" si="728"/>
        <v>#N/A</v>
      </c>
      <c r="K578" s="46" t="e">
        <f t="shared" ca="1" si="728"/>
        <v>#N/A</v>
      </c>
      <c r="L578" s="46" t="e">
        <f t="shared" ca="1" si="728"/>
        <v>#N/A</v>
      </c>
      <c r="M578" s="46" t="e">
        <f t="shared" ca="1" si="728"/>
        <v>#N/A</v>
      </c>
      <c r="N578" s="47" t="e">
        <f t="shared" ca="1" si="728"/>
        <v>#N/A</v>
      </c>
    </row>
    <row r="579" spans="1:14" ht="16">
      <c r="A579" s="48" t="str">
        <f t="shared" si="713"/>
        <v>S-CD213
WB7
CWSP21.5/5
FanSP32
Load100</v>
      </c>
      <c r="B579" s="45">
        <f t="shared" ref="B579:N579" ca="1" si="729">IF(ISNUMBER(OFFSET(INDIRECT(CONCATENATE("'",B$9,"'","!$B$59")),$Q27,$D$560)),OFFSET(INDIRECT(CONCATENATE("'",B$9,"'","!$B$59")),$Q27,$D$560),NA())</f>
        <v>3.4399999999999977</v>
      </c>
      <c r="C579" s="45">
        <f t="shared" ca="1" si="729"/>
        <v>3.3161365997224976</v>
      </c>
      <c r="D579" s="45">
        <f t="shared" ca="1" si="729"/>
        <v>3.3937430984594741</v>
      </c>
      <c r="E579" s="45">
        <f t="shared" ca="1" si="729"/>
        <v>3.4399999999999977</v>
      </c>
      <c r="F579" s="45">
        <f t="shared" ca="1" si="729"/>
        <v>0</v>
      </c>
      <c r="G579" s="45">
        <f t="shared" ca="1" si="729"/>
        <v>0</v>
      </c>
      <c r="H579" s="45">
        <f t="shared" ca="1" si="729"/>
        <v>1.8832318686896983</v>
      </c>
      <c r="I579" s="45" t="e">
        <f t="shared" ca="1" si="729"/>
        <v>#N/A</v>
      </c>
      <c r="J579" s="45" t="e">
        <f t="shared" ca="1" si="729"/>
        <v>#N/A</v>
      </c>
      <c r="K579" s="45" t="e">
        <f t="shared" ca="1" si="729"/>
        <v>#N/A</v>
      </c>
      <c r="L579" s="45" t="e">
        <f t="shared" ca="1" si="729"/>
        <v>#N/A</v>
      </c>
      <c r="M579" s="45" t="e">
        <f t="shared" ca="1" si="729"/>
        <v>#N/A</v>
      </c>
      <c r="N579" s="49" t="e">
        <f t="shared" ca="1" si="729"/>
        <v>#N/A</v>
      </c>
    </row>
    <row r="580" spans="1:14" ht="16">
      <c r="A580" s="48" t="str">
        <f t="shared" si="713"/>
        <v>S-CD214
WB27
CWSP21.5/5
FanSP32
Load100</v>
      </c>
      <c r="B580" s="45">
        <f t="shared" ref="B580:N580" ca="1" si="730">IF(ISNUMBER(OFFSET(INDIRECT(CONCATENATE("'",B$9,"'","!$B$59")),$Q28,$D$560)),OFFSET(INDIRECT(CONCATENATE("'",B$9,"'","!$B$59")),$Q28,$D$560),NA())</f>
        <v>4.9899999999999984</v>
      </c>
      <c r="C580" s="45">
        <f t="shared" ca="1" si="730"/>
        <v>4.9854340086905999</v>
      </c>
      <c r="D580" s="45">
        <f t="shared" ca="1" si="730"/>
        <v>4.993474115131189</v>
      </c>
      <c r="E580" s="45">
        <f t="shared" ca="1" si="730"/>
        <v>4.9499999999999993</v>
      </c>
      <c r="F580" s="45">
        <f t="shared" ca="1" si="730"/>
        <v>0</v>
      </c>
      <c r="G580" s="45">
        <f t="shared" ca="1" si="730"/>
        <v>0</v>
      </c>
      <c r="H580" s="45">
        <f t="shared" ca="1" si="730"/>
        <v>2.6678970756619975</v>
      </c>
      <c r="I580" s="45" t="e">
        <f t="shared" ca="1" si="730"/>
        <v>#N/A</v>
      </c>
      <c r="J580" s="45" t="e">
        <f t="shared" ca="1" si="730"/>
        <v>#N/A</v>
      </c>
      <c r="K580" s="45" t="e">
        <f t="shared" ca="1" si="730"/>
        <v>#N/A</v>
      </c>
      <c r="L580" s="45" t="e">
        <f t="shared" ca="1" si="730"/>
        <v>#N/A</v>
      </c>
      <c r="M580" s="45" t="e">
        <f t="shared" ca="1" si="730"/>
        <v>#N/A</v>
      </c>
      <c r="N580" s="49" t="e">
        <f t="shared" ca="1" si="730"/>
        <v>#N/A</v>
      </c>
    </row>
    <row r="581" spans="1:14" ht="17" thickBot="1">
      <c r="A581" s="50" t="str">
        <f t="shared" si="713"/>
        <v>S-CD215
WB27
CWSP21.5/5
FanSP32
Load100</v>
      </c>
      <c r="B581" s="51">
        <f t="shared" ref="B581:N581" ca="1" si="731">IF(ISNUMBER(OFFSET(INDIRECT(CONCATENATE("'",B$9,"'","!$B$59")),$Q29,$D$560)),OFFSET(INDIRECT(CONCATENATE("'",B$9,"'","!$B$59")),$Q29,$D$560),NA())</f>
        <v>4.8999999999999986</v>
      </c>
      <c r="C581" s="51">
        <f t="shared" ca="1" si="731"/>
        <v>4.7368280371006009</v>
      </c>
      <c r="D581" s="51">
        <f t="shared" ca="1" si="731"/>
        <v>4.9052874936588218</v>
      </c>
      <c r="E581" s="51">
        <f t="shared" ca="1" si="731"/>
        <v>4.8999999999999986</v>
      </c>
      <c r="F581" s="51">
        <f t="shared" ca="1" si="731"/>
        <v>0</v>
      </c>
      <c r="G581" s="51">
        <f t="shared" ca="1" si="731"/>
        <v>0</v>
      </c>
      <c r="H581" s="51">
        <f t="shared" ca="1" si="731"/>
        <v>0</v>
      </c>
      <c r="I581" s="51" t="e">
        <f t="shared" ca="1" si="731"/>
        <v>#N/A</v>
      </c>
      <c r="J581" s="51" t="e">
        <f t="shared" ca="1" si="731"/>
        <v>#N/A</v>
      </c>
      <c r="K581" s="51" t="e">
        <f t="shared" ca="1" si="731"/>
        <v>#N/A</v>
      </c>
      <c r="L581" s="51" t="e">
        <f t="shared" ca="1" si="731"/>
        <v>#N/A</v>
      </c>
      <c r="M581" s="51" t="e">
        <f t="shared" ca="1" si="731"/>
        <v>#N/A</v>
      </c>
      <c r="N581" s="52" t="e">
        <f t="shared" ca="1" si="731"/>
        <v>#N/A</v>
      </c>
    </row>
    <row r="582" spans="1:14" ht="16">
      <c r="A582" s="36"/>
      <c r="B582" s="36"/>
      <c r="C582" s="36"/>
      <c r="D582" s="36"/>
      <c r="E582" s="36"/>
      <c r="F582" s="36"/>
      <c r="G582" s="36"/>
      <c r="H582" s="36"/>
      <c r="I582" s="36"/>
      <c r="J582" s="36"/>
      <c r="K582" s="36"/>
      <c r="L582" s="36"/>
      <c r="M582" s="36"/>
      <c r="N582" s="36"/>
    </row>
    <row r="583" spans="1:14" ht="16">
      <c r="A583" s="36"/>
      <c r="B583" s="36"/>
      <c r="C583" s="36"/>
      <c r="D583" s="36"/>
      <c r="E583" s="36"/>
      <c r="F583" s="36"/>
      <c r="G583" s="36"/>
      <c r="H583" s="36"/>
      <c r="I583" s="36"/>
      <c r="J583" s="36"/>
      <c r="K583" s="36"/>
      <c r="L583" s="36"/>
      <c r="M583" s="36"/>
      <c r="N583" s="36"/>
    </row>
    <row r="584" spans="1:14" ht="16">
      <c r="A584" s="6" t="s">
        <v>376</v>
      </c>
      <c r="B584" s="6" t="s">
        <v>258</v>
      </c>
      <c r="C584" s="6" t="s">
        <v>15</v>
      </c>
      <c r="D584" s="6">
        <f>MATCH(A584,$X$11:$X$53,0)</f>
        <v>34</v>
      </c>
      <c r="E584" s="8"/>
      <c r="F584" s="6" t="str">
        <f>A584&amp;B584&amp;$F$4</f>
        <v>AR_冷却水放熱量[kW]　S-CD100シリーズ</v>
      </c>
      <c r="G584" s="6" t="str">
        <f>A584&amp;B584&amp;$G$4</f>
        <v>AR_冷却水放熱量[kW]　S-CD200シリーズ</v>
      </c>
      <c r="I584" s="36"/>
      <c r="J584" s="36"/>
      <c r="K584" s="36"/>
      <c r="L584" s="36"/>
      <c r="M584" s="36"/>
      <c r="N584" s="36"/>
    </row>
    <row r="585" spans="1:14">
      <c r="A585" s="11" t="s">
        <v>18</v>
      </c>
    </row>
    <row r="586" spans="1:14" ht="15" thickBot="1">
      <c r="A586" s="37" t="s">
        <v>26</v>
      </c>
      <c r="B586" s="38" t="str">
        <f ca="1">B$10</f>
        <v>QAS/メーカ値</v>
      </c>
      <c r="C586" s="38" t="str">
        <f t="shared" ref="C586:N586" ca="1" si="732">C$10</f>
        <v>ENe-ST/小野永吉</v>
      </c>
      <c r="D586" s="38" t="str">
        <f t="shared" ca="1" si="732"/>
        <v>LCEM/Yajima</v>
      </c>
      <c r="E586" s="38" t="str">
        <f t="shared" ca="1" si="732"/>
        <v>BEST2108dev/nino</v>
      </c>
      <c r="F586" s="38" t="str">
        <f t="shared" si="732"/>
        <v>Popolo_富樫</v>
      </c>
      <c r="G586" s="38" t="str">
        <f t="shared" si="732"/>
        <v>ACSESCX_吉田</v>
      </c>
      <c r="H586" s="38" t="str">
        <f t="shared" ca="1" si="732"/>
        <v>EnergyPlus/小野永吉</v>
      </c>
      <c r="I586" s="38" t="e">
        <f t="shared" ca="1" si="732"/>
        <v>#REF!</v>
      </c>
      <c r="J586" s="38" t="e">
        <f t="shared" ca="1" si="732"/>
        <v>#REF!</v>
      </c>
      <c r="K586" s="38" t="e">
        <f t="shared" ca="1" si="732"/>
        <v>#REF!</v>
      </c>
      <c r="L586" s="38" t="e">
        <f t="shared" ca="1" si="732"/>
        <v>#REF!</v>
      </c>
      <c r="M586" s="38" t="e">
        <f t="shared" ca="1" si="732"/>
        <v>#REF!</v>
      </c>
      <c r="N586" s="38" t="e">
        <f t="shared" ca="1" si="732"/>
        <v>#REF!</v>
      </c>
    </row>
    <row r="587" spans="1:14" ht="16">
      <c r="A587" s="39" t="str">
        <f>$A59</f>
        <v>S-CD100
WB27
CWSP21.5/5
FanSP22
Load100</v>
      </c>
      <c r="B587" s="40">
        <f ca="1">IF(ISNUMBER(OFFSET(INDIRECT(CONCATENATE("'",B$9,"'","!$B$59")),$Q11,$D$584)),OFFSET(INDIRECT(CONCATENATE("'",B$9,"'","!$B$59")),$Q11,$D$584),NA())</f>
        <v>894.76825908145486</v>
      </c>
      <c r="C587" s="40">
        <f t="shared" ref="C587:N587" ca="1" si="733">IF(ISNUMBER(OFFSET(INDIRECT(CONCATENATE("'",C$9,"'","!$B$59")),$Q11,$D$584)),OFFSET(INDIRECT(CONCATENATE("'",C$9,"'","!$B$59")),$Q11,$D$584),NA())</f>
        <v>871.73811965465279</v>
      </c>
      <c r="D587" s="40">
        <f t="shared" ca="1" si="733"/>
        <v>868.73826631368081</v>
      </c>
      <c r="E587" s="41">
        <f t="shared" ca="1" si="733"/>
        <v>893.0240714419208</v>
      </c>
      <c r="F587" s="41">
        <f t="shared" ca="1" si="733"/>
        <v>0</v>
      </c>
      <c r="G587" s="41">
        <f t="shared" ca="1" si="733"/>
        <v>0</v>
      </c>
      <c r="H587" s="41">
        <f t="shared" ca="1" si="733"/>
        <v>937.65571890087892</v>
      </c>
      <c r="I587" s="41" t="e">
        <f t="shared" ca="1" si="733"/>
        <v>#N/A</v>
      </c>
      <c r="J587" s="41" t="e">
        <f t="shared" ca="1" si="733"/>
        <v>#N/A</v>
      </c>
      <c r="K587" s="41" t="e">
        <f t="shared" ca="1" si="733"/>
        <v>#N/A</v>
      </c>
      <c r="L587" s="41" t="e">
        <f t="shared" ca="1" si="733"/>
        <v>#N/A</v>
      </c>
      <c r="M587" s="41" t="e">
        <f t="shared" ca="1" si="733"/>
        <v>#N/A</v>
      </c>
      <c r="N587" s="42" t="e">
        <f t="shared" ca="1" si="733"/>
        <v>#N/A</v>
      </c>
    </row>
    <row r="588" spans="1:14" ht="16">
      <c r="A588" s="43" t="str">
        <f t="shared" ref="A588:A605" si="734">$A60</f>
        <v>S-CD101
WB23
CWSP21.5/5
FanSP22
Load100</v>
      </c>
      <c r="B588" s="44">
        <f t="shared" ref="B588:N588" ca="1" si="735">IF(ISNUMBER(OFFSET(INDIRECT(CONCATENATE("'",B$9,"'","!$B$59")),$Q12,$D$584)),OFFSET(INDIRECT(CONCATENATE("'",B$9,"'","!$B$59")),$Q12,$D$584),NA())</f>
        <v>880.81475796517566</v>
      </c>
      <c r="C588" s="45">
        <f t="shared" ca="1" si="735"/>
        <v>854.94217733036066</v>
      </c>
      <c r="D588" s="45">
        <f t="shared" ca="1" si="735"/>
        <v>841.31283168140067</v>
      </c>
      <c r="E588" s="46">
        <f t="shared" ca="1" si="735"/>
        <v>880.81475796517566</v>
      </c>
      <c r="F588" s="46">
        <f t="shared" ca="1" si="735"/>
        <v>0</v>
      </c>
      <c r="G588" s="46">
        <f t="shared" ca="1" si="735"/>
        <v>0</v>
      </c>
      <c r="H588" s="46">
        <f t="shared" ca="1" si="735"/>
        <v>937.78303820757606</v>
      </c>
      <c r="I588" s="46" t="e">
        <f t="shared" ca="1" si="735"/>
        <v>#N/A</v>
      </c>
      <c r="J588" s="46" t="e">
        <f t="shared" ca="1" si="735"/>
        <v>#N/A</v>
      </c>
      <c r="K588" s="46" t="e">
        <f t="shared" ca="1" si="735"/>
        <v>#N/A</v>
      </c>
      <c r="L588" s="46" t="e">
        <f t="shared" ca="1" si="735"/>
        <v>#N/A</v>
      </c>
      <c r="M588" s="46" t="e">
        <f t="shared" ca="1" si="735"/>
        <v>#N/A</v>
      </c>
      <c r="N588" s="47" t="e">
        <f t="shared" ca="1" si="735"/>
        <v>#N/A</v>
      </c>
    </row>
    <row r="589" spans="1:14" ht="16">
      <c r="A589" s="43" t="str">
        <f t="shared" si="734"/>
        <v>S-CD102
WB19
CWSP21.5/5
FanSP22
Load100</v>
      </c>
      <c r="B589" s="45">
        <f t="shared" ref="B589:N589" ca="1" si="736">IF(ISNUMBER(OFFSET(INDIRECT(CONCATENATE("'",B$9,"'","!$B$59")),$Q13,$D$584)),OFFSET(INDIRECT(CONCATENATE("'",B$9,"'","!$B$59")),$Q13,$D$584),NA())</f>
        <v>870.34963212796526</v>
      </c>
      <c r="C589" s="45">
        <f t="shared" ca="1" si="736"/>
        <v>840.93264841825635</v>
      </c>
      <c r="D589" s="45">
        <f t="shared" ca="1" si="736"/>
        <v>831.52737387039053</v>
      </c>
      <c r="E589" s="46">
        <f t="shared" ca="1" si="736"/>
        <v>872.09381976749989</v>
      </c>
      <c r="F589" s="46">
        <f t="shared" ca="1" si="736"/>
        <v>0</v>
      </c>
      <c r="G589" s="46">
        <f t="shared" ca="1" si="736"/>
        <v>0</v>
      </c>
      <c r="H589" s="46">
        <f t="shared" ca="1" si="736"/>
        <v>937.8079236119122</v>
      </c>
      <c r="I589" s="46" t="e">
        <f t="shared" ca="1" si="736"/>
        <v>#N/A</v>
      </c>
      <c r="J589" s="46" t="e">
        <f t="shared" ca="1" si="736"/>
        <v>#N/A</v>
      </c>
      <c r="K589" s="46" t="e">
        <f t="shared" ca="1" si="736"/>
        <v>#N/A</v>
      </c>
      <c r="L589" s="46" t="e">
        <f t="shared" ca="1" si="736"/>
        <v>#N/A</v>
      </c>
      <c r="M589" s="46" t="e">
        <f t="shared" ca="1" si="736"/>
        <v>#N/A</v>
      </c>
      <c r="N589" s="47" t="e">
        <f t="shared" ca="1" si="736"/>
        <v>#N/A</v>
      </c>
    </row>
    <row r="590" spans="1:14" ht="16">
      <c r="A590" s="43" t="str">
        <f t="shared" si="734"/>
        <v>S-CD103
WB7
CWSP21.5/5
FanSP32
Load100</v>
      </c>
      <c r="B590" s="45">
        <f t="shared" ref="B590:N590" ca="1" si="737">IF(ISNUMBER(OFFSET(INDIRECT(CONCATENATE("'",B$9,"'","!$B$59")),$Q14,$D$584)),OFFSET(INDIRECT(CONCATENATE("'",B$9,"'","!$B$59")),$Q14,$D$584),NA())</f>
        <v>852.90775573261453</v>
      </c>
      <c r="C590" s="45">
        <f t="shared" ca="1" si="737"/>
        <v>825.5465107129686</v>
      </c>
      <c r="D590" s="45">
        <f t="shared" ca="1" si="737"/>
        <v>816.55316651439409</v>
      </c>
      <c r="E590" s="46">
        <f t="shared" ca="1" si="737"/>
        <v>852.9077557326151</v>
      </c>
      <c r="F590" s="46">
        <f t="shared" ca="1" si="737"/>
        <v>0</v>
      </c>
      <c r="G590" s="46">
        <f t="shared" ca="1" si="737"/>
        <v>0</v>
      </c>
      <c r="H590" s="46">
        <f t="shared" ca="1" si="737"/>
        <v>937.61085713739715</v>
      </c>
      <c r="I590" s="46" t="e">
        <f t="shared" ca="1" si="737"/>
        <v>#N/A</v>
      </c>
      <c r="J590" s="46" t="e">
        <f t="shared" ca="1" si="737"/>
        <v>#N/A</v>
      </c>
      <c r="K590" s="46" t="e">
        <f t="shared" ca="1" si="737"/>
        <v>#N/A</v>
      </c>
      <c r="L590" s="46" t="e">
        <f t="shared" ca="1" si="737"/>
        <v>#N/A</v>
      </c>
      <c r="M590" s="46" t="e">
        <f t="shared" ca="1" si="737"/>
        <v>#N/A</v>
      </c>
      <c r="N590" s="47" t="e">
        <f t="shared" ca="1" si="737"/>
        <v>#N/A</v>
      </c>
    </row>
    <row r="591" spans="1:14" ht="16">
      <c r="A591" s="43" t="str">
        <f t="shared" si="734"/>
        <v>S-CD104
WB27
CWSP21.5/5
FanSP32
Load100</v>
      </c>
      <c r="B591" s="45">
        <f t="shared" ref="B591:N591" ca="1" si="738">IF(ISNUMBER(OFFSET(INDIRECT(CONCATENATE("'",B$9,"'","!$B$59")),$Q15,$D$584)),OFFSET(INDIRECT(CONCATENATE("'",B$9,"'","!$B$59")),$Q15,$D$584),NA())</f>
        <v>891.27988380238423</v>
      </c>
      <c r="C591" s="45">
        <f t="shared" ca="1" si="738"/>
        <v>870.94189557496497</v>
      </c>
      <c r="D591" s="45">
        <f t="shared" ca="1" si="738"/>
        <v>868.87879151439427</v>
      </c>
      <c r="E591" s="46">
        <f t="shared" ca="1" si="738"/>
        <v>891.2798838023848</v>
      </c>
      <c r="F591" s="46">
        <f t="shared" ca="1" si="738"/>
        <v>0</v>
      </c>
      <c r="G591" s="46">
        <f t="shared" ca="1" si="738"/>
        <v>0</v>
      </c>
      <c r="H591" s="46">
        <f t="shared" ca="1" si="738"/>
        <v>937.65571890087836</v>
      </c>
      <c r="I591" s="46" t="e">
        <f t="shared" ca="1" si="738"/>
        <v>#N/A</v>
      </c>
      <c r="J591" s="46" t="e">
        <f t="shared" ca="1" si="738"/>
        <v>#N/A</v>
      </c>
      <c r="K591" s="46" t="e">
        <f t="shared" ca="1" si="738"/>
        <v>#N/A</v>
      </c>
      <c r="L591" s="46" t="e">
        <f t="shared" ca="1" si="738"/>
        <v>#N/A</v>
      </c>
      <c r="M591" s="46" t="e">
        <f t="shared" ca="1" si="738"/>
        <v>#N/A</v>
      </c>
      <c r="N591" s="47" t="e">
        <f t="shared" ca="1" si="738"/>
        <v>#N/A</v>
      </c>
    </row>
    <row r="592" spans="1:14" ht="16">
      <c r="A592" s="43" t="str">
        <f t="shared" si="734"/>
        <v>S-CD111
WB23
CWSP21.5/5
FanSP22
Load75</v>
      </c>
      <c r="B592" s="45">
        <f t="shared" ref="B592:N592" ca="1" si="739">IF(ISNUMBER(OFFSET(INDIRECT(CONCATENATE("'",B$9,"'","!$B$59")),$Q16,$D$584)),OFFSET(INDIRECT(CONCATENATE("'",B$9,"'","!$B$59")),$Q16,$D$584),NA())</f>
        <v>648.83780190702043</v>
      </c>
      <c r="C592" s="45">
        <f t="shared" ca="1" si="739"/>
        <v>632.12874858116322</v>
      </c>
      <c r="D592" s="45">
        <f t="shared" ca="1" si="739"/>
        <v>623.34936331257722</v>
      </c>
      <c r="E592" s="45">
        <f t="shared" ca="1" si="739"/>
        <v>648.83780190701975</v>
      </c>
      <c r="F592" s="46">
        <f t="shared" ca="1" si="739"/>
        <v>0</v>
      </c>
      <c r="G592" s="46">
        <f t="shared" ca="1" si="739"/>
        <v>0</v>
      </c>
      <c r="H592" s="46">
        <f t="shared" ca="1" si="739"/>
        <v>699.16480056310456</v>
      </c>
      <c r="I592" s="46" t="e">
        <f t="shared" ca="1" si="739"/>
        <v>#N/A</v>
      </c>
      <c r="J592" s="46" t="e">
        <f t="shared" ca="1" si="739"/>
        <v>#N/A</v>
      </c>
      <c r="K592" s="46" t="e">
        <f t="shared" ca="1" si="739"/>
        <v>#N/A</v>
      </c>
      <c r="L592" s="46" t="e">
        <f t="shared" ca="1" si="739"/>
        <v>#N/A</v>
      </c>
      <c r="M592" s="46" t="e">
        <f t="shared" ca="1" si="739"/>
        <v>#N/A</v>
      </c>
      <c r="N592" s="47" t="e">
        <f t="shared" ca="1" si="739"/>
        <v>#N/A</v>
      </c>
    </row>
    <row r="593" spans="1:14" ht="16">
      <c r="A593" s="43" t="str">
        <f t="shared" si="734"/>
        <v>S-CD112
WB19
CWSP21.5/6
FanSP22
Load50</v>
      </c>
      <c r="B593" s="45">
        <f t="shared" ref="B593:N593" ca="1" si="740">IF(ISNUMBER(OFFSET(INDIRECT(CONCATENATE("'",B$9,"'","!$B$59")),$Q17,$D$584)),OFFSET(INDIRECT(CONCATENATE("'",B$9,"'","!$B$59")),$Q17,$D$584),NA())</f>
        <v>422.09340876746967</v>
      </c>
      <c r="C593" s="45">
        <f t="shared" ca="1" si="740"/>
        <v>409.98392281797243</v>
      </c>
      <c r="D593" s="45">
        <f t="shared" ca="1" si="740"/>
        <v>398.26502376060705</v>
      </c>
      <c r="E593" s="45">
        <f t="shared" ca="1" si="740"/>
        <v>422.09340876746967</v>
      </c>
      <c r="F593" s="46">
        <f t="shared" ca="1" si="740"/>
        <v>0</v>
      </c>
      <c r="G593" s="46">
        <f t="shared" ca="1" si="740"/>
        <v>0</v>
      </c>
      <c r="H593" s="46">
        <f t="shared" ca="1" si="740"/>
        <v>465.25971271952824</v>
      </c>
      <c r="I593" s="46" t="e">
        <f t="shared" ca="1" si="740"/>
        <v>#N/A</v>
      </c>
      <c r="J593" s="46" t="e">
        <f t="shared" ca="1" si="740"/>
        <v>#N/A</v>
      </c>
      <c r="K593" s="46" t="e">
        <f t="shared" ca="1" si="740"/>
        <v>#N/A</v>
      </c>
      <c r="L593" s="46" t="e">
        <f t="shared" ca="1" si="740"/>
        <v>#N/A</v>
      </c>
      <c r="M593" s="46" t="e">
        <f t="shared" ca="1" si="740"/>
        <v>#N/A</v>
      </c>
      <c r="N593" s="47" t="e">
        <f t="shared" ca="1" si="740"/>
        <v>#N/A</v>
      </c>
    </row>
    <row r="594" spans="1:14" ht="16">
      <c r="A594" s="43" t="str">
        <f t="shared" si="734"/>
        <v>S-CD113
WB7
CWSP21.5/5
FanSP32
Load100</v>
      </c>
      <c r="B594" s="45">
        <f t="shared" ref="B594:N594" ca="1" si="741">IF(ISNUMBER(OFFSET(INDIRECT(CONCATENATE("'",B$9,"'","!$B$59")),$Q18,$D$584)),OFFSET(INDIRECT(CONCATENATE("'",B$9,"'","!$B$59")),$Q18,$D$584),NA())</f>
        <v>296.51189872094983</v>
      </c>
      <c r="C594" s="45">
        <f t="shared" ca="1" si="741"/>
        <v>286.23719557250092</v>
      </c>
      <c r="D594" s="45">
        <f t="shared" ca="1" si="741"/>
        <v>293.29691651439407</v>
      </c>
      <c r="E594" s="45">
        <f t="shared" ca="1" si="741"/>
        <v>296.51189872095046</v>
      </c>
      <c r="F594" s="46">
        <f t="shared" ca="1" si="741"/>
        <v>0</v>
      </c>
      <c r="G594" s="46">
        <f t="shared" ca="1" si="741"/>
        <v>0</v>
      </c>
      <c r="H594" s="46">
        <f t="shared" ca="1" si="741"/>
        <v>328.43614892890662</v>
      </c>
      <c r="I594" s="46" t="e">
        <f t="shared" ca="1" si="741"/>
        <v>#N/A</v>
      </c>
      <c r="J594" s="46" t="e">
        <f t="shared" ca="1" si="741"/>
        <v>#N/A</v>
      </c>
      <c r="K594" s="46" t="e">
        <f t="shared" ca="1" si="741"/>
        <v>#N/A</v>
      </c>
      <c r="L594" s="46" t="e">
        <f t="shared" ca="1" si="741"/>
        <v>#N/A</v>
      </c>
      <c r="M594" s="46" t="e">
        <f t="shared" ca="1" si="741"/>
        <v>#N/A</v>
      </c>
      <c r="N594" s="47" t="e">
        <f t="shared" ca="1" si="741"/>
        <v>#N/A</v>
      </c>
    </row>
    <row r="595" spans="1:14" ht="16">
      <c r="A595" s="48" t="str">
        <f t="shared" si="734"/>
        <v>S-CD114
WB27
CWSP21.5/5
FanSP32
Load100</v>
      </c>
      <c r="B595" s="45">
        <f t="shared" ref="B595:N595" ca="1" si="742">IF(ISNUMBER(OFFSET(INDIRECT(CONCATENATE("'",B$9,"'","!$B$59")),$Q19,$D$584)),OFFSET(INDIRECT(CONCATENATE("'",B$9,"'","!$B$59")),$Q19,$D$584),NA())</f>
        <v>437.79109752328526</v>
      </c>
      <c r="C595" s="45">
        <f t="shared" ca="1" si="742"/>
        <v>429.98745589972594</v>
      </c>
      <c r="D595" s="45">
        <f t="shared" ca="1" si="742"/>
        <v>432.83191651439421</v>
      </c>
      <c r="E595" s="45">
        <f t="shared" ca="1" si="742"/>
        <v>437.79109752328583</v>
      </c>
      <c r="F595" s="45">
        <f t="shared" ca="1" si="742"/>
        <v>0</v>
      </c>
      <c r="G595" s="45">
        <f t="shared" ca="1" si="742"/>
        <v>0</v>
      </c>
      <c r="H595" s="45">
        <f t="shared" ca="1" si="742"/>
        <v>465.28197394980259</v>
      </c>
      <c r="I595" s="45" t="e">
        <f t="shared" ca="1" si="742"/>
        <v>#N/A</v>
      </c>
      <c r="J595" s="45" t="e">
        <f t="shared" ca="1" si="742"/>
        <v>#N/A</v>
      </c>
      <c r="K595" s="45" t="e">
        <f t="shared" ca="1" si="742"/>
        <v>#N/A</v>
      </c>
      <c r="L595" s="45" t="e">
        <f t="shared" ca="1" si="742"/>
        <v>#N/A</v>
      </c>
      <c r="M595" s="45" t="e">
        <f t="shared" ca="1" si="742"/>
        <v>#N/A</v>
      </c>
      <c r="N595" s="49" t="e">
        <f t="shared" ca="1" si="742"/>
        <v>#N/A</v>
      </c>
    </row>
    <row r="596" spans="1:14" ht="16">
      <c r="A596" s="43" t="str">
        <f t="shared" si="734"/>
        <v>S-CD200
WB27
CWSP21.5/5
FanSP22
Load100</v>
      </c>
      <c r="B596" s="44">
        <f t="shared" ref="B596:N596" ca="1" si="743">IF(ISNUMBER(OFFSET(INDIRECT(CONCATENATE("'",B$9,"'","!$B$59")),$Q20,$D$584)),OFFSET(INDIRECT(CONCATENATE("'",B$9,"'","!$B$59")),$Q20,$D$584),NA())</f>
        <v>894.76825908145486</v>
      </c>
      <c r="C596" s="45">
        <f t="shared" ca="1" si="743"/>
        <v>871.74368858310299</v>
      </c>
      <c r="D596" s="45">
        <f t="shared" ca="1" si="743"/>
        <v>868.35164170397616</v>
      </c>
      <c r="E596" s="46">
        <f t="shared" ca="1" si="743"/>
        <v>893.0240714419208</v>
      </c>
      <c r="F596" s="46">
        <f t="shared" ca="1" si="743"/>
        <v>0</v>
      </c>
      <c r="G596" s="46">
        <f t="shared" ca="1" si="743"/>
        <v>0</v>
      </c>
      <c r="H596" s="46">
        <f t="shared" ca="1" si="743"/>
        <v>937.65571890089507</v>
      </c>
      <c r="I596" s="46" t="e">
        <f t="shared" ca="1" si="743"/>
        <v>#N/A</v>
      </c>
      <c r="J596" s="46" t="e">
        <f t="shared" ca="1" si="743"/>
        <v>#N/A</v>
      </c>
      <c r="K596" s="46" t="e">
        <f t="shared" ca="1" si="743"/>
        <v>#N/A</v>
      </c>
      <c r="L596" s="46" t="e">
        <f t="shared" ca="1" si="743"/>
        <v>#N/A</v>
      </c>
      <c r="M596" s="46" t="e">
        <f t="shared" ca="1" si="743"/>
        <v>#N/A</v>
      </c>
      <c r="N596" s="47" t="e">
        <f t="shared" ca="1" si="743"/>
        <v>#N/A</v>
      </c>
    </row>
    <row r="597" spans="1:14" ht="16">
      <c r="A597" s="43" t="str">
        <f t="shared" si="734"/>
        <v>S-CD201
WB23
CWSP21.5/5
FanSP22
Load100</v>
      </c>
      <c r="B597" s="45">
        <f t="shared" ref="B597:N597" ca="1" si="744">IF(ISNUMBER(OFFSET(INDIRECT(CONCATENATE("'",B$9,"'","!$B$59")),$Q21,$D$584)),OFFSET(INDIRECT(CONCATENATE("'",B$9,"'","!$B$59")),$Q21,$D$584),NA())</f>
        <v>880.81475796517566</v>
      </c>
      <c r="C597" s="45">
        <f t="shared" ca="1" si="744"/>
        <v>855.03051680846875</v>
      </c>
      <c r="D597" s="45">
        <f t="shared" ca="1" si="744"/>
        <v>858.31508780836839</v>
      </c>
      <c r="E597" s="46">
        <f t="shared" ca="1" si="744"/>
        <v>880.81475796517566</v>
      </c>
      <c r="F597" s="46">
        <f t="shared" ca="1" si="744"/>
        <v>0</v>
      </c>
      <c r="G597" s="46">
        <f t="shared" ca="1" si="744"/>
        <v>0</v>
      </c>
      <c r="H597" s="46">
        <f t="shared" ca="1" si="744"/>
        <v>937.70312441026374</v>
      </c>
      <c r="I597" s="46" t="e">
        <f t="shared" ca="1" si="744"/>
        <v>#N/A</v>
      </c>
      <c r="J597" s="46" t="e">
        <f t="shared" ca="1" si="744"/>
        <v>#N/A</v>
      </c>
      <c r="K597" s="46" t="e">
        <f t="shared" ca="1" si="744"/>
        <v>#N/A</v>
      </c>
      <c r="L597" s="46" t="e">
        <f t="shared" ca="1" si="744"/>
        <v>#N/A</v>
      </c>
      <c r="M597" s="46" t="e">
        <f t="shared" ca="1" si="744"/>
        <v>#N/A</v>
      </c>
      <c r="N597" s="47" t="e">
        <f t="shared" ca="1" si="744"/>
        <v>#N/A</v>
      </c>
    </row>
    <row r="598" spans="1:14" ht="16">
      <c r="A598" s="43" t="str">
        <f t="shared" si="734"/>
        <v>S-CD202
WB19
CWSP21.5/5
FanSP22
Load100</v>
      </c>
      <c r="B598" s="45">
        <f t="shared" ref="B598:N598" ca="1" si="745">IF(ISNUMBER(OFFSET(INDIRECT(CONCATENATE("'",B$9,"'","!$B$59")),$Q22,$D$584)),OFFSET(INDIRECT(CONCATENATE("'",B$9,"'","!$B$59")),$Q22,$D$584),NA())</f>
        <v>870.33229476468023</v>
      </c>
      <c r="C598" s="45">
        <f t="shared" ca="1" si="745"/>
        <v>841.12300683927162</v>
      </c>
      <c r="D598" s="45">
        <f t="shared" ca="1" si="745"/>
        <v>841.46125378955412</v>
      </c>
      <c r="E598" s="46">
        <f t="shared" ca="1" si="745"/>
        <v>872.09381976749989</v>
      </c>
      <c r="F598" s="46">
        <f t="shared" ca="1" si="745"/>
        <v>0</v>
      </c>
      <c r="G598" s="46">
        <f t="shared" ca="1" si="745"/>
        <v>0</v>
      </c>
      <c r="H598" s="46">
        <f t="shared" ca="1" si="745"/>
        <v>937.83191156089208</v>
      </c>
      <c r="I598" s="46" t="e">
        <f t="shared" ca="1" si="745"/>
        <v>#N/A</v>
      </c>
      <c r="J598" s="46" t="e">
        <f t="shared" ca="1" si="745"/>
        <v>#N/A</v>
      </c>
      <c r="K598" s="46" t="e">
        <f t="shared" ca="1" si="745"/>
        <v>#N/A</v>
      </c>
      <c r="L598" s="46" t="e">
        <f t="shared" ca="1" si="745"/>
        <v>#N/A</v>
      </c>
      <c r="M598" s="46" t="e">
        <f t="shared" ca="1" si="745"/>
        <v>#N/A</v>
      </c>
      <c r="N598" s="47" t="e">
        <f t="shared" ca="1" si="745"/>
        <v>#N/A</v>
      </c>
    </row>
    <row r="599" spans="1:14" ht="16">
      <c r="A599" s="43" t="str">
        <f t="shared" si="734"/>
        <v>S-CD203
WB7
CWSP21.5/5
FanSP32
Load100</v>
      </c>
      <c r="B599" s="45">
        <f t="shared" ref="B599:N599" ca="1" si="746">IF(ISNUMBER(OFFSET(INDIRECT(CONCATENATE("'",B$9,"'","!$B$59")),$Q23,$D$584)),OFFSET(INDIRECT(CONCATENATE("'",B$9,"'","!$B$59")),$Q23,$D$584),NA())</f>
        <v>854.21752891711481</v>
      </c>
      <c r="C599" s="45">
        <f t="shared" ca="1" si="746"/>
        <v>828.0218358065963</v>
      </c>
      <c r="D599" s="45">
        <f t="shared" ca="1" si="746"/>
        <v>810.73051307528726</v>
      </c>
      <c r="E599" s="46">
        <f t="shared" ca="1" si="746"/>
        <v>854.28774948726027</v>
      </c>
      <c r="F599" s="46">
        <f t="shared" ca="1" si="746"/>
        <v>0</v>
      </c>
      <c r="G599" s="46">
        <f t="shared" ca="1" si="746"/>
        <v>0</v>
      </c>
      <c r="H599" s="46">
        <f t="shared" ca="1" si="746"/>
        <v>937.61085713737975</v>
      </c>
      <c r="I599" s="46" t="e">
        <f t="shared" ca="1" si="746"/>
        <v>#N/A</v>
      </c>
      <c r="J599" s="46" t="e">
        <f t="shared" ca="1" si="746"/>
        <v>#N/A</v>
      </c>
      <c r="K599" s="46" t="e">
        <f t="shared" ca="1" si="746"/>
        <v>#N/A</v>
      </c>
      <c r="L599" s="46" t="e">
        <f t="shared" ca="1" si="746"/>
        <v>#N/A</v>
      </c>
      <c r="M599" s="46" t="e">
        <f t="shared" ca="1" si="746"/>
        <v>#N/A</v>
      </c>
      <c r="N599" s="47" t="e">
        <f t="shared" ca="1" si="746"/>
        <v>#N/A</v>
      </c>
    </row>
    <row r="600" spans="1:14" ht="16">
      <c r="A600" s="43" t="str">
        <f t="shared" si="734"/>
        <v>S-CD204
WB27
CWSP21.5/5
FanSP32
Load100</v>
      </c>
      <c r="B600" s="45">
        <f t="shared" ref="B600:N600" ca="1" si="747">IF(ISNUMBER(OFFSET(INDIRECT(CONCATENATE("'",B$9,"'","!$B$59")),$Q24,$D$584)),OFFSET(INDIRECT(CONCATENATE("'",B$9,"'","!$B$59")),$Q24,$D$584),NA())</f>
        <v>893.0240714419208</v>
      </c>
      <c r="C600" s="45">
        <f t="shared" ca="1" si="747"/>
        <v>873.9709740462406</v>
      </c>
      <c r="D600" s="45">
        <f t="shared" ca="1" si="747"/>
        <v>862.98148971127375</v>
      </c>
      <c r="E600" s="45">
        <f t="shared" ca="1" si="747"/>
        <v>893.0240714419208</v>
      </c>
      <c r="F600" s="46">
        <f t="shared" ca="1" si="747"/>
        <v>0</v>
      </c>
      <c r="G600" s="46">
        <f t="shared" ca="1" si="747"/>
        <v>0</v>
      </c>
      <c r="H600" s="46">
        <f t="shared" ca="1" si="747"/>
        <v>937.65571890087836</v>
      </c>
      <c r="I600" s="46" t="e">
        <f t="shared" ca="1" si="747"/>
        <v>#N/A</v>
      </c>
      <c r="J600" s="46" t="e">
        <f t="shared" ca="1" si="747"/>
        <v>#N/A</v>
      </c>
      <c r="K600" s="46" t="e">
        <f t="shared" ca="1" si="747"/>
        <v>#N/A</v>
      </c>
      <c r="L600" s="46" t="e">
        <f t="shared" ca="1" si="747"/>
        <v>#N/A</v>
      </c>
      <c r="M600" s="46" t="e">
        <f t="shared" ca="1" si="747"/>
        <v>#N/A</v>
      </c>
      <c r="N600" s="47" t="e">
        <f t="shared" ca="1" si="747"/>
        <v>#N/A</v>
      </c>
    </row>
    <row r="601" spans="1:14" ht="16">
      <c r="A601" s="43" t="str">
        <f t="shared" si="734"/>
        <v>S-CD211
WB23
CWSP21.5/5
FanSP22
Load75</v>
      </c>
      <c r="B601" s="45">
        <f t="shared" ref="B601:N601" ca="1" si="748">IF(ISNUMBER(OFFSET(INDIRECT(CONCATENATE("'",B$9,"'","!$B$59")),$Q25,$D$584)),OFFSET(INDIRECT(CONCATENATE("'",B$9,"'","!$B$59")),$Q25,$D$584),NA())</f>
        <v>650.39773762556956</v>
      </c>
      <c r="C601" s="45">
        <f t="shared" ca="1" si="748"/>
        <v>633.51714528796754</v>
      </c>
      <c r="D601" s="45">
        <f t="shared" ca="1" si="748"/>
        <v>642.1245880515844</v>
      </c>
      <c r="E601" s="45">
        <f t="shared" ca="1" si="748"/>
        <v>651.48422104259987</v>
      </c>
      <c r="F601" s="46">
        <f t="shared" ca="1" si="748"/>
        <v>0</v>
      </c>
      <c r="G601" s="46">
        <f t="shared" ca="1" si="748"/>
        <v>0</v>
      </c>
      <c r="H601" s="46">
        <f t="shared" ca="1" si="748"/>
        <v>699.11646951475825</v>
      </c>
      <c r="I601" s="46" t="e">
        <f t="shared" ca="1" si="748"/>
        <v>#N/A</v>
      </c>
      <c r="J601" s="46" t="e">
        <f t="shared" ca="1" si="748"/>
        <v>#N/A</v>
      </c>
      <c r="K601" s="46" t="e">
        <f t="shared" ca="1" si="748"/>
        <v>#N/A</v>
      </c>
      <c r="L601" s="46" t="e">
        <f t="shared" ca="1" si="748"/>
        <v>#N/A</v>
      </c>
      <c r="M601" s="46" t="e">
        <f t="shared" ca="1" si="748"/>
        <v>#N/A</v>
      </c>
      <c r="N601" s="47" t="e">
        <f t="shared" ca="1" si="748"/>
        <v>#N/A</v>
      </c>
    </row>
    <row r="602" spans="1:14" ht="16">
      <c r="A602" s="43" t="str">
        <f t="shared" si="734"/>
        <v>S-CD212
WB19
CWSP21.5/6
FanSP22
Load50</v>
      </c>
      <c r="B602" s="45">
        <f t="shared" ref="B602:N602" ca="1" si="749">IF(ISNUMBER(OFFSET(INDIRECT(CONCATENATE("'",B$9,"'","!$B$59")),$Q26,$D$584)),OFFSET(INDIRECT(CONCATENATE("'",B$9,"'","!$B$59")),$Q26,$D$584),NA())</f>
        <v>427.66779824999981</v>
      </c>
      <c r="C602" s="45">
        <f t="shared" ca="1" si="749"/>
        <v>413.09581259802025</v>
      </c>
      <c r="D602" s="45">
        <f t="shared" ca="1" si="749"/>
        <v>427.78705651730235</v>
      </c>
      <c r="E602" s="45">
        <f t="shared" ca="1" si="749"/>
        <v>427.66779824999981</v>
      </c>
      <c r="F602" s="46">
        <f t="shared" ca="1" si="749"/>
        <v>0</v>
      </c>
      <c r="G602" s="46">
        <f t="shared" ca="1" si="749"/>
        <v>0</v>
      </c>
      <c r="H602" s="46">
        <f t="shared" ca="1" si="749"/>
        <v>465.30897526696521</v>
      </c>
      <c r="I602" s="46" t="e">
        <f t="shared" ca="1" si="749"/>
        <v>#N/A</v>
      </c>
      <c r="J602" s="46" t="e">
        <f t="shared" ca="1" si="749"/>
        <v>#N/A</v>
      </c>
      <c r="K602" s="46" t="e">
        <f t="shared" ca="1" si="749"/>
        <v>#N/A</v>
      </c>
      <c r="L602" s="46" t="e">
        <f t="shared" ca="1" si="749"/>
        <v>#N/A</v>
      </c>
      <c r="M602" s="46" t="e">
        <f t="shared" ca="1" si="749"/>
        <v>#N/A</v>
      </c>
      <c r="N602" s="47" t="e">
        <f t="shared" ca="1" si="749"/>
        <v>#N/A</v>
      </c>
    </row>
    <row r="603" spans="1:14" ht="16">
      <c r="A603" s="48" t="str">
        <f t="shared" si="734"/>
        <v>S-CD213
WB7
CWSP21.5/5
FanSP32
Load100</v>
      </c>
      <c r="B603" s="45">
        <f t="shared" ref="B603:N603" ca="1" si="750">IF(ISNUMBER(OFFSET(INDIRECT(CONCATENATE("'",B$9,"'","!$B$59")),$Q27,$D$584)),OFFSET(INDIRECT(CONCATENATE("'",B$9,"'","!$B$59")),$Q27,$D$584),NA())</f>
        <v>300.24025019999976</v>
      </c>
      <c r="C603" s="45">
        <f t="shared" ca="1" si="750"/>
        <v>289.19820027642419</v>
      </c>
      <c r="D603" s="45">
        <f t="shared" ca="1" si="750"/>
        <v>295.96621452721422</v>
      </c>
      <c r="E603" s="45">
        <f t="shared" ca="1" si="750"/>
        <v>300.24025019999976</v>
      </c>
      <c r="F603" s="45">
        <f t="shared" ca="1" si="750"/>
        <v>0</v>
      </c>
      <c r="G603" s="45">
        <f t="shared" ca="1" si="750"/>
        <v>0</v>
      </c>
      <c r="H603" s="45">
        <f t="shared" ca="1" si="750"/>
        <v>328.43614892890662</v>
      </c>
      <c r="I603" s="45" t="e">
        <f t="shared" ca="1" si="750"/>
        <v>#N/A</v>
      </c>
      <c r="J603" s="45" t="e">
        <f t="shared" ca="1" si="750"/>
        <v>#N/A</v>
      </c>
      <c r="K603" s="45" t="e">
        <f t="shared" ca="1" si="750"/>
        <v>#N/A</v>
      </c>
      <c r="L603" s="45" t="e">
        <f t="shared" ca="1" si="750"/>
        <v>#N/A</v>
      </c>
      <c r="M603" s="45" t="e">
        <f t="shared" ca="1" si="750"/>
        <v>#N/A</v>
      </c>
      <c r="N603" s="49" t="e">
        <f t="shared" ca="1" si="750"/>
        <v>#N/A</v>
      </c>
    </row>
    <row r="604" spans="1:14" ht="16">
      <c r="A604" s="48" t="str">
        <f t="shared" si="734"/>
        <v>S-CD214
WB27
CWSP21.5/5
FanSP32
Load100</v>
      </c>
      <c r="B604" s="45">
        <f t="shared" ref="B604:N604" ca="1" si="751">IF(ISNUMBER(OFFSET(INDIRECT(CONCATENATE("'",B$9,"'","!$B$59")),$Q28,$D$584)),OFFSET(INDIRECT(CONCATENATE("'",B$9,"'","!$B$59")),$Q28,$D$584),NA())</f>
        <v>444.04329515204978</v>
      </c>
      <c r="C604" s="45">
        <f t="shared" ca="1" si="751"/>
        <v>434.77658400165177</v>
      </c>
      <c r="D604" s="45">
        <f t="shared" ca="1" si="751"/>
        <v>449.71146669775868</v>
      </c>
      <c r="E604" s="45">
        <f t="shared" ca="1" si="751"/>
        <v>444.37708868602493</v>
      </c>
      <c r="F604" s="45">
        <f t="shared" ca="1" si="751"/>
        <v>0</v>
      </c>
      <c r="G604" s="45">
        <f t="shared" ca="1" si="751"/>
        <v>0</v>
      </c>
      <c r="H604" s="45">
        <f t="shared" ca="1" si="751"/>
        <v>465.28197394980259</v>
      </c>
      <c r="I604" s="45" t="e">
        <f t="shared" ca="1" si="751"/>
        <v>#N/A</v>
      </c>
      <c r="J604" s="45" t="e">
        <f t="shared" ca="1" si="751"/>
        <v>#N/A</v>
      </c>
      <c r="K604" s="45" t="e">
        <f t="shared" ca="1" si="751"/>
        <v>#N/A</v>
      </c>
      <c r="L604" s="45" t="e">
        <f t="shared" ca="1" si="751"/>
        <v>#N/A</v>
      </c>
      <c r="M604" s="45" t="e">
        <f t="shared" ca="1" si="751"/>
        <v>#N/A</v>
      </c>
      <c r="N604" s="49" t="e">
        <f t="shared" ca="1" si="751"/>
        <v>#N/A</v>
      </c>
    </row>
    <row r="605" spans="1:14" ht="17" thickBot="1">
      <c r="A605" s="50" t="str">
        <f t="shared" si="734"/>
        <v>S-CD215
WB27
CWSP21.5/5
FanSP32
Load100</v>
      </c>
      <c r="B605" s="51">
        <f t="shared" ref="B605:N605" ca="1" si="752">IF(ISNUMBER(OFFSET(INDIRECT(CONCATENATE("'",B$9,"'","!$B$59")),$Q29,$D$584)),OFFSET(INDIRECT(CONCATENATE("'",B$9,"'","!$B$59")),$Q29,$D$584),NA())</f>
        <v>427.66779824999981</v>
      </c>
      <c r="C605" s="51">
        <f t="shared" ca="1" si="752"/>
        <v>413.09581259802025</v>
      </c>
      <c r="D605" s="51">
        <f t="shared" ca="1" si="752"/>
        <v>427.78705651730235</v>
      </c>
      <c r="E605" s="51">
        <f t="shared" ca="1" si="752"/>
        <v>427.66779824999981</v>
      </c>
      <c r="F605" s="51">
        <f t="shared" ca="1" si="752"/>
        <v>0</v>
      </c>
      <c r="G605" s="51">
        <f t="shared" ca="1" si="752"/>
        <v>0</v>
      </c>
      <c r="H605" s="51">
        <f t="shared" ca="1" si="752"/>
        <v>0</v>
      </c>
      <c r="I605" s="51" t="e">
        <f t="shared" ca="1" si="752"/>
        <v>#N/A</v>
      </c>
      <c r="J605" s="51" t="e">
        <f t="shared" ca="1" si="752"/>
        <v>#N/A</v>
      </c>
      <c r="K605" s="51" t="e">
        <f t="shared" ca="1" si="752"/>
        <v>#N/A</v>
      </c>
      <c r="L605" s="51" t="e">
        <f t="shared" ca="1" si="752"/>
        <v>#N/A</v>
      </c>
      <c r="M605" s="51" t="e">
        <f t="shared" ca="1" si="752"/>
        <v>#N/A</v>
      </c>
      <c r="N605" s="52" t="e">
        <f t="shared" ca="1" si="752"/>
        <v>#N/A</v>
      </c>
    </row>
    <row r="606" spans="1:14" ht="16">
      <c r="A606" s="36"/>
      <c r="B606" s="36"/>
      <c r="C606" s="36"/>
      <c r="D606" s="36"/>
      <c r="E606" s="36"/>
      <c r="F606" s="36"/>
      <c r="G606" s="36"/>
      <c r="H606" s="36"/>
      <c r="I606" s="36"/>
      <c r="J606" s="36"/>
      <c r="K606" s="36"/>
      <c r="L606" s="36"/>
      <c r="M606" s="36"/>
      <c r="N606" s="36"/>
    </row>
    <row r="607" spans="1:14" ht="16">
      <c r="A607" s="36"/>
      <c r="B607" s="36"/>
      <c r="C607" s="36"/>
      <c r="D607" s="36"/>
      <c r="E607" s="36"/>
      <c r="F607" s="36"/>
      <c r="G607" s="36"/>
      <c r="H607" s="36"/>
      <c r="I607" s="36"/>
      <c r="J607" s="36"/>
      <c r="K607" s="36"/>
      <c r="L607" s="36"/>
      <c r="M607" s="36"/>
      <c r="N607" s="36"/>
    </row>
    <row r="608" spans="1:14" ht="16">
      <c r="A608" s="6" t="s">
        <v>380</v>
      </c>
      <c r="B608" s="6" t="s">
        <v>258</v>
      </c>
      <c r="C608" s="6" t="s">
        <v>15</v>
      </c>
      <c r="D608" s="6">
        <f>MATCH(A608,$X$11:$X$53,0)</f>
        <v>35</v>
      </c>
      <c r="E608" s="8"/>
      <c r="F608" s="6" t="str">
        <f>A608&amp;B608&amp;$F$4</f>
        <v>AR_消費ガス熱量[kW]　S-CD100シリーズ</v>
      </c>
      <c r="G608" s="6" t="str">
        <f>A608&amp;B608&amp;$G$4</f>
        <v>AR_消費ガス熱量[kW]　S-CD200シリーズ</v>
      </c>
      <c r="I608" s="36"/>
      <c r="J608" s="36"/>
      <c r="K608" s="36"/>
      <c r="L608" s="36"/>
      <c r="M608" s="36"/>
      <c r="N608" s="36"/>
    </row>
    <row r="609" spans="1:14">
      <c r="A609" s="11" t="s">
        <v>18</v>
      </c>
    </row>
    <row r="610" spans="1:14" ht="15" thickBot="1">
      <c r="A610" s="37" t="s">
        <v>26</v>
      </c>
      <c r="B610" s="38" t="str">
        <f ca="1">B$10</f>
        <v>QAS/メーカ値</v>
      </c>
      <c r="C610" s="38" t="str">
        <f t="shared" ref="C610:N610" ca="1" si="753">C$10</f>
        <v>ENe-ST/小野永吉</v>
      </c>
      <c r="D610" s="38" t="str">
        <f t="shared" ca="1" si="753"/>
        <v>LCEM/Yajima</v>
      </c>
      <c r="E610" s="38" t="str">
        <f t="shared" ca="1" si="753"/>
        <v>BEST2108dev/nino</v>
      </c>
      <c r="F610" s="38" t="str">
        <f t="shared" si="753"/>
        <v>Popolo_富樫</v>
      </c>
      <c r="G610" s="38" t="str">
        <f t="shared" si="753"/>
        <v>ACSESCX_吉田</v>
      </c>
      <c r="H610" s="38" t="str">
        <f t="shared" ca="1" si="753"/>
        <v>EnergyPlus/小野永吉</v>
      </c>
      <c r="I610" s="38" t="e">
        <f t="shared" ca="1" si="753"/>
        <v>#REF!</v>
      </c>
      <c r="J610" s="38" t="e">
        <f t="shared" ca="1" si="753"/>
        <v>#REF!</v>
      </c>
      <c r="K610" s="38" t="e">
        <f t="shared" ca="1" si="753"/>
        <v>#REF!</v>
      </c>
      <c r="L610" s="38" t="e">
        <f t="shared" ca="1" si="753"/>
        <v>#REF!</v>
      </c>
      <c r="M610" s="38" t="e">
        <f t="shared" ca="1" si="753"/>
        <v>#REF!</v>
      </c>
      <c r="N610" s="38" t="e">
        <f t="shared" ca="1" si="753"/>
        <v>#REF!</v>
      </c>
    </row>
    <row r="611" spans="1:14" ht="16">
      <c r="A611" s="39" t="str">
        <f>$A83</f>
        <v>S-CD100
WB27
CWSP21.5/5
FanSP22
Load100</v>
      </c>
      <c r="B611" s="40">
        <f ca="1">IF(ISNUMBER(OFFSET(INDIRECT(CONCATENATE("'",B$9,"'","!$B$59")),$Q11,$D$608)),OFFSET(INDIRECT(CONCATENATE("'",B$9,"'","!$B$59")),$Q11,$D$608),NA())</f>
        <v>409.76847018496738</v>
      </c>
      <c r="C611" s="40">
        <f t="shared" ref="C611:N611" ca="1" si="754">IF(ISNUMBER(OFFSET(INDIRECT(CONCATENATE("'",C$9,"'","!$B$59")),$Q11,$D$608)),OFFSET(INDIRECT(CONCATENATE("'",C$9,"'","!$B$59")),$Q11,$D$608),NA())</f>
        <v>404.60998501853879</v>
      </c>
      <c r="D611" s="40">
        <f t="shared" ca="1" si="754"/>
        <v>404.78004388435983</v>
      </c>
      <c r="E611" s="41">
        <f t="shared" ca="1" si="754"/>
        <v>405</v>
      </c>
      <c r="F611" s="41">
        <f t="shared" ca="1" si="754"/>
        <v>0</v>
      </c>
      <c r="G611" s="41">
        <f t="shared" ca="1" si="754"/>
        <v>0</v>
      </c>
      <c r="H611" s="41">
        <f t="shared" ca="1" si="754"/>
        <v>404.53061362408391</v>
      </c>
      <c r="I611" s="41" t="e">
        <f t="shared" ca="1" si="754"/>
        <v>#N/A</v>
      </c>
      <c r="J611" s="41" t="e">
        <f t="shared" ca="1" si="754"/>
        <v>#N/A</v>
      </c>
      <c r="K611" s="41" t="e">
        <f t="shared" ca="1" si="754"/>
        <v>#N/A</v>
      </c>
      <c r="L611" s="41" t="e">
        <f t="shared" ca="1" si="754"/>
        <v>#N/A</v>
      </c>
      <c r="M611" s="41" t="e">
        <f t="shared" ca="1" si="754"/>
        <v>#N/A</v>
      </c>
      <c r="N611" s="42" t="e">
        <f t="shared" ca="1" si="754"/>
        <v>#N/A</v>
      </c>
    </row>
    <row r="612" spans="1:14" ht="16">
      <c r="A612" s="43" t="str">
        <f t="shared" ref="A612:A629" si="755">$A84</f>
        <v>S-CD101
WB23
CWSP21.5/5
FanSP22
Load100</v>
      </c>
      <c r="B612" s="44">
        <f t="shared" ref="B612:N612" ca="1" si="756">IF(ISNUMBER(OFFSET(INDIRECT(CONCATENATE("'",B$9,"'","!$B$59")),$Q12,$D$608)),OFFSET(INDIRECT(CONCATENATE("'",B$9,"'","!$B$59")),$Q12,$D$608),NA())</f>
        <v>388.51985568651207</v>
      </c>
      <c r="C612" s="45">
        <f t="shared" ca="1" si="756"/>
        <v>384.89667315672375</v>
      </c>
      <c r="D612" s="45">
        <f t="shared" ca="1" si="756"/>
        <v>386.42064991887747</v>
      </c>
      <c r="E612" s="46">
        <f t="shared" ca="1" si="756"/>
        <v>392.03467999999998</v>
      </c>
      <c r="F612" s="46">
        <f t="shared" ca="1" si="756"/>
        <v>0</v>
      </c>
      <c r="G612" s="46">
        <f t="shared" ca="1" si="756"/>
        <v>0</v>
      </c>
      <c r="H612" s="46">
        <f t="shared" ca="1" si="756"/>
        <v>404.53061362408391</v>
      </c>
      <c r="I612" s="46" t="e">
        <f t="shared" ca="1" si="756"/>
        <v>#N/A</v>
      </c>
      <c r="J612" s="46" t="e">
        <f t="shared" ca="1" si="756"/>
        <v>#N/A</v>
      </c>
      <c r="K612" s="46" t="e">
        <f t="shared" ca="1" si="756"/>
        <v>#N/A</v>
      </c>
      <c r="L612" s="46" t="e">
        <f t="shared" ca="1" si="756"/>
        <v>#N/A</v>
      </c>
      <c r="M612" s="46" t="e">
        <f t="shared" ca="1" si="756"/>
        <v>#N/A</v>
      </c>
      <c r="N612" s="47" t="e">
        <f t="shared" ca="1" si="756"/>
        <v>#N/A</v>
      </c>
    </row>
    <row r="613" spans="1:14" ht="16">
      <c r="A613" s="43" t="str">
        <f t="shared" si="755"/>
        <v>S-CD102
WB19
CWSP21.5/5
FanSP22
Load100</v>
      </c>
      <c r="B613" s="45">
        <f t="shared" ref="B613:N613" ca="1" si="757">IF(ISNUMBER(OFFSET(INDIRECT(CONCATENATE("'",B$9,"'","!$B$59")),$Q13,$D$608)),OFFSET(INDIRECT(CONCATENATE("'",B$9,"'","!$B$59")),$Q13,$D$608),NA())</f>
        <v>371.59882504546584</v>
      </c>
      <c r="C613" s="45">
        <f t="shared" ca="1" si="757"/>
        <v>368.45376050858249</v>
      </c>
      <c r="D613" s="45">
        <f t="shared" ca="1" si="757"/>
        <v>371.17594938152644</v>
      </c>
      <c r="E613" s="46">
        <f t="shared" ca="1" si="757"/>
        <v>379.59156999999999</v>
      </c>
      <c r="F613" s="46">
        <f t="shared" ca="1" si="757"/>
        <v>0</v>
      </c>
      <c r="G613" s="46">
        <f t="shared" ca="1" si="757"/>
        <v>0</v>
      </c>
      <c r="H613" s="46">
        <f t="shared" ca="1" si="757"/>
        <v>404.53061362408391</v>
      </c>
      <c r="I613" s="46" t="e">
        <f t="shared" ca="1" si="757"/>
        <v>#N/A</v>
      </c>
      <c r="J613" s="46" t="e">
        <f t="shared" ca="1" si="757"/>
        <v>#N/A</v>
      </c>
      <c r="K613" s="46" t="e">
        <f t="shared" ca="1" si="757"/>
        <v>#N/A</v>
      </c>
      <c r="L613" s="46" t="e">
        <f t="shared" ca="1" si="757"/>
        <v>#N/A</v>
      </c>
      <c r="M613" s="46" t="e">
        <f t="shared" ca="1" si="757"/>
        <v>#N/A</v>
      </c>
      <c r="N613" s="47" t="e">
        <f t="shared" ca="1" si="757"/>
        <v>#N/A</v>
      </c>
    </row>
    <row r="614" spans="1:14" ht="16">
      <c r="A614" s="43" t="str">
        <f t="shared" si="755"/>
        <v>S-CD103
WB7
CWSP21.5/5
FanSP32
Load100</v>
      </c>
      <c r="B614" s="45">
        <f t="shared" ref="B614:N614" ca="1" si="758">IF(ISNUMBER(OFFSET(INDIRECT(CONCATENATE("'",B$9,"'","!$B$59")),$Q14,$D$608)),OFFSET(INDIRECT(CONCATENATE("'",B$9,"'","!$B$59")),$Q14,$D$608),NA())</f>
        <v>349.83934173583015</v>
      </c>
      <c r="C614" s="45">
        <f t="shared" ca="1" si="758"/>
        <v>350.395129139365</v>
      </c>
      <c r="D614" s="45">
        <f t="shared" ca="1" si="758"/>
        <v>349.9526372079668</v>
      </c>
      <c r="E614" s="46">
        <f t="shared" ca="1" si="758"/>
        <v>358.78329000000002</v>
      </c>
      <c r="F614" s="46">
        <f t="shared" ca="1" si="758"/>
        <v>0</v>
      </c>
      <c r="G614" s="46">
        <f t="shared" ca="1" si="758"/>
        <v>0</v>
      </c>
      <c r="H614" s="46">
        <f t="shared" ca="1" si="758"/>
        <v>404.53061362408391</v>
      </c>
      <c r="I614" s="46" t="e">
        <f t="shared" ca="1" si="758"/>
        <v>#N/A</v>
      </c>
      <c r="J614" s="46" t="e">
        <f t="shared" ca="1" si="758"/>
        <v>#N/A</v>
      </c>
      <c r="K614" s="46" t="e">
        <f t="shared" ca="1" si="758"/>
        <v>#N/A</v>
      </c>
      <c r="L614" s="46" t="e">
        <f t="shared" ca="1" si="758"/>
        <v>#N/A</v>
      </c>
      <c r="M614" s="46" t="e">
        <f t="shared" ca="1" si="758"/>
        <v>#N/A</v>
      </c>
      <c r="N614" s="47" t="e">
        <f t="shared" ca="1" si="758"/>
        <v>#N/A</v>
      </c>
    </row>
    <row r="615" spans="1:14" ht="16">
      <c r="A615" s="43" t="str">
        <f t="shared" si="755"/>
        <v>S-CD104
WB27
CWSP21.5/5
FanSP32
Load100</v>
      </c>
      <c r="B615" s="45">
        <f t="shared" ref="B615:N615" ca="1" si="759">IF(ISNUMBER(OFFSET(INDIRECT(CONCATENATE("'",B$9,"'","!$B$59")),$Q15,$D$608)),OFFSET(INDIRECT(CONCATENATE("'",B$9,"'","!$B$59")),$Q15,$D$608),NA())</f>
        <v>406.25107244245305</v>
      </c>
      <c r="C615" s="45">
        <f t="shared" ca="1" si="759"/>
        <v>403.67546087623379</v>
      </c>
      <c r="D615" s="45">
        <f t="shared" ca="1" si="759"/>
        <v>401.35623394077567</v>
      </c>
      <c r="E615" s="46">
        <f t="shared" ca="1" si="759"/>
        <v>403.13454999999993</v>
      </c>
      <c r="F615" s="46">
        <f t="shared" ca="1" si="759"/>
        <v>0</v>
      </c>
      <c r="G615" s="46">
        <f t="shared" ca="1" si="759"/>
        <v>0</v>
      </c>
      <c r="H615" s="46">
        <f t="shared" ca="1" si="759"/>
        <v>404.53061362408391</v>
      </c>
      <c r="I615" s="46" t="e">
        <f t="shared" ca="1" si="759"/>
        <v>#N/A</v>
      </c>
      <c r="J615" s="46" t="e">
        <f t="shared" ca="1" si="759"/>
        <v>#N/A</v>
      </c>
      <c r="K615" s="46" t="e">
        <f t="shared" ca="1" si="759"/>
        <v>#N/A</v>
      </c>
      <c r="L615" s="46" t="e">
        <f t="shared" ca="1" si="759"/>
        <v>#N/A</v>
      </c>
      <c r="M615" s="46" t="e">
        <f t="shared" ca="1" si="759"/>
        <v>#N/A</v>
      </c>
      <c r="N615" s="47" t="e">
        <f t="shared" ca="1" si="759"/>
        <v>#N/A</v>
      </c>
    </row>
    <row r="616" spans="1:14" ht="16">
      <c r="A616" s="43" t="str">
        <f t="shared" si="755"/>
        <v>S-CD111
WB23
CWSP21.5/5
FanSP22
Load75</v>
      </c>
      <c r="B616" s="45">
        <f t="shared" ref="B616:N616" ca="1" si="760">IF(ISNUMBER(OFFSET(INDIRECT(CONCATENATE("'",B$9,"'","!$B$59")),$Q16,$D$608)),OFFSET(INDIRECT(CONCATENATE("'",B$9,"'","!$B$59")),$Q16,$D$608),NA())</f>
        <v>278.95542480095759</v>
      </c>
      <c r="C616" s="45">
        <f t="shared" ca="1" si="760"/>
        <v>277.63403539991128</v>
      </c>
      <c r="D616" s="45">
        <f t="shared" ca="1" si="760"/>
        <v>279.53137786766837</v>
      </c>
      <c r="E616" s="45">
        <f t="shared" ca="1" si="760"/>
        <v>280.44896999999997</v>
      </c>
      <c r="F616" s="46">
        <f t="shared" ca="1" si="760"/>
        <v>0</v>
      </c>
      <c r="G616" s="46">
        <f t="shared" ca="1" si="760"/>
        <v>0</v>
      </c>
      <c r="H616" s="46">
        <f t="shared" ca="1" si="760"/>
        <v>298.93677480074001</v>
      </c>
      <c r="I616" s="46" t="e">
        <f t="shared" ca="1" si="760"/>
        <v>#N/A</v>
      </c>
      <c r="J616" s="46" t="e">
        <f t="shared" ca="1" si="760"/>
        <v>#N/A</v>
      </c>
      <c r="K616" s="46" t="e">
        <f t="shared" ca="1" si="760"/>
        <v>#N/A</v>
      </c>
      <c r="L616" s="46" t="e">
        <f t="shared" ca="1" si="760"/>
        <v>#N/A</v>
      </c>
      <c r="M616" s="46" t="e">
        <f t="shared" ca="1" si="760"/>
        <v>#N/A</v>
      </c>
      <c r="N616" s="47" t="e">
        <f t="shared" ca="1" si="760"/>
        <v>#N/A</v>
      </c>
    </row>
    <row r="617" spans="1:14" ht="16">
      <c r="A617" s="43" t="str">
        <f t="shared" si="755"/>
        <v>S-CD112
WB19
CWSP21.5/6
FanSP22
Load50</v>
      </c>
      <c r="B617" s="45">
        <f t="shared" ref="B617:N617" ca="1" si="761">IF(ISNUMBER(OFFSET(INDIRECT(CONCATENATE("'",B$9,"'","!$B$59")),$Q17,$D$608)),OFFSET(INDIRECT(CONCATENATE("'",B$9,"'","!$B$59")),$Q17,$D$608),NA())</f>
        <v>172.45824795168187</v>
      </c>
      <c r="C617" s="45">
        <f t="shared" ca="1" si="761"/>
        <v>171.66787064773874</v>
      </c>
      <c r="D617" s="45">
        <f t="shared" ca="1" si="761"/>
        <v>174.64885833201913</v>
      </c>
      <c r="E617" s="45">
        <f t="shared" ca="1" si="761"/>
        <v>175.16343000000001</v>
      </c>
      <c r="F617" s="46">
        <f t="shared" ca="1" si="761"/>
        <v>0</v>
      </c>
      <c r="G617" s="46">
        <f t="shared" ca="1" si="761"/>
        <v>0</v>
      </c>
      <c r="H617" s="46">
        <f t="shared" ca="1" si="761"/>
        <v>198.28098008738996</v>
      </c>
      <c r="I617" s="46" t="e">
        <f t="shared" ca="1" si="761"/>
        <v>#N/A</v>
      </c>
      <c r="J617" s="46" t="e">
        <f t="shared" ca="1" si="761"/>
        <v>#N/A</v>
      </c>
      <c r="K617" s="46" t="e">
        <f t="shared" ca="1" si="761"/>
        <v>#N/A</v>
      </c>
      <c r="L617" s="46" t="e">
        <f t="shared" ca="1" si="761"/>
        <v>#N/A</v>
      </c>
      <c r="M617" s="46" t="e">
        <f t="shared" ca="1" si="761"/>
        <v>#N/A</v>
      </c>
      <c r="N617" s="47" t="e">
        <f t="shared" ca="1" si="761"/>
        <v>#N/A</v>
      </c>
    </row>
    <row r="618" spans="1:14" ht="16">
      <c r="A618" s="43" t="str">
        <f t="shared" si="755"/>
        <v>S-CD113
WB7
CWSP21.5/5
FanSP32
Load100</v>
      </c>
      <c r="B618" s="45">
        <f t="shared" ref="B618:N618" ca="1" si="762">IF(ISNUMBER(OFFSET(INDIRECT(CONCATENATE("'",B$9,"'","!$B$59")),$Q18,$D$608)),OFFSET(INDIRECT(CONCATENATE("'",B$9,"'","!$B$59")),$Q18,$D$608),NA())</f>
        <v>118.82650687656466</v>
      </c>
      <c r="C618" s="45">
        <f t="shared" ca="1" si="762"/>
        <v>119.2854185810815</v>
      </c>
      <c r="D618" s="45">
        <f t="shared" ca="1" si="762"/>
        <v>122.20587971405294</v>
      </c>
      <c r="E618" s="45">
        <f t="shared" ca="1" si="762"/>
        <v>122.74094000000001</v>
      </c>
      <c r="F618" s="46">
        <f t="shared" ca="1" si="762"/>
        <v>0</v>
      </c>
      <c r="G618" s="46">
        <f t="shared" ca="1" si="762"/>
        <v>0</v>
      </c>
      <c r="H618" s="46">
        <f t="shared" ca="1" si="762"/>
        <v>141.35226605511298</v>
      </c>
      <c r="I618" s="46" t="e">
        <f t="shared" ca="1" si="762"/>
        <v>#N/A</v>
      </c>
      <c r="J618" s="46" t="e">
        <f t="shared" ca="1" si="762"/>
        <v>#N/A</v>
      </c>
      <c r="K618" s="46" t="e">
        <f t="shared" ca="1" si="762"/>
        <v>#N/A</v>
      </c>
      <c r="L618" s="46" t="e">
        <f t="shared" ca="1" si="762"/>
        <v>#N/A</v>
      </c>
      <c r="M618" s="46" t="e">
        <f t="shared" ca="1" si="762"/>
        <v>#N/A</v>
      </c>
      <c r="N618" s="47" t="e">
        <f t="shared" ca="1" si="762"/>
        <v>#N/A</v>
      </c>
    </row>
    <row r="619" spans="1:14" ht="16">
      <c r="A619" s="48" t="str">
        <f t="shared" si="755"/>
        <v>S-CD114
WB27
CWSP21.5/5
FanSP32
Load100</v>
      </c>
      <c r="B619" s="45">
        <f t="shared" ref="B619:N619" ca="1" si="763">IF(ISNUMBER(OFFSET(INDIRECT(CONCATENATE("'",B$9,"'","!$B$59")),$Q19,$D$608)),OFFSET(INDIRECT(CONCATENATE("'",B$9,"'","!$B$59")),$Q19,$D$608),NA())</f>
        <v>195.84882829279871</v>
      </c>
      <c r="C619" s="45">
        <f t="shared" ca="1" si="763"/>
        <v>195.14591542574001</v>
      </c>
      <c r="D619" s="45">
        <f t="shared" ca="1" si="763"/>
        <v>196.67649987860335</v>
      </c>
      <c r="E619" s="45">
        <f t="shared" ca="1" si="763"/>
        <v>192.34399999999999</v>
      </c>
      <c r="F619" s="45">
        <f t="shared" ca="1" si="763"/>
        <v>0</v>
      </c>
      <c r="G619" s="45">
        <f t="shared" ca="1" si="763"/>
        <v>0</v>
      </c>
      <c r="H619" s="45">
        <f t="shared" ca="1" si="763"/>
        <v>198.28098008738996</v>
      </c>
      <c r="I619" s="45" t="e">
        <f t="shared" ca="1" si="763"/>
        <v>#N/A</v>
      </c>
      <c r="J619" s="45" t="e">
        <f t="shared" ca="1" si="763"/>
        <v>#N/A</v>
      </c>
      <c r="K619" s="45" t="e">
        <f t="shared" ca="1" si="763"/>
        <v>#N/A</v>
      </c>
      <c r="L619" s="45" t="e">
        <f t="shared" ca="1" si="763"/>
        <v>#N/A</v>
      </c>
      <c r="M619" s="45" t="e">
        <f t="shared" ca="1" si="763"/>
        <v>#N/A</v>
      </c>
      <c r="N619" s="49" t="e">
        <f t="shared" ca="1" si="763"/>
        <v>#N/A</v>
      </c>
    </row>
    <row r="620" spans="1:14" ht="16">
      <c r="A620" s="43" t="str">
        <f t="shared" si="755"/>
        <v>S-CD200
WB27
CWSP21.5/5
FanSP22
Load100</v>
      </c>
      <c r="B620" s="44">
        <f t="shared" ref="B620:N620" ca="1" si="764">IF(ISNUMBER(OFFSET(INDIRECT(CONCATENATE("'",B$9,"'","!$B$59")),$Q20,$D$608)),OFFSET(INDIRECT(CONCATENATE("'",B$9,"'","!$B$59")),$Q20,$D$608),NA())</f>
        <v>409.76847018496738</v>
      </c>
      <c r="C620" s="45">
        <f t="shared" ca="1" si="764"/>
        <v>404.61652124146872</v>
      </c>
      <c r="D620" s="45">
        <f t="shared" ca="1" si="764"/>
        <v>404.79736241704359</v>
      </c>
      <c r="E620" s="46">
        <f t="shared" ca="1" si="764"/>
        <v>405</v>
      </c>
      <c r="F620" s="46">
        <f t="shared" ca="1" si="764"/>
        <v>0</v>
      </c>
      <c r="G620" s="46">
        <f t="shared" ca="1" si="764"/>
        <v>0</v>
      </c>
      <c r="H620" s="46">
        <f t="shared" ca="1" si="764"/>
        <v>404.53061362408391</v>
      </c>
      <c r="I620" s="46" t="e">
        <f t="shared" ca="1" si="764"/>
        <v>#N/A</v>
      </c>
      <c r="J620" s="46" t="e">
        <f t="shared" ca="1" si="764"/>
        <v>#N/A</v>
      </c>
      <c r="K620" s="46" t="e">
        <f t="shared" ca="1" si="764"/>
        <v>#N/A</v>
      </c>
      <c r="L620" s="46" t="e">
        <f t="shared" ca="1" si="764"/>
        <v>#N/A</v>
      </c>
      <c r="M620" s="46" t="e">
        <f t="shared" ca="1" si="764"/>
        <v>#N/A</v>
      </c>
      <c r="N620" s="47" t="e">
        <f t="shared" ca="1" si="764"/>
        <v>#N/A</v>
      </c>
    </row>
    <row r="621" spans="1:14" ht="16">
      <c r="A621" s="43" t="str">
        <f t="shared" si="755"/>
        <v>S-CD201
WB23
CWSP21.5/5
FanSP22
Load100</v>
      </c>
      <c r="B621" s="45">
        <f t="shared" ref="B621:N621" ca="1" si="765">IF(ISNUMBER(OFFSET(INDIRECT(CONCATENATE("'",B$9,"'","!$B$59")),$Q21,$D$608)),OFFSET(INDIRECT(CONCATENATE("'",B$9,"'","!$B$59")),$Q21,$D$608),NA())</f>
        <v>388.51985568651207</v>
      </c>
      <c r="C621" s="45">
        <f t="shared" ca="1" si="765"/>
        <v>385.00035675173001</v>
      </c>
      <c r="D621" s="45">
        <f t="shared" ca="1" si="765"/>
        <v>387.78719346437327</v>
      </c>
      <c r="E621" s="46">
        <f t="shared" ca="1" si="765"/>
        <v>392.03551000000004</v>
      </c>
      <c r="F621" s="46">
        <f t="shared" ca="1" si="765"/>
        <v>0</v>
      </c>
      <c r="G621" s="46">
        <f t="shared" ca="1" si="765"/>
        <v>0</v>
      </c>
      <c r="H621" s="46">
        <f t="shared" ca="1" si="765"/>
        <v>404.53061362408391</v>
      </c>
      <c r="I621" s="46" t="e">
        <f t="shared" ca="1" si="765"/>
        <v>#N/A</v>
      </c>
      <c r="J621" s="46" t="e">
        <f t="shared" ca="1" si="765"/>
        <v>#N/A</v>
      </c>
      <c r="K621" s="46" t="e">
        <f t="shared" ca="1" si="765"/>
        <v>#N/A</v>
      </c>
      <c r="L621" s="46" t="e">
        <f t="shared" ca="1" si="765"/>
        <v>#N/A</v>
      </c>
      <c r="M621" s="46" t="e">
        <f t="shared" ca="1" si="765"/>
        <v>#N/A</v>
      </c>
      <c r="N621" s="47" t="e">
        <f t="shared" ca="1" si="765"/>
        <v>#N/A</v>
      </c>
    </row>
    <row r="622" spans="1:14" ht="16">
      <c r="A622" s="43" t="str">
        <f t="shared" si="755"/>
        <v>S-CD202
WB19
CWSP21.5/5
FanSP22
Load100</v>
      </c>
      <c r="B622" s="45">
        <f t="shared" ref="B622:N622" ca="1" si="766">IF(ISNUMBER(OFFSET(INDIRECT(CONCATENATE("'",B$9,"'","!$B$59")),$Q22,$D$608)),OFFSET(INDIRECT(CONCATENATE("'",B$9,"'","!$B$59")),$Q22,$D$608),NA())</f>
        <v>371.59881683734818</v>
      </c>
      <c r="C622" s="45">
        <f t="shared" ca="1" si="766"/>
        <v>368.67718321669253</v>
      </c>
      <c r="D622" s="45">
        <f t="shared" ca="1" si="766"/>
        <v>372.80530285396702</v>
      </c>
      <c r="E622" s="46">
        <f t="shared" ca="1" si="766"/>
        <v>379.59243999999995</v>
      </c>
      <c r="F622" s="46">
        <f t="shared" ca="1" si="766"/>
        <v>0</v>
      </c>
      <c r="G622" s="46">
        <f t="shared" ca="1" si="766"/>
        <v>0</v>
      </c>
      <c r="H622" s="46">
        <f t="shared" ca="1" si="766"/>
        <v>404.53061362408391</v>
      </c>
      <c r="I622" s="46" t="e">
        <f t="shared" ca="1" si="766"/>
        <v>#N/A</v>
      </c>
      <c r="J622" s="46" t="e">
        <f t="shared" ca="1" si="766"/>
        <v>#N/A</v>
      </c>
      <c r="K622" s="46" t="e">
        <f t="shared" ca="1" si="766"/>
        <v>#N/A</v>
      </c>
      <c r="L622" s="46" t="e">
        <f t="shared" ca="1" si="766"/>
        <v>#N/A</v>
      </c>
      <c r="M622" s="46" t="e">
        <f t="shared" ca="1" si="766"/>
        <v>#N/A</v>
      </c>
      <c r="N622" s="47" t="e">
        <f t="shared" ca="1" si="766"/>
        <v>#N/A</v>
      </c>
    </row>
    <row r="623" spans="1:14" ht="16">
      <c r="A623" s="43" t="str">
        <f t="shared" si="755"/>
        <v>S-CD203
WB7
CWSP21.5/5
FanSP32
Load100</v>
      </c>
      <c r="B623" s="45">
        <f t="shared" ref="B623:N623" ca="1" si="767">IF(ISNUMBER(OFFSET(INDIRECT(CONCATENATE("'",B$9,"'","!$B$59")),$Q23,$D$608)),OFFSET(INDIRECT(CONCATENATE("'",B$9,"'","!$B$59")),$Q23,$D$608),NA())</f>
        <v>351.67627967322574</v>
      </c>
      <c r="C623" s="45">
        <f t="shared" ca="1" si="767"/>
        <v>353.3004055798412</v>
      </c>
      <c r="D623" s="45">
        <f t="shared" ca="1" si="767"/>
        <v>354.25552371950675</v>
      </c>
      <c r="E623" s="46">
        <f t="shared" ca="1" si="767"/>
        <v>360.88998000000004</v>
      </c>
      <c r="F623" s="46">
        <f t="shared" ca="1" si="767"/>
        <v>0</v>
      </c>
      <c r="G623" s="46">
        <f t="shared" ca="1" si="767"/>
        <v>0</v>
      </c>
      <c r="H623" s="46">
        <f t="shared" ca="1" si="767"/>
        <v>404.53061362408391</v>
      </c>
      <c r="I623" s="46" t="e">
        <f t="shared" ca="1" si="767"/>
        <v>#N/A</v>
      </c>
      <c r="J623" s="46" t="e">
        <f t="shared" ca="1" si="767"/>
        <v>#N/A</v>
      </c>
      <c r="K623" s="46" t="e">
        <f t="shared" ca="1" si="767"/>
        <v>#N/A</v>
      </c>
      <c r="L623" s="46" t="e">
        <f t="shared" ca="1" si="767"/>
        <v>#N/A</v>
      </c>
      <c r="M623" s="46" t="e">
        <f t="shared" ca="1" si="767"/>
        <v>#N/A</v>
      </c>
      <c r="N623" s="47" t="e">
        <f t="shared" ca="1" si="767"/>
        <v>#N/A</v>
      </c>
    </row>
    <row r="624" spans="1:14" ht="16">
      <c r="A624" s="43" t="str">
        <f t="shared" si="755"/>
        <v>S-CD204
WB27
CWSP21.5/5
FanSP32
Load100</v>
      </c>
      <c r="B624" s="45">
        <f t="shared" ref="B624:N624" ca="1" si="768">IF(ISNUMBER(OFFSET(INDIRECT(CONCATENATE("'",B$9,"'","!$B$59")),$Q24,$D$608)),OFFSET(INDIRECT(CONCATENATE("'",B$9,"'","!$B$59")),$Q24,$D$608),NA())</f>
        <v>410.25565246145129</v>
      </c>
      <c r="C624" s="45">
        <f t="shared" ca="1" si="768"/>
        <v>407.23067483239373</v>
      </c>
      <c r="D624" s="45">
        <f t="shared" ca="1" si="768"/>
        <v>405.03009489704135</v>
      </c>
      <c r="E624" s="45">
        <f t="shared" ca="1" si="768"/>
        <v>405</v>
      </c>
      <c r="F624" s="46">
        <f t="shared" ca="1" si="768"/>
        <v>0</v>
      </c>
      <c r="G624" s="46">
        <f t="shared" ca="1" si="768"/>
        <v>0</v>
      </c>
      <c r="H624" s="46">
        <f t="shared" ca="1" si="768"/>
        <v>404.53061362408391</v>
      </c>
      <c r="I624" s="46" t="e">
        <f t="shared" ca="1" si="768"/>
        <v>#N/A</v>
      </c>
      <c r="J624" s="46" t="e">
        <f t="shared" ca="1" si="768"/>
        <v>#N/A</v>
      </c>
      <c r="K624" s="46" t="e">
        <f t="shared" ca="1" si="768"/>
        <v>#N/A</v>
      </c>
      <c r="L624" s="46" t="e">
        <f t="shared" ca="1" si="768"/>
        <v>#N/A</v>
      </c>
      <c r="M624" s="46" t="e">
        <f t="shared" ca="1" si="768"/>
        <v>#N/A</v>
      </c>
      <c r="N624" s="47" t="e">
        <f t="shared" ca="1" si="768"/>
        <v>#N/A</v>
      </c>
    </row>
    <row r="625" spans="1:14" ht="16">
      <c r="A625" s="43" t="str">
        <f t="shared" si="755"/>
        <v>S-CD211
WB23
CWSP21.5/5
FanSP22
Load75</v>
      </c>
      <c r="B625" s="45">
        <f t="shared" ref="B625:N625" ca="1" si="769">IF(ISNUMBER(OFFSET(INDIRECT(CONCATENATE("'",B$9,"'","!$B$59")),$Q25,$D$608)),OFFSET(INDIRECT(CONCATENATE("'",B$9,"'","!$B$59")),$Q25,$D$608),NA())</f>
        <v>277.64576794959441</v>
      </c>
      <c r="C625" s="45">
        <f t="shared" ca="1" si="769"/>
        <v>279.26358953512624</v>
      </c>
      <c r="D625" s="45">
        <f t="shared" ca="1" si="769"/>
        <v>291.11159920542417</v>
      </c>
      <c r="E625" s="45">
        <f t="shared" ca="1" si="769"/>
        <v>282.91453000000007</v>
      </c>
      <c r="F625" s="46">
        <f t="shared" ca="1" si="769"/>
        <v>0</v>
      </c>
      <c r="G625" s="46">
        <f t="shared" ca="1" si="769"/>
        <v>0</v>
      </c>
      <c r="H625" s="46">
        <f t="shared" ca="1" si="769"/>
        <v>298.93677480074001</v>
      </c>
      <c r="I625" s="46" t="e">
        <f t="shared" ca="1" si="769"/>
        <v>#N/A</v>
      </c>
      <c r="J625" s="46" t="e">
        <f t="shared" ca="1" si="769"/>
        <v>#N/A</v>
      </c>
      <c r="K625" s="46" t="e">
        <f t="shared" ca="1" si="769"/>
        <v>#N/A</v>
      </c>
      <c r="L625" s="46" t="e">
        <f t="shared" ca="1" si="769"/>
        <v>#N/A</v>
      </c>
      <c r="M625" s="46" t="e">
        <f t="shared" ca="1" si="769"/>
        <v>#N/A</v>
      </c>
      <c r="N625" s="47" t="e">
        <f t="shared" ca="1" si="769"/>
        <v>#N/A</v>
      </c>
    </row>
    <row r="626" spans="1:14" ht="16">
      <c r="A626" s="43" t="str">
        <f t="shared" si="755"/>
        <v>S-CD212
WB19
CWSP21.5/6
FanSP22
Load50</v>
      </c>
      <c r="B626" s="45">
        <f t="shared" ref="B626:N626" ca="1" si="770">IF(ISNUMBER(OFFSET(INDIRECT(CONCATENATE("'",B$9,"'","!$B$59")),$Q26,$D$608)),OFFSET(INDIRECT(CONCATENATE("'",B$9,"'","!$B$59")),$Q26,$D$608),NA())</f>
        <v>171.31397997342356</v>
      </c>
      <c r="C626" s="45">
        <f t="shared" ca="1" si="770"/>
        <v>175.32027981473124</v>
      </c>
      <c r="D626" s="45">
        <f t="shared" ca="1" si="770"/>
        <v>194.62371955502948</v>
      </c>
      <c r="E626" s="45">
        <f t="shared" ca="1" si="770"/>
        <v>180.67213000000004</v>
      </c>
      <c r="F626" s="46">
        <f t="shared" ca="1" si="770"/>
        <v>0</v>
      </c>
      <c r="G626" s="46">
        <f t="shared" ca="1" si="770"/>
        <v>0</v>
      </c>
      <c r="H626" s="46">
        <f t="shared" ca="1" si="770"/>
        <v>198.28098008738996</v>
      </c>
      <c r="I626" s="46" t="e">
        <f t="shared" ca="1" si="770"/>
        <v>#N/A</v>
      </c>
      <c r="J626" s="46" t="e">
        <f t="shared" ca="1" si="770"/>
        <v>#N/A</v>
      </c>
      <c r="K626" s="46" t="e">
        <f t="shared" ca="1" si="770"/>
        <v>#N/A</v>
      </c>
      <c r="L626" s="46" t="e">
        <f t="shared" ca="1" si="770"/>
        <v>#N/A</v>
      </c>
      <c r="M626" s="46" t="e">
        <f t="shared" ca="1" si="770"/>
        <v>#N/A</v>
      </c>
      <c r="N626" s="47" t="e">
        <f t="shared" ca="1" si="770"/>
        <v>#N/A</v>
      </c>
    </row>
    <row r="627" spans="1:14" ht="16">
      <c r="A627" s="48" t="str">
        <f t="shared" si="755"/>
        <v>S-CD213
WB7
CWSP21.5/5
FanSP32
Load100</v>
      </c>
      <c r="B627" s="45">
        <f t="shared" ref="B627:N627" ca="1" si="771">IF(ISNUMBER(OFFSET(INDIRECT(CONCATENATE("'",B$9,"'","!$B$59")),$Q27,$D$608)),OFFSET(INDIRECT(CONCATENATE("'",B$9,"'","!$B$59")),$Q27,$D$608),NA())</f>
        <v>118.84966017653505</v>
      </c>
      <c r="C627" s="45">
        <f t="shared" ca="1" si="771"/>
        <v>122.76073470359464</v>
      </c>
      <c r="D627" s="45">
        <f t="shared" ca="1" si="771"/>
        <v>135.57133564637252</v>
      </c>
      <c r="E627" s="45">
        <f t="shared" ca="1" si="771"/>
        <v>127.43524000000001</v>
      </c>
      <c r="F627" s="45">
        <f t="shared" ca="1" si="771"/>
        <v>0</v>
      </c>
      <c r="G627" s="45">
        <f t="shared" ca="1" si="771"/>
        <v>0</v>
      </c>
      <c r="H627" s="45">
        <f t="shared" ca="1" si="771"/>
        <v>141.35226605511298</v>
      </c>
      <c r="I627" s="45" t="e">
        <f t="shared" ca="1" si="771"/>
        <v>#N/A</v>
      </c>
      <c r="J627" s="45" t="e">
        <f t="shared" ca="1" si="771"/>
        <v>#N/A</v>
      </c>
      <c r="K627" s="45" t="e">
        <f t="shared" ca="1" si="771"/>
        <v>#N/A</v>
      </c>
      <c r="L627" s="45" t="e">
        <f t="shared" ca="1" si="771"/>
        <v>#N/A</v>
      </c>
      <c r="M627" s="45" t="e">
        <f t="shared" ca="1" si="771"/>
        <v>#N/A</v>
      </c>
      <c r="N627" s="49" t="e">
        <f t="shared" ca="1" si="771"/>
        <v>#N/A</v>
      </c>
    </row>
    <row r="628" spans="1:14" ht="16">
      <c r="A628" s="48" t="str">
        <f t="shared" si="755"/>
        <v>S-CD214
WB27
CWSP21.5/5
FanSP32
Load100</v>
      </c>
      <c r="B628" s="45">
        <f t="shared" ref="B628:N628" ca="1" si="772">IF(ISNUMBER(OFFSET(INDIRECT(CONCATENATE("'",B$9,"'","!$B$59")),$Q28,$D$608)),OFFSET(INDIRECT(CONCATENATE("'",B$9,"'","!$B$59")),$Q28,$D$608),NA())</f>
        <v>195.91492544109326</v>
      </c>
      <c r="C628" s="45">
        <f t="shared" ca="1" si="772"/>
        <v>200.7668906587175</v>
      </c>
      <c r="D628" s="45">
        <f t="shared" ca="1" si="772"/>
        <v>216.98605402294336</v>
      </c>
      <c r="E628" s="45">
        <f t="shared" ca="1" si="772"/>
        <v>199.34895000000003</v>
      </c>
      <c r="F628" s="45">
        <f t="shared" ca="1" si="772"/>
        <v>0</v>
      </c>
      <c r="G628" s="45">
        <f t="shared" ca="1" si="772"/>
        <v>0</v>
      </c>
      <c r="H628" s="45">
        <f t="shared" ca="1" si="772"/>
        <v>198.28098008738996</v>
      </c>
      <c r="I628" s="45" t="e">
        <f t="shared" ca="1" si="772"/>
        <v>#N/A</v>
      </c>
      <c r="J628" s="45" t="e">
        <f t="shared" ca="1" si="772"/>
        <v>#N/A</v>
      </c>
      <c r="K628" s="45" t="e">
        <f t="shared" ca="1" si="772"/>
        <v>#N/A</v>
      </c>
      <c r="L628" s="45" t="e">
        <f t="shared" ca="1" si="772"/>
        <v>#N/A</v>
      </c>
      <c r="M628" s="45" t="e">
        <f t="shared" ca="1" si="772"/>
        <v>#N/A</v>
      </c>
      <c r="N628" s="49" t="e">
        <f t="shared" ca="1" si="772"/>
        <v>#N/A</v>
      </c>
    </row>
    <row r="629" spans="1:14" ht="17" thickBot="1">
      <c r="A629" s="50" t="str">
        <f t="shared" si="755"/>
        <v>S-CD215
WB27
CWSP21.5/5
FanSP32
Load100</v>
      </c>
      <c r="B629" s="51">
        <f t="shared" ref="B629:N629" ca="1" si="773">IF(ISNUMBER(OFFSET(INDIRECT(CONCATENATE("'",B$9,"'","!$B$59")),$Q29,$D$608)),OFFSET(INDIRECT(CONCATENATE("'",B$9,"'","!$B$59")),$Q29,$D$608),NA())</f>
        <v>171.33396819598235</v>
      </c>
      <c r="C629" s="51">
        <f t="shared" ca="1" si="773"/>
        <v>175.32027981473124</v>
      </c>
      <c r="D629" s="51">
        <f t="shared" ca="1" si="773"/>
        <v>194.62371955502948</v>
      </c>
      <c r="E629" s="51">
        <f t="shared" ca="1" si="773"/>
        <v>180.67422999999999</v>
      </c>
      <c r="F629" s="51">
        <f t="shared" ca="1" si="773"/>
        <v>0</v>
      </c>
      <c r="G629" s="51">
        <f t="shared" ca="1" si="773"/>
        <v>0</v>
      </c>
      <c r="H629" s="51">
        <f t="shared" ca="1" si="773"/>
        <v>0</v>
      </c>
      <c r="I629" s="51" t="e">
        <f t="shared" ca="1" si="773"/>
        <v>#N/A</v>
      </c>
      <c r="J629" s="51" t="e">
        <f t="shared" ca="1" si="773"/>
        <v>#N/A</v>
      </c>
      <c r="K629" s="51" t="e">
        <f t="shared" ca="1" si="773"/>
        <v>#N/A</v>
      </c>
      <c r="L629" s="51" t="e">
        <f t="shared" ca="1" si="773"/>
        <v>#N/A</v>
      </c>
      <c r="M629" s="51" t="e">
        <f t="shared" ca="1" si="773"/>
        <v>#N/A</v>
      </c>
      <c r="N629" s="52" t="e">
        <f t="shared" ca="1" si="773"/>
        <v>#N/A</v>
      </c>
    </row>
    <row r="630" spans="1:14" ht="16">
      <c r="A630" s="36"/>
      <c r="B630" s="36"/>
      <c r="C630" s="36"/>
      <c r="D630" s="36"/>
      <c r="E630" s="36"/>
      <c r="F630" s="36"/>
      <c r="G630" s="36"/>
      <c r="H630" s="36"/>
      <c r="I630" s="36"/>
      <c r="J630" s="36"/>
      <c r="K630" s="36"/>
      <c r="L630" s="36"/>
      <c r="M630" s="36"/>
      <c r="N630" s="36"/>
    </row>
    <row r="631" spans="1:14" ht="16">
      <c r="A631" s="36"/>
      <c r="B631" s="36"/>
      <c r="C631" s="36"/>
      <c r="D631" s="36"/>
      <c r="E631" s="36"/>
      <c r="F631" s="36"/>
      <c r="G631" s="36"/>
      <c r="H631" s="36"/>
      <c r="I631" s="36"/>
      <c r="J631" s="36"/>
      <c r="K631" s="36"/>
      <c r="L631" s="36"/>
      <c r="M631" s="36"/>
      <c r="N631" s="36"/>
    </row>
    <row r="632" spans="1:14" ht="16">
      <c r="A632" s="6" t="s">
        <v>410</v>
      </c>
      <c r="B632" s="6" t="s">
        <v>258</v>
      </c>
      <c r="C632" s="6" t="s">
        <v>15</v>
      </c>
      <c r="D632" s="6">
        <f>MATCH(A632,$X$11:$X$53,0)</f>
        <v>36</v>
      </c>
      <c r="E632" s="8"/>
      <c r="F632" s="6" t="str">
        <f>A632&amp;B632&amp;$F$4</f>
        <v>AR_排ガス放熱量[kW]　S-CD100シリーズ</v>
      </c>
      <c r="G632" s="6" t="str">
        <f>A632&amp;B632&amp;$G$4</f>
        <v>AR_排ガス放熱量[kW]　S-CD200シリーズ</v>
      </c>
      <c r="I632" s="36"/>
      <c r="J632" s="36"/>
      <c r="K632" s="36"/>
      <c r="L632" s="36"/>
      <c r="M632" s="36"/>
      <c r="N632" s="36"/>
    </row>
    <row r="633" spans="1:14">
      <c r="A633" s="11" t="s">
        <v>18</v>
      </c>
    </row>
    <row r="634" spans="1:14" ht="15" thickBot="1">
      <c r="A634" s="37" t="s">
        <v>26</v>
      </c>
      <c r="B634" s="38" t="str">
        <f ca="1">B$10</f>
        <v>QAS/メーカ値</v>
      </c>
      <c r="C634" s="38" t="str">
        <f t="shared" ref="C634:N634" ca="1" si="774">C$10</f>
        <v>ENe-ST/小野永吉</v>
      </c>
      <c r="D634" s="38" t="str">
        <f t="shared" ca="1" si="774"/>
        <v>LCEM/Yajima</v>
      </c>
      <c r="E634" s="38" t="str">
        <f t="shared" ca="1" si="774"/>
        <v>BEST2108dev/nino</v>
      </c>
      <c r="F634" s="38" t="str">
        <f t="shared" si="774"/>
        <v>Popolo_富樫</v>
      </c>
      <c r="G634" s="38" t="str">
        <f t="shared" si="774"/>
        <v>ACSESCX_吉田</v>
      </c>
      <c r="H634" s="38" t="str">
        <f t="shared" ca="1" si="774"/>
        <v>EnergyPlus/小野永吉</v>
      </c>
      <c r="I634" s="38" t="e">
        <f t="shared" ca="1" si="774"/>
        <v>#REF!</v>
      </c>
      <c r="J634" s="38" t="e">
        <f t="shared" ca="1" si="774"/>
        <v>#REF!</v>
      </c>
      <c r="K634" s="38" t="e">
        <f t="shared" ca="1" si="774"/>
        <v>#REF!</v>
      </c>
      <c r="L634" s="38" t="e">
        <f t="shared" ca="1" si="774"/>
        <v>#REF!</v>
      </c>
      <c r="M634" s="38" t="e">
        <f t="shared" ca="1" si="774"/>
        <v>#REF!</v>
      </c>
      <c r="N634" s="38" t="e">
        <f t="shared" ca="1" si="774"/>
        <v>#REF!</v>
      </c>
    </row>
    <row r="635" spans="1:14" ht="16">
      <c r="A635" s="39" t="str">
        <f>$A107</f>
        <v>S-CD100
WB27
CWSP21.5/5
FanSP22
Load100</v>
      </c>
      <c r="B635" s="40">
        <f ca="1">IF(ISNUMBER(OFFSET(INDIRECT(CONCATENATE("'",B$9,"'","!$B$59")),$Q11,$D$632)),OFFSET(INDIRECT(CONCATENATE("'",B$9,"'","!$B$59")),$Q11,$D$632),NA())</f>
        <v>42.442511103512402</v>
      </c>
      <c r="C635" s="40">
        <f t="shared" ref="C635:N635" ca="1" si="775">IF(ISNUMBER(OFFSET(INDIRECT(CONCATENATE("'",C$9,"'","!$B$59")),$Q11,$D$632)),OFFSET(INDIRECT(CONCATENATE("'",C$9,"'","!$B$59")),$Q11,$D$632),NA())</f>
        <v>59.878160156049944</v>
      </c>
      <c r="D635" s="40">
        <f t="shared" ca="1" si="775"/>
        <v>63.484077570679005</v>
      </c>
      <c r="E635" s="41">
        <f t="shared" ca="1" si="775"/>
        <v>39.418228558079136</v>
      </c>
      <c r="F635" s="41">
        <f t="shared" ca="1" si="775"/>
        <v>0</v>
      </c>
      <c r="G635" s="41">
        <f t="shared" ca="1" si="775"/>
        <v>0</v>
      </c>
      <c r="H635" s="41">
        <f t="shared" ca="1" si="775"/>
        <v>-6.7630332562403055</v>
      </c>
      <c r="I635" s="41" t="e">
        <f t="shared" ca="1" si="775"/>
        <v>#N/A</v>
      </c>
      <c r="J635" s="41" t="e">
        <f t="shared" ca="1" si="775"/>
        <v>#N/A</v>
      </c>
      <c r="K635" s="41" t="e">
        <f t="shared" ca="1" si="775"/>
        <v>#N/A</v>
      </c>
      <c r="L635" s="41" t="e">
        <f t="shared" ca="1" si="775"/>
        <v>#N/A</v>
      </c>
      <c r="M635" s="41" t="e">
        <f t="shared" ca="1" si="775"/>
        <v>#N/A</v>
      </c>
      <c r="N635" s="42" t="e">
        <f t="shared" ca="1" si="775"/>
        <v>#N/A</v>
      </c>
    </row>
    <row r="636" spans="1:14" ht="16">
      <c r="A636" s="43" t="str">
        <f t="shared" ref="A636:A653" si="776">$A108</f>
        <v>S-CD101
WB23
CWSP21.5/5
FanSP22
Load100</v>
      </c>
      <c r="B636" s="44">
        <f t="shared" ref="B636:N636" ca="1" si="777">IF(ISNUMBER(OFFSET(INDIRECT(CONCATENATE("'",B$9,"'","!$B$59")),$Q12,$D$632)),OFFSET(INDIRECT(CONCATENATE("'",B$9,"'","!$B$59")),$Q12,$D$632),NA())</f>
        <v>35.147397721336347</v>
      </c>
      <c r="C636" s="45">
        <f t="shared" ca="1" si="777"/>
        <v>56.960790618527085</v>
      </c>
      <c r="D636" s="45">
        <f t="shared" ca="1" si="777"/>
        <v>72.550118237476681</v>
      </c>
      <c r="E636" s="46">
        <f t="shared" ca="1" si="777"/>
        <v>38.662222034824254</v>
      </c>
      <c r="F636" s="46">
        <f t="shared" ca="1" si="777"/>
        <v>0</v>
      </c>
      <c r="G636" s="46">
        <f t="shared" ca="1" si="777"/>
        <v>0</v>
      </c>
      <c r="H636" s="46">
        <f t="shared" ca="1" si="777"/>
        <v>-6.8903525629374371</v>
      </c>
      <c r="I636" s="46" t="e">
        <f t="shared" ca="1" si="777"/>
        <v>#N/A</v>
      </c>
      <c r="J636" s="46" t="e">
        <f t="shared" ca="1" si="777"/>
        <v>#N/A</v>
      </c>
      <c r="K636" s="46" t="e">
        <f t="shared" ca="1" si="777"/>
        <v>#N/A</v>
      </c>
      <c r="L636" s="46" t="e">
        <f t="shared" ca="1" si="777"/>
        <v>#N/A</v>
      </c>
      <c r="M636" s="46" t="e">
        <f t="shared" ca="1" si="777"/>
        <v>#N/A</v>
      </c>
      <c r="N636" s="47" t="e">
        <f t="shared" ca="1" si="777"/>
        <v>#N/A</v>
      </c>
    </row>
    <row r="637" spans="1:14" ht="16">
      <c r="A637" s="43" t="str">
        <f t="shared" si="776"/>
        <v>S-CD102
WB19
CWSP21.5/5
FanSP22
Load100</v>
      </c>
      <c r="B637" s="45">
        <f t="shared" ref="B637:N637" ca="1" si="778">IF(ISNUMBER(OFFSET(INDIRECT(CONCATENATE("'",B$9,"'","!$B$59")),$Q13,$D$632)),OFFSET(INDIRECT(CONCATENATE("'",B$9,"'","!$B$59")),$Q13,$D$632),NA())</f>
        <v>28.691492917500568</v>
      </c>
      <c r="C637" s="45">
        <f t="shared" ca="1" si="778"/>
        <v>54.527406882490141</v>
      </c>
      <c r="D637" s="45">
        <f t="shared" ca="1" si="778"/>
        <v>67.090875511135778</v>
      </c>
      <c r="E637" s="46">
        <f t="shared" ca="1" si="778"/>
        <v>34.940050232500084</v>
      </c>
      <c r="F637" s="46">
        <f t="shared" ca="1" si="778"/>
        <v>0</v>
      </c>
      <c r="G637" s="46">
        <f t="shared" ca="1" si="778"/>
        <v>0</v>
      </c>
      <c r="H637" s="46">
        <f t="shared" ca="1" si="778"/>
        <v>-6.9152379672735833</v>
      </c>
      <c r="I637" s="46" t="e">
        <f t="shared" ca="1" si="778"/>
        <v>#N/A</v>
      </c>
      <c r="J637" s="46" t="e">
        <f t="shared" ca="1" si="778"/>
        <v>#N/A</v>
      </c>
      <c r="K637" s="46" t="e">
        <f t="shared" ca="1" si="778"/>
        <v>#N/A</v>
      </c>
      <c r="L637" s="46" t="e">
        <f t="shared" ca="1" si="778"/>
        <v>#N/A</v>
      </c>
      <c r="M637" s="46" t="e">
        <f t="shared" ca="1" si="778"/>
        <v>#N/A</v>
      </c>
      <c r="N637" s="47" t="e">
        <f t="shared" ca="1" si="778"/>
        <v>#N/A</v>
      </c>
    </row>
    <row r="638" spans="1:14" ht="16">
      <c r="A638" s="43" t="str">
        <f t="shared" si="776"/>
        <v>S-CD103
WB7
CWSP21.5/5
FanSP32
Load100</v>
      </c>
      <c r="B638" s="45">
        <f t="shared" ref="B638:N638" ca="1" si="779">IF(ISNUMBER(OFFSET(INDIRECT(CONCATENATE("'",B$9,"'","!$B$59")),$Q14,$D$632)),OFFSET(INDIRECT(CONCATENATE("'",B$9,"'","!$B$59")),$Q14,$D$632),NA())</f>
        <v>24.373886003215603</v>
      </c>
      <c r="C638" s="45">
        <f t="shared" ca="1" si="779"/>
        <v>51.854913218560455</v>
      </c>
      <c r="D638" s="45">
        <f t="shared" ca="1" si="779"/>
        <v>60.841770693572585</v>
      </c>
      <c r="E638" s="46">
        <f t="shared" ca="1" si="779"/>
        <v>33.31783426738491</v>
      </c>
      <c r="F638" s="46">
        <f t="shared" ca="1" si="779"/>
        <v>0</v>
      </c>
      <c r="G638" s="46">
        <f t="shared" ca="1" si="779"/>
        <v>0</v>
      </c>
      <c r="H638" s="46">
        <f t="shared" ca="1" si="779"/>
        <v>-6.718171492758529</v>
      </c>
      <c r="I638" s="46" t="e">
        <f t="shared" ca="1" si="779"/>
        <v>#N/A</v>
      </c>
      <c r="J638" s="46" t="e">
        <f t="shared" ca="1" si="779"/>
        <v>#N/A</v>
      </c>
      <c r="K638" s="46" t="e">
        <f t="shared" ca="1" si="779"/>
        <v>#N/A</v>
      </c>
      <c r="L638" s="46" t="e">
        <f t="shared" ca="1" si="779"/>
        <v>#N/A</v>
      </c>
      <c r="M638" s="46" t="e">
        <f t="shared" ca="1" si="779"/>
        <v>#N/A</v>
      </c>
      <c r="N638" s="47" t="e">
        <f t="shared" ca="1" si="779"/>
        <v>#N/A</v>
      </c>
    </row>
    <row r="639" spans="1:14" ht="16">
      <c r="A639" s="43" t="str">
        <f t="shared" si="776"/>
        <v>S-CD104
WB27
CWSP21.5/5
FanSP32
Load100</v>
      </c>
      <c r="B639" s="45">
        <f t="shared" ref="B639:N639" ca="1" si="780">IF(ISNUMBER(OFFSET(INDIRECT(CONCATENATE("'",B$9,"'","!$B$59")),$Q15,$D$632)),OFFSET(INDIRECT(CONCATENATE("'",B$9,"'","!$B$59")),$Q15,$D$632),NA())</f>
        <v>42.413488640068749</v>
      </c>
      <c r="C639" s="45">
        <f t="shared" ca="1" si="780"/>
        <v>59.739860093432753</v>
      </c>
      <c r="D639" s="45">
        <f t="shared" ca="1" si="780"/>
        <v>59.919742426381276</v>
      </c>
      <c r="E639" s="46">
        <f t="shared" ca="1" si="780"/>
        <v>39.29696619761512</v>
      </c>
      <c r="F639" s="46">
        <f t="shared" ca="1" si="780"/>
        <v>0</v>
      </c>
      <c r="G639" s="46">
        <f t="shared" ca="1" si="780"/>
        <v>0</v>
      </c>
      <c r="H639" s="46">
        <f t="shared" ca="1" si="780"/>
        <v>-6.7630332562397371</v>
      </c>
      <c r="I639" s="46" t="e">
        <f t="shared" ca="1" si="780"/>
        <v>#N/A</v>
      </c>
      <c r="J639" s="46" t="e">
        <f t="shared" ca="1" si="780"/>
        <v>#N/A</v>
      </c>
      <c r="K639" s="46" t="e">
        <f t="shared" ca="1" si="780"/>
        <v>#N/A</v>
      </c>
      <c r="L639" s="46" t="e">
        <f t="shared" ca="1" si="780"/>
        <v>#N/A</v>
      </c>
      <c r="M639" s="46" t="e">
        <f t="shared" ca="1" si="780"/>
        <v>#N/A</v>
      </c>
      <c r="N639" s="47" t="e">
        <f t="shared" ca="1" si="780"/>
        <v>#N/A</v>
      </c>
    </row>
    <row r="640" spans="1:14" ht="16">
      <c r="A640" s="43" t="str">
        <f t="shared" si="776"/>
        <v>S-CD111
WB23
CWSP21.5/5
FanSP22
Load75</v>
      </c>
      <c r="B640" s="45">
        <f t="shared" ref="B640:N640" ca="1" si="781">IF(ISNUMBER(OFFSET(INDIRECT(CONCATENATE("'",B$9,"'","!$B$59")),$Q16,$D$632)),OFFSET(INDIRECT(CONCATENATE("'",B$9,"'","!$B$59")),$Q16,$D$632),NA())</f>
        <v>25.699347893937215</v>
      </c>
      <c r="C640" s="45">
        <f t="shared" ca="1" si="781"/>
        <v>41.08701181874801</v>
      </c>
      <c r="D640" s="45">
        <f t="shared" ca="1" si="781"/>
        <v>51.763739555091206</v>
      </c>
      <c r="E640" s="45">
        <f t="shared" ca="1" si="781"/>
        <v>27.192893092980171</v>
      </c>
      <c r="F640" s="46">
        <f t="shared" ca="1" si="781"/>
        <v>0</v>
      </c>
      <c r="G640" s="46">
        <f t="shared" ca="1" si="781"/>
        <v>0</v>
      </c>
      <c r="H640" s="46">
        <f t="shared" ca="1" si="781"/>
        <v>-5.3341969763419002</v>
      </c>
      <c r="I640" s="46" t="e">
        <f t="shared" ca="1" si="781"/>
        <v>#N/A</v>
      </c>
      <c r="J640" s="46" t="e">
        <f t="shared" ca="1" si="781"/>
        <v>#N/A</v>
      </c>
      <c r="K640" s="46" t="e">
        <f t="shared" ca="1" si="781"/>
        <v>#N/A</v>
      </c>
      <c r="L640" s="46" t="e">
        <f t="shared" ca="1" si="781"/>
        <v>#N/A</v>
      </c>
      <c r="M640" s="46" t="e">
        <f t="shared" ca="1" si="781"/>
        <v>#N/A</v>
      </c>
      <c r="N640" s="47" t="e">
        <f t="shared" ca="1" si="781"/>
        <v>#N/A</v>
      </c>
    </row>
    <row r="641" spans="1:14" ht="16">
      <c r="A641" s="43" t="str">
        <f t="shared" si="776"/>
        <v>S-CD112
WB19
CWSP21.5/6
FanSP22
Load50</v>
      </c>
      <c r="B641" s="45">
        <f t="shared" ref="B641:N641" ca="1" si="782">IF(ISNUMBER(OFFSET(INDIRECT(CONCATENATE("'",B$9,"'","!$B$59")),$Q17,$D$632)),OFFSET(INDIRECT(CONCATENATE("'",B$9,"'","!$B$59")),$Q17,$D$632),NA())</f>
        <v>14.085989184212167</v>
      </c>
      <c r="C641" s="45">
        <f t="shared" ca="1" si="782"/>
        <v>25.405097829766248</v>
      </c>
      <c r="D641" s="45">
        <f t="shared" ca="1" si="782"/>
        <v>40.104984571412047</v>
      </c>
      <c r="E641" s="45">
        <f t="shared" ca="1" si="782"/>
        <v>16.791171232530303</v>
      </c>
      <c r="F641" s="46">
        <f t="shared" ca="1" si="782"/>
        <v>0</v>
      </c>
      <c r="G641" s="46">
        <f t="shared" ca="1" si="782"/>
        <v>0</v>
      </c>
      <c r="H641" s="46">
        <f t="shared" ca="1" si="782"/>
        <v>-3.5531470806488414</v>
      </c>
      <c r="I641" s="46" t="e">
        <f t="shared" ca="1" si="782"/>
        <v>#N/A</v>
      </c>
      <c r="J641" s="46" t="e">
        <f t="shared" ca="1" si="782"/>
        <v>#N/A</v>
      </c>
      <c r="K641" s="46" t="e">
        <f t="shared" ca="1" si="782"/>
        <v>#N/A</v>
      </c>
      <c r="L641" s="46" t="e">
        <f t="shared" ca="1" si="782"/>
        <v>#N/A</v>
      </c>
      <c r="M641" s="46" t="e">
        <f t="shared" ca="1" si="782"/>
        <v>#N/A</v>
      </c>
      <c r="N641" s="47" t="e">
        <f t="shared" ca="1" si="782"/>
        <v>#N/A</v>
      </c>
    </row>
    <row r="642" spans="1:14" ht="16">
      <c r="A642" s="43" t="str">
        <f t="shared" si="776"/>
        <v>S-CD113
WB7
CWSP21.5/5
FanSP32
Load100</v>
      </c>
      <c r="B642" s="45">
        <f t="shared" ref="B642:N642" ca="1" si="783">IF(ISNUMBER(OFFSET(INDIRECT(CONCATENATE("'",B$9,"'","!$B$59")),$Q18,$D$632)),OFFSET(INDIRECT(CONCATENATE("'",B$9,"'","!$B$59")),$Q18,$D$632),NA())</f>
        <v>6.9194131556148477</v>
      </c>
      <c r="C642" s="45">
        <f t="shared" ca="1" si="783"/>
        <v>17.653028008580577</v>
      </c>
      <c r="D642" s="45">
        <f t="shared" ca="1" si="783"/>
        <v>13.513768199658898</v>
      </c>
      <c r="E642" s="45">
        <f t="shared" ca="1" si="783"/>
        <v>10.833846279049567</v>
      </c>
      <c r="F642" s="46">
        <f t="shared" ca="1" si="783"/>
        <v>0</v>
      </c>
      <c r="G642" s="46">
        <f t="shared" ca="1" si="783"/>
        <v>0</v>
      </c>
      <c r="H642" s="46">
        <f t="shared" ca="1" si="783"/>
        <v>-2.5392432630244457</v>
      </c>
      <c r="I642" s="46" t="e">
        <f t="shared" ca="1" si="783"/>
        <v>#N/A</v>
      </c>
      <c r="J642" s="46" t="e">
        <f t="shared" ca="1" si="783"/>
        <v>#N/A</v>
      </c>
      <c r="K642" s="46" t="e">
        <f t="shared" ca="1" si="783"/>
        <v>#N/A</v>
      </c>
      <c r="L642" s="46" t="e">
        <f t="shared" ca="1" si="783"/>
        <v>#N/A</v>
      </c>
      <c r="M642" s="46" t="e">
        <f t="shared" ca="1" si="783"/>
        <v>#N/A</v>
      </c>
      <c r="N642" s="47" t="e">
        <f t="shared" ca="1" si="783"/>
        <v>#N/A</v>
      </c>
    </row>
    <row r="643" spans="1:14" ht="16">
      <c r="A643" s="48" t="str">
        <f t="shared" si="776"/>
        <v>S-CD114
WB27
CWSP21.5/5
FanSP32
Load100</v>
      </c>
      <c r="B643" s="45">
        <f t="shared" ref="B643:N643" ca="1" si="784">IF(ISNUMBER(OFFSET(INDIRECT(CONCATENATE("'",B$9,"'","!$B$59")),$Q19,$D$632)),OFFSET(INDIRECT(CONCATENATE("'",B$9,"'","!$B$59")),$Q19,$D$632),NA())</f>
        <v>21.778880769513421</v>
      </c>
      <c r="C643" s="45">
        <f t="shared" ca="1" si="784"/>
        <v>28.879609526014008</v>
      </c>
      <c r="D643" s="45">
        <f t="shared" ca="1" si="784"/>
        <v>27.565733364209109</v>
      </c>
      <c r="E643" s="45">
        <f t="shared" ca="1" si="784"/>
        <v>18.274052476714132</v>
      </c>
      <c r="F643" s="45">
        <f t="shared" ca="1" si="784"/>
        <v>0</v>
      </c>
      <c r="G643" s="45">
        <f t="shared" ca="1" si="784"/>
        <v>0</v>
      </c>
      <c r="H643" s="45">
        <f t="shared" ca="1" si="784"/>
        <v>-3.5754083109231942</v>
      </c>
      <c r="I643" s="45" t="e">
        <f t="shared" ca="1" si="784"/>
        <v>#N/A</v>
      </c>
      <c r="J643" s="45" t="e">
        <f t="shared" ca="1" si="784"/>
        <v>#N/A</v>
      </c>
      <c r="K643" s="45" t="e">
        <f t="shared" ca="1" si="784"/>
        <v>#N/A</v>
      </c>
      <c r="L643" s="45" t="e">
        <f t="shared" ca="1" si="784"/>
        <v>#N/A</v>
      </c>
      <c r="M643" s="45" t="e">
        <f t="shared" ca="1" si="784"/>
        <v>#N/A</v>
      </c>
      <c r="N643" s="49" t="e">
        <f t="shared" ca="1" si="784"/>
        <v>#N/A</v>
      </c>
    </row>
    <row r="644" spans="1:14" ht="16">
      <c r="A644" s="43" t="str">
        <f t="shared" si="776"/>
        <v>S-CD200
WB27
CWSP21.5/5
FanSP22
Load100</v>
      </c>
      <c r="B644" s="44">
        <f t="shared" ref="B644:N644" ca="1" si="785">IF(ISNUMBER(OFFSET(INDIRECT(CONCATENATE("'",B$9,"'","!$B$59")),$Q20,$D$632)),OFFSET(INDIRECT(CONCATENATE("'",B$9,"'","!$B$59")),$Q20,$D$632),NA())</f>
        <v>42.442511103512402</v>
      </c>
      <c r="C644" s="45">
        <f t="shared" ca="1" si="785"/>
        <v>59.879127450529722</v>
      </c>
      <c r="D644" s="45">
        <f t="shared" ca="1" si="785"/>
        <v>63.888020713067363</v>
      </c>
      <c r="E644" s="46">
        <f t="shared" ca="1" si="785"/>
        <v>39.418228558079136</v>
      </c>
      <c r="F644" s="46">
        <f t="shared" ca="1" si="785"/>
        <v>0</v>
      </c>
      <c r="G644" s="46">
        <f t="shared" ca="1" si="785"/>
        <v>0</v>
      </c>
      <c r="H644" s="46">
        <f t="shared" ca="1" si="785"/>
        <v>-6.763033256256449</v>
      </c>
      <c r="I644" s="46" t="e">
        <f t="shared" ca="1" si="785"/>
        <v>#N/A</v>
      </c>
      <c r="J644" s="46" t="e">
        <f t="shared" ca="1" si="785"/>
        <v>#N/A</v>
      </c>
      <c r="K644" s="46" t="e">
        <f t="shared" ca="1" si="785"/>
        <v>#N/A</v>
      </c>
      <c r="L644" s="46" t="e">
        <f t="shared" ca="1" si="785"/>
        <v>#N/A</v>
      </c>
      <c r="M644" s="46" t="e">
        <f t="shared" ca="1" si="785"/>
        <v>#N/A</v>
      </c>
      <c r="N644" s="47" t="e">
        <f t="shared" ca="1" si="785"/>
        <v>#N/A</v>
      </c>
    </row>
    <row r="645" spans="1:14" ht="16">
      <c r="A645" s="43" t="str">
        <f t="shared" si="776"/>
        <v>S-CD201
WB23
CWSP21.5/5
FanSP22
Load100</v>
      </c>
      <c r="B645" s="45">
        <f t="shared" ref="B645:N645" ca="1" si="786">IF(ISNUMBER(OFFSET(INDIRECT(CONCATENATE("'",B$9,"'","!$B$59")),$Q21,$D$632)),OFFSET(INDIRECT(CONCATENATE("'",B$9,"'","!$B$59")),$Q21,$D$632),NA())</f>
        <v>35.147397721336347</v>
      </c>
      <c r="C645" s="45">
        <f t="shared" ca="1" si="786"/>
        <v>56.976134735425262</v>
      </c>
      <c r="D645" s="45">
        <f t="shared" ca="1" si="786"/>
        <v>56.914405656004874</v>
      </c>
      <c r="E645" s="46">
        <f t="shared" ca="1" si="786"/>
        <v>38.663052034824318</v>
      </c>
      <c r="F645" s="46">
        <f t="shared" ca="1" si="786"/>
        <v>0</v>
      </c>
      <c r="G645" s="46">
        <f t="shared" ca="1" si="786"/>
        <v>0</v>
      </c>
      <c r="H645" s="46">
        <f t="shared" ca="1" si="786"/>
        <v>-6.810438765625122</v>
      </c>
      <c r="I645" s="46" t="e">
        <f t="shared" ca="1" si="786"/>
        <v>#N/A</v>
      </c>
      <c r="J645" s="46" t="e">
        <f t="shared" ca="1" si="786"/>
        <v>#N/A</v>
      </c>
      <c r="K645" s="46" t="e">
        <f t="shared" ca="1" si="786"/>
        <v>#N/A</v>
      </c>
      <c r="L645" s="46" t="e">
        <f t="shared" ca="1" si="786"/>
        <v>#N/A</v>
      </c>
      <c r="M645" s="46" t="e">
        <f t="shared" ca="1" si="786"/>
        <v>#N/A</v>
      </c>
      <c r="N645" s="47" t="e">
        <f t="shared" ca="1" si="786"/>
        <v>#N/A</v>
      </c>
    </row>
    <row r="646" spans="1:14" ht="16">
      <c r="A646" s="43" t="str">
        <f t="shared" si="776"/>
        <v>S-CD202
WB19
CWSP21.5/5
FanSP22
Load100</v>
      </c>
      <c r="B646" s="45">
        <f t="shared" ref="B646:N646" ca="1" si="787">IF(ISNUMBER(OFFSET(INDIRECT(CONCATENATE("'",B$9,"'","!$B$59")),$Q22,$D$632)),OFFSET(INDIRECT(CONCATENATE("'",B$9,"'","!$B$59")),$Q22,$D$632),NA())</f>
        <v>28.708822072667886</v>
      </c>
      <c r="C646" s="45">
        <f t="shared" ca="1" si="787"/>
        <v>54.560471169584957</v>
      </c>
      <c r="D646" s="45">
        <f t="shared" ca="1" si="787"/>
        <v>58.786349064412889</v>
      </c>
      <c r="E646" s="46">
        <f t="shared" ca="1" si="787"/>
        <v>34.940920232499934</v>
      </c>
      <c r="F646" s="46">
        <f t="shared" ca="1" si="787"/>
        <v>0</v>
      </c>
      <c r="G646" s="46">
        <f t="shared" ca="1" si="787"/>
        <v>0</v>
      </c>
      <c r="H646" s="46">
        <f t="shared" ca="1" si="787"/>
        <v>-6.9392259162534629</v>
      </c>
      <c r="I646" s="46" t="e">
        <f t="shared" ca="1" si="787"/>
        <v>#N/A</v>
      </c>
      <c r="J646" s="46" t="e">
        <f t="shared" ca="1" si="787"/>
        <v>#N/A</v>
      </c>
      <c r="K646" s="46" t="e">
        <f t="shared" ca="1" si="787"/>
        <v>#N/A</v>
      </c>
      <c r="L646" s="46" t="e">
        <f t="shared" ca="1" si="787"/>
        <v>#N/A</v>
      </c>
      <c r="M646" s="46" t="e">
        <f t="shared" ca="1" si="787"/>
        <v>#N/A</v>
      </c>
      <c r="N646" s="47" t="e">
        <f t="shared" ca="1" si="787"/>
        <v>#N/A</v>
      </c>
    </row>
    <row r="647" spans="1:14" ht="16">
      <c r="A647" s="43" t="str">
        <f t="shared" si="776"/>
        <v>S-CD203
WB7
CWSP21.5/5
FanSP32
Load100</v>
      </c>
      <c r="B647" s="45">
        <f t="shared" ref="B647:N647" ca="1" si="788">IF(ISNUMBER(OFFSET(INDIRECT(CONCATENATE("'",B$9,"'","!$B$59")),$Q23,$D$632)),OFFSET(INDIRECT(CONCATENATE("'",B$9,"'","!$B$59")),$Q23,$D$632),NA())</f>
        <v>24.901050756110862</v>
      </c>
      <c r="C647" s="45">
        <f t="shared" ca="1" si="788"/>
        <v>52.284864565408952</v>
      </c>
      <c r="D647" s="45">
        <f t="shared" ca="1" si="788"/>
        <v>70.967310644219424</v>
      </c>
      <c r="E647" s="46">
        <f t="shared" ca="1" si="788"/>
        <v>34.044530512739698</v>
      </c>
      <c r="F647" s="46">
        <f t="shared" ca="1" si="788"/>
        <v>0</v>
      </c>
      <c r="G647" s="46">
        <f t="shared" ca="1" si="788"/>
        <v>0</v>
      </c>
      <c r="H647" s="46">
        <f t="shared" ca="1" si="788"/>
        <v>-6.7181714927411349</v>
      </c>
      <c r="I647" s="46" t="e">
        <f t="shared" ca="1" si="788"/>
        <v>#N/A</v>
      </c>
      <c r="J647" s="46" t="e">
        <f t="shared" ca="1" si="788"/>
        <v>#N/A</v>
      </c>
      <c r="K647" s="46" t="e">
        <f t="shared" ca="1" si="788"/>
        <v>#N/A</v>
      </c>
      <c r="L647" s="46" t="e">
        <f t="shared" ca="1" si="788"/>
        <v>#N/A</v>
      </c>
      <c r="M647" s="46" t="e">
        <f t="shared" ca="1" si="788"/>
        <v>#N/A</v>
      </c>
      <c r="N647" s="47" t="e">
        <f t="shared" ca="1" si="788"/>
        <v>#N/A</v>
      </c>
    </row>
    <row r="648" spans="1:14" ht="16">
      <c r="A648" s="43" t="str">
        <f t="shared" si="776"/>
        <v>S-CD204
WB27
CWSP21.5/5
FanSP32
Load100</v>
      </c>
      <c r="B648" s="45">
        <f t="shared" ref="B648:N648" ca="1" si="789">IF(ISNUMBER(OFFSET(INDIRECT(CONCATENATE("'",B$9,"'","!$B$59")),$Q24,$D$632)),OFFSET(INDIRECT(CONCATENATE("'",B$9,"'","!$B$59")),$Q24,$D$632),NA())</f>
        <v>44.673881019530427</v>
      </c>
      <c r="C648" s="45">
        <f t="shared" ca="1" si="789"/>
        <v>60.265995578317188</v>
      </c>
      <c r="D648" s="45">
        <f t="shared" ca="1" si="789"/>
        <v>69.490905185767588</v>
      </c>
      <c r="E648" s="45">
        <f t="shared" ca="1" si="789"/>
        <v>39.418228558079136</v>
      </c>
      <c r="F648" s="46">
        <f t="shared" ca="1" si="789"/>
        <v>0</v>
      </c>
      <c r="G648" s="46">
        <f t="shared" ca="1" si="789"/>
        <v>0</v>
      </c>
      <c r="H648" s="46">
        <f t="shared" ca="1" si="789"/>
        <v>-6.7630332562397371</v>
      </c>
      <c r="I648" s="46" t="e">
        <f t="shared" ca="1" si="789"/>
        <v>#N/A</v>
      </c>
      <c r="J648" s="46" t="e">
        <f t="shared" ca="1" si="789"/>
        <v>#N/A</v>
      </c>
      <c r="K648" s="46" t="e">
        <f t="shared" ca="1" si="789"/>
        <v>#N/A</v>
      </c>
      <c r="L648" s="46" t="e">
        <f t="shared" ca="1" si="789"/>
        <v>#N/A</v>
      </c>
      <c r="M648" s="46" t="e">
        <f t="shared" ca="1" si="789"/>
        <v>#N/A</v>
      </c>
      <c r="N648" s="47" t="e">
        <f t="shared" ca="1" si="789"/>
        <v>#N/A</v>
      </c>
    </row>
    <row r="649" spans="1:14" ht="16">
      <c r="A649" s="43" t="str">
        <f t="shared" si="776"/>
        <v>S-CD211
WB23
CWSP21.5/5
FanSP22
Load75</v>
      </c>
      <c r="B649" s="45">
        <f t="shared" ref="B649:N649" ca="1" si="790">IF(ISNUMBER(OFFSET(INDIRECT(CONCATENATE("'",B$9,"'","!$B$59")),$Q25,$D$632)),OFFSET(INDIRECT(CONCATENATE("'",B$9,"'","!$B$59")),$Q25,$D$632),NA())</f>
        <v>22.829755324024859</v>
      </c>
      <c r="C649" s="45">
        <f t="shared" ca="1" si="790"/>
        <v>41.328169247158712</v>
      </c>
      <c r="D649" s="45">
        <f t="shared" ca="1" si="790"/>
        <v>44.568736153839836</v>
      </c>
      <c r="E649" s="45">
        <f t="shared" ca="1" si="790"/>
        <v>27.012033957400149</v>
      </c>
      <c r="F649" s="46">
        <f t="shared" ca="1" si="790"/>
        <v>0</v>
      </c>
      <c r="G649" s="46">
        <f t="shared" ca="1" si="790"/>
        <v>0</v>
      </c>
      <c r="H649" s="46">
        <f t="shared" ca="1" si="790"/>
        <v>-5.2858659279955873</v>
      </c>
      <c r="I649" s="46" t="e">
        <f t="shared" ca="1" si="790"/>
        <v>#N/A</v>
      </c>
      <c r="J649" s="46" t="e">
        <f t="shared" ca="1" si="790"/>
        <v>#N/A</v>
      </c>
      <c r="K649" s="46" t="e">
        <f t="shared" ca="1" si="790"/>
        <v>#N/A</v>
      </c>
      <c r="L649" s="46" t="e">
        <f t="shared" ca="1" si="790"/>
        <v>#N/A</v>
      </c>
      <c r="M649" s="46" t="e">
        <f t="shared" ca="1" si="790"/>
        <v>#N/A</v>
      </c>
      <c r="N649" s="47" t="e">
        <f t="shared" ca="1" si="790"/>
        <v>#N/A</v>
      </c>
    </row>
    <row r="650" spans="1:14" ht="16">
      <c r="A650" s="43" t="str">
        <f t="shared" si="776"/>
        <v>S-CD212
WB19
CWSP21.5/6
FanSP22
Load50</v>
      </c>
      <c r="B650" s="45">
        <f t="shared" ref="B650:N650" ca="1" si="791">IF(ISNUMBER(OFFSET(INDIRECT(CONCATENATE("'",B$9,"'","!$B$59")),$Q26,$D$632)),OFFSET(INDIRECT(CONCATENATE("'",B$9,"'","!$B$59")),$Q26,$D$632),NA())</f>
        <v>7.3673317234237174</v>
      </c>
      <c r="C650" s="45">
        <f t="shared" ca="1" si="791"/>
        <v>25.945617216710957</v>
      </c>
      <c r="D650" s="45">
        <f t="shared" ca="1" si="791"/>
        <v>30.557813037727101</v>
      </c>
      <c r="E650" s="45">
        <f t="shared" ca="1" si="791"/>
        <v>16.725481750000199</v>
      </c>
      <c r="F650" s="46">
        <f t="shared" ca="1" si="791"/>
        <v>0</v>
      </c>
      <c r="G650" s="46">
        <f t="shared" ca="1" si="791"/>
        <v>0</v>
      </c>
      <c r="H650" s="46">
        <f t="shared" ca="1" si="791"/>
        <v>-3.6024096280858089</v>
      </c>
      <c r="I650" s="46" t="e">
        <f t="shared" ca="1" si="791"/>
        <v>#N/A</v>
      </c>
      <c r="J650" s="46" t="e">
        <f t="shared" ca="1" si="791"/>
        <v>#N/A</v>
      </c>
      <c r="K650" s="46" t="e">
        <f t="shared" ca="1" si="791"/>
        <v>#N/A</v>
      </c>
      <c r="L650" s="46" t="e">
        <f t="shared" ca="1" si="791"/>
        <v>#N/A</v>
      </c>
      <c r="M650" s="46" t="e">
        <f t="shared" ca="1" si="791"/>
        <v>#N/A</v>
      </c>
      <c r="N650" s="47" t="e">
        <f t="shared" ca="1" si="791"/>
        <v>#N/A</v>
      </c>
    </row>
    <row r="651" spans="1:14" ht="16">
      <c r="A651" s="48" t="str">
        <f t="shared" si="776"/>
        <v>S-CD213
WB7
CWSP21.5/5
FanSP32
Load100</v>
      </c>
      <c r="B651" s="45">
        <f t="shared" ref="B651:N651" ca="1" si="792">IF(ISNUMBER(OFFSET(INDIRECT(CONCATENATE("'",B$9,"'","!$B$59")),$Q27,$D$632)),OFFSET(INDIRECT(CONCATENATE("'",B$9,"'","!$B$59")),$Q27,$D$632),NA())</f>
        <v>3.2142149765352883</v>
      </c>
      <c r="C651" s="45">
        <f t="shared" ca="1" si="792"/>
        <v>18.167339427170475</v>
      </c>
      <c r="D651" s="45">
        <f t="shared" ca="1" si="792"/>
        <v>24.209926119158297</v>
      </c>
      <c r="E651" s="45">
        <f t="shared" ca="1" si="792"/>
        <v>11.799794800000257</v>
      </c>
      <c r="F651" s="45">
        <f t="shared" ca="1" si="792"/>
        <v>0</v>
      </c>
      <c r="G651" s="45">
        <f t="shared" ca="1" si="792"/>
        <v>0</v>
      </c>
      <c r="H651" s="45">
        <f t="shared" ca="1" si="792"/>
        <v>-2.5392432630244457</v>
      </c>
      <c r="I651" s="45" t="e">
        <f t="shared" ca="1" si="792"/>
        <v>#N/A</v>
      </c>
      <c r="J651" s="45" t="e">
        <f t="shared" ca="1" si="792"/>
        <v>#N/A</v>
      </c>
      <c r="K651" s="45" t="e">
        <f t="shared" ca="1" si="792"/>
        <v>#N/A</v>
      </c>
      <c r="L651" s="45" t="e">
        <f t="shared" ca="1" si="792"/>
        <v>#N/A</v>
      </c>
      <c r="M651" s="45" t="e">
        <f t="shared" ca="1" si="792"/>
        <v>#N/A</v>
      </c>
      <c r="N651" s="49" t="e">
        <f t="shared" ca="1" si="792"/>
        <v>#N/A</v>
      </c>
    </row>
    <row r="652" spans="1:14" ht="16">
      <c r="A652" s="48" t="str">
        <f t="shared" si="776"/>
        <v>S-CD214
WB27
CWSP21.5/5
FanSP32
Load100</v>
      </c>
      <c r="B652" s="45">
        <f t="shared" ref="B652:N652" ca="1" si="793">IF(ISNUMBER(OFFSET(INDIRECT(CONCATENATE("'",B$9,"'","!$B$59")),$Q28,$D$632)),OFFSET(INDIRECT(CONCATENATE("'",B$9,"'","!$B$59")),$Q28,$D$632),NA())</f>
        <v>15.592780289043446</v>
      </c>
      <c r="C652" s="45">
        <f t="shared" ca="1" si="793"/>
        <v>29.711456657065696</v>
      </c>
      <c r="D652" s="45">
        <f t="shared" ca="1" si="793"/>
        <v>30.995737325184621</v>
      </c>
      <c r="E652" s="45">
        <f t="shared" ca="1" si="793"/>
        <v>18.693011313975092</v>
      </c>
      <c r="F652" s="45">
        <f t="shared" ca="1" si="793"/>
        <v>0</v>
      </c>
      <c r="G652" s="45">
        <f t="shared" ca="1" si="793"/>
        <v>0</v>
      </c>
      <c r="H652" s="45">
        <f t="shared" ca="1" si="793"/>
        <v>-3.5754083109231942</v>
      </c>
      <c r="I652" s="45" t="e">
        <f t="shared" ca="1" si="793"/>
        <v>#N/A</v>
      </c>
      <c r="J652" s="45" t="e">
        <f t="shared" ca="1" si="793"/>
        <v>#N/A</v>
      </c>
      <c r="K652" s="45" t="e">
        <f t="shared" ca="1" si="793"/>
        <v>#N/A</v>
      </c>
      <c r="L652" s="45" t="e">
        <f t="shared" ca="1" si="793"/>
        <v>#N/A</v>
      </c>
      <c r="M652" s="45" t="e">
        <f t="shared" ca="1" si="793"/>
        <v>#N/A</v>
      </c>
      <c r="N652" s="49" t="e">
        <f t="shared" ca="1" si="793"/>
        <v>#N/A</v>
      </c>
    </row>
    <row r="653" spans="1:14" ht="17" thickBot="1">
      <c r="A653" s="50" t="str">
        <f t="shared" si="776"/>
        <v>S-CD215
WB27
CWSP21.5/5
FanSP32
Load100</v>
      </c>
      <c r="B653" s="51">
        <f t="shared" ref="B653:N653" ca="1" si="794">IF(ISNUMBER(OFFSET(INDIRECT(CONCATENATE("'",B$9,"'","!$B$59")),$Q29,$D$632)),OFFSET(INDIRECT(CONCATENATE("'",B$9,"'","!$B$59")),$Q29,$D$632),NA())</f>
        <v>7.38731994598254</v>
      </c>
      <c r="C653" s="51">
        <f t="shared" ca="1" si="794"/>
        <v>25.945617216710957</v>
      </c>
      <c r="D653" s="51">
        <f t="shared" ca="1" si="794"/>
        <v>30.557813037727101</v>
      </c>
      <c r="E653" s="51">
        <f t="shared" ca="1" si="794"/>
        <v>16.727581750000127</v>
      </c>
      <c r="F653" s="51">
        <f t="shared" ca="1" si="794"/>
        <v>0</v>
      </c>
      <c r="G653" s="51">
        <f t="shared" ca="1" si="794"/>
        <v>0</v>
      </c>
      <c r="H653" s="51">
        <f t="shared" ca="1" si="794"/>
        <v>0</v>
      </c>
      <c r="I653" s="51" t="e">
        <f t="shared" ca="1" si="794"/>
        <v>#N/A</v>
      </c>
      <c r="J653" s="51" t="e">
        <f t="shared" ca="1" si="794"/>
        <v>#N/A</v>
      </c>
      <c r="K653" s="51" t="e">
        <f t="shared" ca="1" si="794"/>
        <v>#N/A</v>
      </c>
      <c r="L653" s="51" t="e">
        <f t="shared" ca="1" si="794"/>
        <v>#N/A</v>
      </c>
      <c r="M653" s="51" t="e">
        <f t="shared" ca="1" si="794"/>
        <v>#N/A</v>
      </c>
      <c r="N653" s="52" t="e">
        <f t="shared" ca="1" si="794"/>
        <v>#N/A</v>
      </c>
    </row>
    <row r="654" spans="1:14" ht="16">
      <c r="A654" s="36"/>
      <c r="B654" s="36"/>
      <c r="C654" s="36"/>
      <c r="D654" s="36"/>
      <c r="E654" s="36"/>
      <c r="F654" s="36"/>
      <c r="G654" s="36"/>
      <c r="H654" s="36"/>
      <c r="I654" s="36"/>
      <c r="J654" s="36"/>
      <c r="K654" s="36"/>
      <c r="L654" s="36"/>
      <c r="M654" s="36"/>
      <c r="N654" s="36"/>
    </row>
    <row r="655" spans="1:14" ht="16">
      <c r="A655" s="36"/>
      <c r="B655" s="36"/>
      <c r="C655" s="36"/>
      <c r="D655" s="36"/>
      <c r="E655" s="36"/>
      <c r="F655" s="36"/>
      <c r="G655" s="36"/>
      <c r="H655" s="36"/>
      <c r="I655" s="36"/>
      <c r="J655" s="36"/>
      <c r="K655" s="36"/>
      <c r="L655" s="36"/>
      <c r="M655" s="36"/>
      <c r="N655" s="36"/>
    </row>
    <row r="656" spans="1:14" ht="16">
      <c r="A656" s="6" t="s">
        <v>378</v>
      </c>
      <c r="B656" s="6" t="s">
        <v>258</v>
      </c>
      <c r="C656" s="6" t="s">
        <v>15</v>
      </c>
      <c r="D656" s="6">
        <f>MATCH(A656,$X$11:$X$53,0)</f>
        <v>37</v>
      </c>
      <c r="E656" s="8"/>
      <c r="F656" s="6" t="str">
        <f>A656&amp;B656&amp;$F$4</f>
        <v>CT_冷却水出入口温度差[kW]　S-CD100シリーズ</v>
      </c>
      <c r="G656" s="6" t="str">
        <f>A656&amp;B656&amp;$G$4</f>
        <v>CT_冷却水出入口温度差[kW]　S-CD200シリーズ</v>
      </c>
      <c r="I656" s="36"/>
      <c r="J656" s="36"/>
      <c r="K656" s="36"/>
      <c r="L656" s="36"/>
      <c r="M656" s="36"/>
      <c r="N656" s="36"/>
    </row>
    <row r="657" spans="1:14">
      <c r="A657" s="11" t="s">
        <v>18</v>
      </c>
    </row>
    <row r="658" spans="1:14" ht="15" thickBot="1">
      <c r="A658" s="37" t="s">
        <v>26</v>
      </c>
      <c r="B658" s="38" t="str">
        <f ca="1">B$10</f>
        <v>QAS/メーカ値</v>
      </c>
      <c r="C658" s="38" t="str">
        <f t="shared" ref="C658:N658" ca="1" si="795">C$10</f>
        <v>ENe-ST/小野永吉</v>
      </c>
      <c r="D658" s="38" t="str">
        <f t="shared" ca="1" si="795"/>
        <v>LCEM/Yajima</v>
      </c>
      <c r="E658" s="38" t="str">
        <f t="shared" ca="1" si="795"/>
        <v>BEST2108dev/nino</v>
      </c>
      <c r="F658" s="38" t="str">
        <f t="shared" si="795"/>
        <v>Popolo_富樫</v>
      </c>
      <c r="G658" s="38" t="str">
        <f t="shared" si="795"/>
        <v>ACSESCX_吉田</v>
      </c>
      <c r="H658" s="38" t="str">
        <f t="shared" ca="1" si="795"/>
        <v>EnergyPlus/小野永吉</v>
      </c>
      <c r="I658" s="38" t="e">
        <f t="shared" ca="1" si="795"/>
        <v>#REF!</v>
      </c>
      <c r="J658" s="38" t="e">
        <f t="shared" ca="1" si="795"/>
        <v>#REF!</v>
      </c>
      <c r="K658" s="38" t="e">
        <f t="shared" ca="1" si="795"/>
        <v>#REF!</v>
      </c>
      <c r="L658" s="38" t="e">
        <f t="shared" ca="1" si="795"/>
        <v>#REF!</v>
      </c>
      <c r="M658" s="38" t="e">
        <f t="shared" ca="1" si="795"/>
        <v>#REF!</v>
      </c>
      <c r="N658" s="38" t="e">
        <f t="shared" ca="1" si="795"/>
        <v>#REF!</v>
      </c>
    </row>
    <row r="659" spans="1:14" ht="16">
      <c r="A659" s="39" t="str">
        <f>$A131</f>
        <v>S-CD100
WB27
CWSP21.5/5
FanSP22
Load100</v>
      </c>
      <c r="B659" s="40">
        <f ca="1">IF(ISNUMBER(OFFSET(INDIRECT(CONCATENATE("'",B$9,"'","!$B$59")),$Q11,$D$656)),OFFSET(INDIRECT(CONCATENATE("'",B$9,"'","!$B$59")),$Q11,$D$656),NA())</f>
        <v>-5.139999999999997</v>
      </c>
      <c r="C659" s="40">
        <f t="shared" ref="C659:N659" ca="1" si="796">IF(ISNUMBER(OFFSET(INDIRECT(CONCATENATE("'",C$9,"'","!$B$59")),$Q11,$D$656)),OFFSET(INDIRECT(CONCATENATE("'",C$9,"'","!$B$59")),$Q11,$D$656),NA())</f>
        <v>-5.0864769276325994</v>
      </c>
      <c r="D659" s="40">
        <f t="shared" ca="1" si="796"/>
        <v>-4.9991943228539739</v>
      </c>
      <c r="E659" s="41">
        <f t="shared" ca="1" si="796"/>
        <v>-5.2000000000000028</v>
      </c>
      <c r="F659" s="41">
        <f t="shared" ca="1" si="796"/>
        <v>0</v>
      </c>
      <c r="G659" s="41">
        <f t="shared" ca="1" si="796"/>
        <v>0</v>
      </c>
      <c r="H659" s="41">
        <f t="shared" ca="1" si="796"/>
        <v>-5.4834184792828005</v>
      </c>
      <c r="I659" s="41" t="e">
        <f t="shared" ca="1" si="796"/>
        <v>#N/A</v>
      </c>
      <c r="J659" s="41" t="e">
        <f t="shared" ca="1" si="796"/>
        <v>#N/A</v>
      </c>
      <c r="K659" s="41" t="e">
        <f t="shared" ca="1" si="796"/>
        <v>#N/A</v>
      </c>
      <c r="L659" s="41" t="e">
        <f t="shared" ca="1" si="796"/>
        <v>#N/A</v>
      </c>
      <c r="M659" s="41" t="e">
        <f t="shared" ca="1" si="796"/>
        <v>#N/A</v>
      </c>
      <c r="N659" s="42" t="e">
        <f t="shared" ca="1" si="796"/>
        <v>#N/A</v>
      </c>
    </row>
    <row r="660" spans="1:14" ht="16">
      <c r="A660" s="43" t="str">
        <f t="shared" ref="A660:A677" si="797">$A132</f>
        <v>S-CD101
WB23
CWSP21.5/5
FanSP22
Load100</v>
      </c>
      <c r="B660" s="44">
        <f t="shared" ref="B660:N660" ca="1" si="798">IF(ISNUMBER(OFFSET(INDIRECT(CONCATENATE("'",B$9,"'","!$B$59")),$Q12,$D$656)),OFFSET(INDIRECT(CONCATENATE("'",B$9,"'","!$B$59")),$Q12,$D$656),NA())</f>
        <v>-5.0600000000000023</v>
      </c>
      <c r="C660" s="45">
        <f t="shared" ca="1" si="798"/>
        <v>-4.9901802718872048</v>
      </c>
      <c r="D660" s="45">
        <f t="shared" ca="1" si="798"/>
        <v>-4.8419552953280913</v>
      </c>
      <c r="E660" s="46">
        <f t="shared" ca="1" si="798"/>
        <v>-5.1400000000000041</v>
      </c>
      <c r="F660" s="46">
        <f t="shared" ca="1" si="798"/>
        <v>0</v>
      </c>
      <c r="G660" s="46">
        <f t="shared" ca="1" si="798"/>
        <v>0</v>
      </c>
      <c r="H660" s="46">
        <f t="shared" ca="1" si="798"/>
        <v>-5.4862849068678017</v>
      </c>
      <c r="I660" s="46" t="e">
        <f t="shared" ca="1" si="798"/>
        <v>#N/A</v>
      </c>
      <c r="J660" s="46" t="e">
        <f t="shared" ca="1" si="798"/>
        <v>#N/A</v>
      </c>
      <c r="K660" s="46" t="e">
        <f t="shared" ca="1" si="798"/>
        <v>#N/A</v>
      </c>
      <c r="L660" s="46" t="e">
        <f t="shared" ca="1" si="798"/>
        <v>#N/A</v>
      </c>
      <c r="M660" s="46" t="e">
        <f t="shared" ca="1" si="798"/>
        <v>#N/A</v>
      </c>
      <c r="N660" s="47" t="e">
        <f t="shared" ca="1" si="798"/>
        <v>#N/A</v>
      </c>
    </row>
    <row r="661" spans="1:14" ht="16">
      <c r="A661" s="43" t="str">
        <f t="shared" si="797"/>
        <v>S-CD102
WB19
CWSP21.5/5
FanSP22
Load100</v>
      </c>
      <c r="B661" s="45">
        <f t="shared" ref="B661:N661" ca="1" si="799">IF(ISNUMBER(OFFSET(INDIRECT(CONCATENATE("'",B$9,"'","!$B$59")),$Q13,$D$656)),OFFSET(INDIRECT(CONCATENATE("'",B$9,"'","!$B$59")),$Q13,$D$656),NA())</f>
        <v>-5</v>
      </c>
      <c r="C661" s="45">
        <f t="shared" ca="1" si="799"/>
        <v>-4.9098590397253972</v>
      </c>
      <c r="D661" s="45">
        <f t="shared" ca="1" si="799"/>
        <v>-4.7858520506310036</v>
      </c>
      <c r="E661" s="46">
        <f t="shared" ca="1" si="799"/>
        <v>-5.0800000000000018</v>
      </c>
      <c r="F661" s="46">
        <f t="shared" ca="1" si="799"/>
        <v>0</v>
      </c>
      <c r="G661" s="46">
        <f t="shared" ca="1" si="799"/>
        <v>0</v>
      </c>
      <c r="H661" s="46">
        <f t="shared" ca="1" si="799"/>
        <v>-5.4880960294360008</v>
      </c>
      <c r="I661" s="46" t="e">
        <f t="shared" ca="1" si="799"/>
        <v>#N/A</v>
      </c>
      <c r="J661" s="46" t="e">
        <f t="shared" ca="1" si="799"/>
        <v>#N/A</v>
      </c>
      <c r="K661" s="46" t="e">
        <f t="shared" ca="1" si="799"/>
        <v>#N/A</v>
      </c>
      <c r="L661" s="46" t="e">
        <f t="shared" ca="1" si="799"/>
        <v>#N/A</v>
      </c>
      <c r="M661" s="46" t="e">
        <f t="shared" ca="1" si="799"/>
        <v>#N/A</v>
      </c>
      <c r="N661" s="47" t="e">
        <f t="shared" ca="1" si="799"/>
        <v>#N/A</v>
      </c>
    </row>
    <row r="662" spans="1:14" ht="16">
      <c r="A662" s="43" t="str">
        <f t="shared" si="797"/>
        <v>S-CD103
WB7
CWSP21.5/5
FanSP32
Load100</v>
      </c>
      <c r="B662" s="45">
        <f t="shared" ref="B662:N662" ca="1" si="800">IF(ISNUMBER(OFFSET(INDIRECT(CONCATENATE("'",B$9,"'","!$B$59")),$Q14,$D$656)),OFFSET(INDIRECT(CONCATENATE("'",B$9,"'","!$B$59")),$Q14,$D$656),NA())</f>
        <v>-8.6199999999999974</v>
      </c>
      <c r="C662" s="45">
        <f t="shared" ca="1" si="800"/>
        <v>-12.205394730289902</v>
      </c>
      <c r="D662" s="45">
        <f t="shared" ca="1" si="800"/>
        <v>-7.0679131965951321</v>
      </c>
      <c r="E662" s="46">
        <f t="shared" ca="1" si="800"/>
        <v>-8.52</v>
      </c>
      <c r="F662" s="46">
        <f t="shared" ca="1" si="800"/>
        <v>0</v>
      </c>
      <c r="G662" s="46">
        <f t="shared" ca="1" si="800"/>
        <v>0</v>
      </c>
      <c r="H662" s="46">
        <f t="shared" ca="1" si="800"/>
        <v>-16.533611208148606</v>
      </c>
      <c r="I662" s="46" t="e">
        <f t="shared" ca="1" si="800"/>
        <v>#N/A</v>
      </c>
      <c r="J662" s="46" t="e">
        <f t="shared" ca="1" si="800"/>
        <v>#N/A</v>
      </c>
      <c r="K662" s="46" t="e">
        <f t="shared" ca="1" si="800"/>
        <v>#N/A</v>
      </c>
      <c r="L662" s="46" t="e">
        <f t="shared" ca="1" si="800"/>
        <v>#N/A</v>
      </c>
      <c r="M662" s="46" t="e">
        <f t="shared" ca="1" si="800"/>
        <v>#N/A</v>
      </c>
      <c r="N662" s="47" t="e">
        <f t="shared" ca="1" si="800"/>
        <v>#N/A</v>
      </c>
    </row>
    <row r="663" spans="1:14" ht="16">
      <c r="A663" s="43" t="str">
        <f t="shared" si="797"/>
        <v>S-CD104
WB27
CWSP21.5/5
FanSP32
Load100</v>
      </c>
      <c r="B663" s="45">
        <f t="shared" ref="B663:N663" ca="1" si="801">IF(ISNUMBER(OFFSET(INDIRECT(CONCATENATE("'",B$9,"'","!$B$59")),$Q15,$D$656)),OFFSET(INDIRECT(CONCATENATE("'",B$9,"'","!$B$59")),$Q15,$D$656),NA())</f>
        <v>-12.049999999999997</v>
      </c>
      <c r="C663" s="45">
        <f t="shared" ca="1" si="801"/>
        <v>-14.020709419393498</v>
      </c>
      <c r="D663" s="45">
        <f t="shared" ca="1" si="801"/>
        <v>-9.9996495111476946</v>
      </c>
      <c r="E663" s="46">
        <f t="shared" ca="1" si="801"/>
        <v>-12.019999999999996</v>
      </c>
      <c r="F663" s="46">
        <f t="shared" ca="1" si="801"/>
        <v>0</v>
      </c>
      <c r="G663" s="46">
        <f t="shared" ca="1" si="801"/>
        <v>0</v>
      </c>
      <c r="H663" s="46">
        <f t="shared" ca="1" si="801"/>
        <v>-17.311457704220651</v>
      </c>
      <c r="I663" s="46" t="e">
        <f t="shared" ca="1" si="801"/>
        <v>#N/A</v>
      </c>
      <c r="J663" s="46" t="e">
        <f t="shared" ca="1" si="801"/>
        <v>#N/A</v>
      </c>
      <c r="K663" s="46" t="e">
        <f t="shared" ca="1" si="801"/>
        <v>#N/A</v>
      </c>
      <c r="L663" s="46" t="e">
        <f t="shared" ca="1" si="801"/>
        <v>#N/A</v>
      </c>
      <c r="M663" s="46" t="e">
        <f t="shared" ca="1" si="801"/>
        <v>#N/A</v>
      </c>
      <c r="N663" s="47" t="e">
        <f t="shared" ca="1" si="801"/>
        <v>#N/A</v>
      </c>
    </row>
    <row r="664" spans="1:14" ht="16">
      <c r="A664" s="43" t="str">
        <f t="shared" si="797"/>
        <v>S-CD111
WB23
CWSP21.5/5
FanSP22
Load75</v>
      </c>
      <c r="B664" s="45">
        <f t="shared" ref="B664:N664" ca="1" si="802">IF(ISNUMBER(OFFSET(INDIRECT(CONCATENATE("'",B$9,"'","!$B$59")),$Q16,$D$656)),OFFSET(INDIRECT(CONCATENATE("'",B$9,"'","!$B$59")),$Q16,$D$656),NA())</f>
        <v>-3.7300000000000004</v>
      </c>
      <c r="C664" s="45">
        <f t="shared" ca="1" si="802"/>
        <v>-3.7127176782772011</v>
      </c>
      <c r="D664" s="45">
        <f t="shared" ca="1" si="802"/>
        <v>-3.5922991180603177</v>
      </c>
      <c r="E664" s="45">
        <f t="shared" ca="1" si="802"/>
        <v>-3.8000000000000007</v>
      </c>
      <c r="F664" s="46">
        <f t="shared" ca="1" si="802"/>
        <v>0</v>
      </c>
      <c r="G664" s="46">
        <f t="shared" ca="1" si="802"/>
        <v>0</v>
      </c>
      <c r="H664" s="46">
        <f t="shared" ca="1" si="802"/>
        <v>-4.118599279747297</v>
      </c>
      <c r="I664" s="46" t="e">
        <f t="shared" ca="1" si="802"/>
        <v>#N/A</v>
      </c>
      <c r="J664" s="46" t="e">
        <f t="shared" ca="1" si="802"/>
        <v>#N/A</v>
      </c>
      <c r="K664" s="46" t="e">
        <f t="shared" ca="1" si="802"/>
        <v>#N/A</v>
      </c>
      <c r="L664" s="46" t="e">
        <f t="shared" ca="1" si="802"/>
        <v>#N/A</v>
      </c>
      <c r="M664" s="46" t="e">
        <f t="shared" ca="1" si="802"/>
        <v>#N/A</v>
      </c>
      <c r="N664" s="47" t="e">
        <f t="shared" ca="1" si="802"/>
        <v>#N/A</v>
      </c>
    </row>
    <row r="665" spans="1:14" ht="16">
      <c r="A665" s="43" t="str">
        <f t="shared" si="797"/>
        <v>S-CD112
WB19
CWSP21.5/6
FanSP22
Load50</v>
      </c>
      <c r="B665" s="45">
        <f t="shared" ref="B665:N665" ca="1" si="803">IF(ISNUMBER(OFFSET(INDIRECT(CONCATENATE("'",B$9,"'","!$B$59")),$Q17,$D$656)),OFFSET(INDIRECT(CONCATENATE("'",B$9,"'","!$B$59")),$Q17,$D$656),NA())</f>
        <v>-2.4299999999999997</v>
      </c>
      <c r="C665" s="45">
        <f t="shared" ca="1" si="803"/>
        <v>-2.4390884052594011</v>
      </c>
      <c r="D665" s="45">
        <f t="shared" ca="1" si="803"/>
        <v>-2.3018166466977483</v>
      </c>
      <c r="E665" s="45">
        <f t="shared" ca="1" si="803"/>
        <v>-2.509999999999998</v>
      </c>
      <c r="F665" s="46">
        <f t="shared" ca="1" si="803"/>
        <v>0</v>
      </c>
      <c r="G665" s="46">
        <f t="shared" ca="1" si="803"/>
        <v>0</v>
      </c>
      <c r="H665" s="46">
        <f t="shared" ca="1" si="803"/>
        <v>-2.8103361511761804</v>
      </c>
      <c r="I665" s="46" t="e">
        <f t="shared" ca="1" si="803"/>
        <v>#N/A</v>
      </c>
      <c r="J665" s="46" t="e">
        <f t="shared" ca="1" si="803"/>
        <v>#N/A</v>
      </c>
      <c r="K665" s="46" t="e">
        <f t="shared" ca="1" si="803"/>
        <v>#N/A</v>
      </c>
      <c r="L665" s="46" t="e">
        <f t="shared" ca="1" si="803"/>
        <v>#N/A</v>
      </c>
      <c r="M665" s="46" t="e">
        <f t="shared" ca="1" si="803"/>
        <v>#N/A</v>
      </c>
      <c r="N665" s="47" t="e">
        <f t="shared" ca="1" si="803"/>
        <v>#N/A</v>
      </c>
    </row>
    <row r="666" spans="1:14" ht="16">
      <c r="A666" s="43" t="str">
        <f t="shared" si="797"/>
        <v>S-CD113
WB7
CWSP21.5/5
FanSP32
Load100</v>
      </c>
      <c r="B666" s="45">
        <f t="shared" ref="B666:N666" ca="1" si="804">IF(ISNUMBER(OFFSET(INDIRECT(CONCATENATE("'",B$9,"'","!$B$59")),$Q18,$D$656)),OFFSET(INDIRECT(CONCATENATE("'",B$9,"'","!$B$59")),$Q18,$D$656),NA())</f>
        <v>-13.98</v>
      </c>
      <c r="C666" s="45">
        <f t="shared" ca="1" si="804"/>
        <v>-15.96403862690044</v>
      </c>
      <c r="D666" s="45">
        <f t="shared" ca="1" si="804"/>
        <v>-8.1113857650563812</v>
      </c>
      <c r="E666" s="45">
        <f t="shared" ca="1" si="804"/>
        <v>-13.850000000000001</v>
      </c>
      <c r="F666" s="46">
        <f t="shared" ca="1" si="804"/>
        <v>0</v>
      </c>
      <c r="G666" s="46">
        <f t="shared" ca="1" si="804"/>
        <v>0</v>
      </c>
      <c r="H666" s="46">
        <f t="shared" ca="1" si="804"/>
        <v>-16.923677731415719</v>
      </c>
      <c r="I666" s="46" t="e">
        <f t="shared" ca="1" si="804"/>
        <v>#N/A</v>
      </c>
      <c r="J666" s="46" t="e">
        <f t="shared" ca="1" si="804"/>
        <v>#N/A</v>
      </c>
      <c r="K666" s="46" t="e">
        <f t="shared" ca="1" si="804"/>
        <v>#N/A</v>
      </c>
      <c r="L666" s="46" t="e">
        <f t="shared" ca="1" si="804"/>
        <v>#N/A</v>
      </c>
      <c r="M666" s="46" t="e">
        <f t="shared" ca="1" si="804"/>
        <v>#N/A</v>
      </c>
      <c r="N666" s="47" t="e">
        <f t="shared" ca="1" si="804"/>
        <v>#N/A</v>
      </c>
    </row>
    <row r="667" spans="1:14" ht="16">
      <c r="A667" s="48" t="str">
        <f t="shared" si="797"/>
        <v>S-CD114
WB27
CWSP21.5/5
FanSP32
Load100</v>
      </c>
      <c r="B667" s="45">
        <f t="shared" ref="B667:N667" ca="1" si="805">IF(ISNUMBER(OFFSET(INDIRECT(CONCATENATE("'",B$9,"'","!$B$59")),$Q19,$D$656)),OFFSET(INDIRECT(CONCATENATE("'",B$9,"'","!$B$59")),$Q19,$D$656),NA())</f>
        <v>-13.360000000000003</v>
      </c>
      <c r="C667" s="45">
        <f t="shared" ca="1" si="805"/>
        <v>-14.631923753336999</v>
      </c>
      <c r="D667" s="45">
        <f t="shared" ca="1" si="805"/>
        <v>-9.8934547891039948</v>
      </c>
      <c r="E667" s="45">
        <f t="shared" ca="1" si="805"/>
        <v>-13.330000000000002</v>
      </c>
      <c r="F667" s="45">
        <f t="shared" ca="1" si="805"/>
        <v>0</v>
      </c>
      <c r="G667" s="45">
        <f t="shared" ca="1" si="805"/>
        <v>0</v>
      </c>
      <c r="H667" s="45">
        <f t="shared" ca="1" si="805"/>
        <v>-15.717972690508194</v>
      </c>
      <c r="I667" s="45" t="e">
        <f t="shared" ca="1" si="805"/>
        <v>#N/A</v>
      </c>
      <c r="J667" s="45" t="e">
        <f t="shared" ca="1" si="805"/>
        <v>#N/A</v>
      </c>
      <c r="K667" s="45" t="e">
        <f t="shared" ca="1" si="805"/>
        <v>#N/A</v>
      </c>
      <c r="L667" s="45" t="e">
        <f t="shared" ca="1" si="805"/>
        <v>#N/A</v>
      </c>
      <c r="M667" s="45" t="e">
        <f t="shared" ca="1" si="805"/>
        <v>#N/A</v>
      </c>
      <c r="N667" s="49" t="e">
        <f t="shared" ca="1" si="805"/>
        <v>#N/A</v>
      </c>
    </row>
    <row r="668" spans="1:14" ht="16">
      <c r="A668" s="43" t="str">
        <f t="shared" si="797"/>
        <v>S-CD200
WB27
CWSP21.5/5
FanSP22
Load100</v>
      </c>
      <c r="B668" s="44">
        <f t="shared" ref="B668:N668" ca="1" si="806">IF(ISNUMBER(OFFSET(INDIRECT(CONCATENATE("'",B$9,"'","!$B$59")),$Q20,$D$656)),OFFSET(INDIRECT(CONCATENATE("'",B$9,"'","!$B$59")),$Q20,$D$656),NA())</f>
        <v>-5.139999999999997</v>
      </c>
      <c r="C668" s="45">
        <f t="shared" ca="1" si="806"/>
        <v>-5.092752570759</v>
      </c>
      <c r="D668" s="45">
        <f t="shared" ca="1" si="806"/>
        <v>-5.0006236945730329</v>
      </c>
      <c r="E668" s="46">
        <f t="shared" ca="1" si="806"/>
        <v>-5.2000000000000028</v>
      </c>
      <c r="F668" s="46">
        <f t="shared" ca="1" si="806"/>
        <v>0</v>
      </c>
      <c r="G668" s="46">
        <f t="shared" ca="1" si="806"/>
        <v>0</v>
      </c>
      <c r="H668" s="46">
        <f t="shared" ca="1" si="806"/>
        <v>-5.4538093990652001</v>
      </c>
      <c r="I668" s="46" t="e">
        <f t="shared" ca="1" si="806"/>
        <v>#N/A</v>
      </c>
      <c r="J668" s="46" t="e">
        <f t="shared" ca="1" si="806"/>
        <v>#N/A</v>
      </c>
      <c r="K668" s="46" t="e">
        <f t="shared" ca="1" si="806"/>
        <v>#N/A</v>
      </c>
      <c r="L668" s="46" t="e">
        <f t="shared" ca="1" si="806"/>
        <v>#N/A</v>
      </c>
      <c r="M668" s="46" t="e">
        <f t="shared" ca="1" si="806"/>
        <v>#N/A</v>
      </c>
      <c r="N668" s="47" t="e">
        <f t="shared" ca="1" si="806"/>
        <v>#N/A</v>
      </c>
    </row>
    <row r="669" spans="1:14" ht="16">
      <c r="A669" s="43" t="str">
        <f t="shared" si="797"/>
        <v>S-CD201
WB23
CWSP21.5/5
FanSP22
Load100</v>
      </c>
      <c r="B669" s="45">
        <f t="shared" ref="B669:N669" ca="1" si="807">IF(ISNUMBER(OFFSET(INDIRECT(CONCATENATE("'",B$9,"'","!$B$59")),$Q21,$D$656)),OFFSET(INDIRECT(CONCATENATE("'",B$9,"'","!$B$59")),$Q21,$D$656),NA())</f>
        <v>-5.0600000000000023</v>
      </c>
      <c r="C669" s="45">
        <f t="shared" ca="1" si="807"/>
        <v>-5.0849944615787983</v>
      </c>
      <c r="D669" s="45">
        <f t="shared" ca="1" si="807"/>
        <v>-5.050966522574484</v>
      </c>
      <c r="E669" s="46">
        <f t="shared" ca="1" si="807"/>
        <v>-5.1400000000000041</v>
      </c>
      <c r="F669" s="46">
        <f t="shared" ca="1" si="807"/>
        <v>0</v>
      </c>
      <c r="G669" s="46">
        <f t="shared" ca="1" si="807"/>
        <v>0</v>
      </c>
      <c r="H669" s="46">
        <f t="shared" ca="1" si="807"/>
        <v>-5.452329682304299</v>
      </c>
      <c r="I669" s="46" t="e">
        <f t="shared" ca="1" si="807"/>
        <v>#N/A</v>
      </c>
      <c r="J669" s="46" t="e">
        <f t="shared" ca="1" si="807"/>
        <v>#N/A</v>
      </c>
      <c r="K669" s="46" t="e">
        <f t="shared" ca="1" si="807"/>
        <v>#N/A</v>
      </c>
      <c r="L669" s="46" t="e">
        <f t="shared" ca="1" si="807"/>
        <v>#N/A</v>
      </c>
      <c r="M669" s="46" t="e">
        <f t="shared" ca="1" si="807"/>
        <v>#N/A</v>
      </c>
      <c r="N669" s="47" t="e">
        <f t="shared" ca="1" si="807"/>
        <v>#N/A</v>
      </c>
    </row>
    <row r="670" spans="1:14" ht="16">
      <c r="A670" s="43" t="str">
        <f t="shared" si="797"/>
        <v>S-CD202
WB19
CWSP21.5/5
FanSP22
Load100</v>
      </c>
      <c r="B670" s="45">
        <f t="shared" ref="B670:N670" ca="1" si="808">IF(ISNUMBER(OFFSET(INDIRECT(CONCATENATE("'",B$9,"'","!$B$59")),$Q22,$D$656)),OFFSET(INDIRECT(CONCATENATE("'",B$9,"'","!$B$59")),$Q22,$D$656),NA())</f>
        <v>-5</v>
      </c>
      <c r="C670" s="45">
        <f t="shared" ca="1" si="808"/>
        <v>-5.0827743793748006</v>
      </c>
      <c r="D670" s="45">
        <f t="shared" ca="1" si="808"/>
        <v>-5.0177455795810353</v>
      </c>
      <c r="E670" s="46">
        <f t="shared" ca="1" si="808"/>
        <v>-5.0800000000000018</v>
      </c>
      <c r="F670" s="46">
        <f t="shared" ca="1" si="808"/>
        <v>0</v>
      </c>
      <c r="G670" s="46">
        <f t="shared" ca="1" si="808"/>
        <v>0</v>
      </c>
      <c r="H670" s="46">
        <f t="shared" ca="1" si="808"/>
        <v>-5.4516412543440005</v>
      </c>
      <c r="I670" s="46" t="e">
        <f t="shared" ca="1" si="808"/>
        <v>#N/A</v>
      </c>
      <c r="J670" s="46" t="e">
        <f t="shared" ca="1" si="808"/>
        <v>#N/A</v>
      </c>
      <c r="K670" s="46" t="e">
        <f t="shared" ca="1" si="808"/>
        <v>#N/A</v>
      </c>
      <c r="L670" s="46" t="e">
        <f t="shared" ca="1" si="808"/>
        <v>#N/A</v>
      </c>
      <c r="M670" s="46" t="e">
        <f t="shared" ca="1" si="808"/>
        <v>#N/A</v>
      </c>
      <c r="N670" s="47" t="e">
        <f t="shared" ca="1" si="808"/>
        <v>#N/A</v>
      </c>
    </row>
    <row r="671" spans="1:14" ht="16">
      <c r="A671" s="43" t="str">
        <f t="shared" si="797"/>
        <v>S-CD203
WB7
CWSP21.5/5
FanSP32
Load100</v>
      </c>
      <c r="B671" s="45">
        <f t="shared" ref="B671:N671" ca="1" si="809">IF(ISNUMBER(OFFSET(INDIRECT(CONCATENATE("'",B$9,"'","!$B$59")),$Q23,$D$656)),OFFSET(INDIRECT(CONCATENATE("'",B$9,"'","!$B$59")),$Q23,$D$656),NA())</f>
        <v>-5</v>
      </c>
      <c r="C671" s="45">
        <f t="shared" ca="1" si="809"/>
        <v>-5.0843834366406995</v>
      </c>
      <c r="D671" s="45">
        <f t="shared" ca="1" si="809"/>
        <v>-5.0015963720657304</v>
      </c>
      <c r="E671" s="46">
        <f t="shared" ca="1" si="809"/>
        <v>-5</v>
      </c>
      <c r="F671" s="46">
        <f t="shared" ca="1" si="809"/>
        <v>0</v>
      </c>
      <c r="G671" s="46">
        <f t="shared" ca="1" si="809"/>
        <v>0</v>
      </c>
      <c r="H671" s="46">
        <f t="shared" ca="1" si="809"/>
        <v>-5.4621541222200989</v>
      </c>
      <c r="I671" s="46" t="e">
        <f t="shared" ca="1" si="809"/>
        <v>#N/A</v>
      </c>
      <c r="J671" s="46" t="e">
        <f t="shared" ca="1" si="809"/>
        <v>#N/A</v>
      </c>
      <c r="K671" s="46" t="e">
        <f t="shared" ca="1" si="809"/>
        <v>#N/A</v>
      </c>
      <c r="L671" s="46" t="e">
        <f t="shared" ca="1" si="809"/>
        <v>#N/A</v>
      </c>
      <c r="M671" s="46" t="e">
        <f t="shared" ca="1" si="809"/>
        <v>#N/A</v>
      </c>
      <c r="N671" s="47" t="e">
        <f t="shared" ca="1" si="809"/>
        <v>#N/A</v>
      </c>
    </row>
    <row r="672" spans="1:14" ht="16">
      <c r="A672" s="43" t="str">
        <f t="shared" si="797"/>
        <v>S-CD204
WB27
CWSP21.5/5
FanSP32
Load100</v>
      </c>
      <c r="B672" s="45">
        <f t="shared" ref="B672:N672" ca="1" si="810">IF(ISNUMBER(OFFSET(INDIRECT(CONCATENATE("'",B$9,"'","!$B$59")),$Q24,$D$656)),OFFSET(INDIRECT(CONCATENATE("'",B$9,"'","!$B$59")),$Q24,$D$656),NA())</f>
        <v>-5.1300000000000026</v>
      </c>
      <c r="C672" s="45">
        <f t="shared" ca="1" si="810"/>
        <v>-5.0992786152907996</v>
      </c>
      <c r="D672" s="45">
        <f t="shared" ca="1" si="810"/>
        <v>-5.0057681387597057</v>
      </c>
      <c r="E672" s="45">
        <f t="shared" ca="1" si="810"/>
        <v>-5.2000000000000028</v>
      </c>
      <c r="F672" s="46">
        <f t="shared" ca="1" si="810"/>
        <v>0</v>
      </c>
      <c r="G672" s="46">
        <f t="shared" ca="1" si="810"/>
        <v>0</v>
      </c>
      <c r="H672" s="46">
        <f t="shared" ca="1" si="810"/>
        <v>-5.4624009195442014</v>
      </c>
      <c r="I672" s="46" t="e">
        <f t="shared" ca="1" si="810"/>
        <v>#N/A</v>
      </c>
      <c r="J672" s="46" t="e">
        <f t="shared" ca="1" si="810"/>
        <v>#N/A</v>
      </c>
      <c r="K672" s="46" t="e">
        <f t="shared" ca="1" si="810"/>
        <v>#N/A</v>
      </c>
      <c r="L672" s="46" t="e">
        <f t="shared" ca="1" si="810"/>
        <v>#N/A</v>
      </c>
      <c r="M672" s="46" t="e">
        <f t="shared" ca="1" si="810"/>
        <v>#N/A</v>
      </c>
      <c r="N672" s="47" t="e">
        <f t="shared" ca="1" si="810"/>
        <v>#N/A</v>
      </c>
    </row>
    <row r="673" spans="1:14" ht="16">
      <c r="A673" s="43" t="str">
        <f t="shared" si="797"/>
        <v>S-CD211
WB23
CWSP21.5/5
FanSP22
Load75</v>
      </c>
      <c r="B673" s="45">
        <f t="shared" ref="B673:N673" ca="1" si="811">IF(ISNUMBER(OFFSET(INDIRECT(CONCATENATE("'",B$9,"'","!$B$59")),$Q25,$D$656)),OFFSET(INDIRECT(CONCATENATE("'",B$9,"'","!$B$59")),$Q25,$D$656),NA())</f>
        <v>-4.9999999999999964</v>
      </c>
      <c r="C673" s="45">
        <f t="shared" ca="1" si="811"/>
        <v>-5.0490884806116014</v>
      </c>
      <c r="D673" s="45">
        <f t="shared" ca="1" si="811"/>
        <v>-5.0114525250324213</v>
      </c>
      <c r="E673" s="45">
        <f t="shared" ca="1" si="811"/>
        <v>-5</v>
      </c>
      <c r="F673" s="46">
        <f t="shared" ca="1" si="811"/>
        <v>0</v>
      </c>
      <c r="G673" s="46">
        <f t="shared" ca="1" si="811"/>
        <v>0</v>
      </c>
      <c r="H673" s="46">
        <f t="shared" ca="1" si="811"/>
        <v>-4.0839903664335004</v>
      </c>
      <c r="I673" s="46" t="e">
        <f t="shared" ca="1" si="811"/>
        <v>#N/A</v>
      </c>
      <c r="J673" s="46" t="e">
        <f t="shared" ca="1" si="811"/>
        <v>#N/A</v>
      </c>
      <c r="K673" s="46" t="e">
        <f t="shared" ca="1" si="811"/>
        <v>#N/A</v>
      </c>
      <c r="L673" s="46" t="e">
        <f t="shared" ca="1" si="811"/>
        <v>#N/A</v>
      </c>
      <c r="M673" s="46" t="e">
        <f t="shared" ca="1" si="811"/>
        <v>#N/A</v>
      </c>
      <c r="N673" s="47" t="e">
        <f t="shared" ca="1" si="811"/>
        <v>#N/A</v>
      </c>
    </row>
    <row r="674" spans="1:14" ht="16">
      <c r="A674" s="43" t="str">
        <f t="shared" si="797"/>
        <v>S-CD212
WB19
CWSP21.5/6
FanSP22
Load50</v>
      </c>
      <c r="B674" s="45">
        <f t="shared" ref="B674:N674" ca="1" si="812">IF(ISNUMBER(OFFSET(INDIRECT(CONCATENATE("'",B$9,"'","!$B$59")),$Q26,$D$656)),OFFSET(INDIRECT(CONCATENATE("'",B$9,"'","!$B$59")),$Q26,$D$656),NA())</f>
        <v>-4.9099999999999966</v>
      </c>
      <c r="C674" s="45">
        <f t="shared" ca="1" si="812"/>
        <v>-4.7692343721225008</v>
      </c>
      <c r="D674" s="45">
        <f t="shared" ca="1" si="812"/>
        <v>-4.9116185290424426</v>
      </c>
      <c r="E674" s="45">
        <f t="shared" ca="1" si="812"/>
        <v>-4.9499999999999993</v>
      </c>
      <c r="F674" s="46">
        <f t="shared" ca="1" si="812"/>
        <v>0</v>
      </c>
      <c r="G674" s="46">
        <f t="shared" ca="1" si="812"/>
        <v>0</v>
      </c>
      <c r="H674" s="46">
        <f t="shared" ca="1" si="812"/>
        <v>-2.7418280768096999</v>
      </c>
      <c r="I674" s="46" t="e">
        <f t="shared" ca="1" si="812"/>
        <v>#N/A</v>
      </c>
      <c r="J674" s="46" t="e">
        <f t="shared" ca="1" si="812"/>
        <v>#N/A</v>
      </c>
      <c r="K674" s="46" t="e">
        <f t="shared" ca="1" si="812"/>
        <v>#N/A</v>
      </c>
      <c r="L674" s="46" t="e">
        <f t="shared" ca="1" si="812"/>
        <v>#N/A</v>
      </c>
      <c r="M674" s="46" t="e">
        <f t="shared" ca="1" si="812"/>
        <v>#N/A</v>
      </c>
      <c r="N674" s="47" t="e">
        <f t="shared" ca="1" si="812"/>
        <v>#N/A</v>
      </c>
    </row>
    <row r="675" spans="1:14" ht="16">
      <c r="A675" s="48" t="str">
        <f t="shared" si="797"/>
        <v>S-CD213
WB7
CWSP21.5/5
FanSP32
Load100</v>
      </c>
      <c r="B675" s="45">
        <f t="shared" ref="B675:N675" ca="1" si="813">IF(ISNUMBER(OFFSET(INDIRECT(CONCATENATE("'",B$9,"'","!$B$59")),$Q27,$D$656)),OFFSET(INDIRECT(CONCATENATE("'",B$9,"'","!$B$59")),$Q27,$D$656),NA())</f>
        <v>-8.2399999999999984</v>
      </c>
      <c r="C675" s="45">
        <f t="shared" ca="1" si="813"/>
        <v>-11.845708264660098</v>
      </c>
      <c r="D675" s="45">
        <f t="shared" ca="1" si="813"/>
        <v>-6.2529886718537</v>
      </c>
      <c r="E675" s="45">
        <f t="shared" ca="1" si="813"/>
        <v>-8.139999999999997</v>
      </c>
      <c r="F675" s="45">
        <f t="shared" ca="1" si="813"/>
        <v>0</v>
      </c>
      <c r="G675" s="45">
        <f t="shared" ca="1" si="813"/>
        <v>0</v>
      </c>
      <c r="H675" s="45">
        <f t="shared" ca="1" si="813"/>
        <v>-1.9691869602948984</v>
      </c>
      <c r="I675" s="45" t="e">
        <f t="shared" ca="1" si="813"/>
        <v>#N/A</v>
      </c>
      <c r="J675" s="45" t="e">
        <f t="shared" ca="1" si="813"/>
        <v>#N/A</v>
      </c>
      <c r="K675" s="45" t="e">
        <f t="shared" ca="1" si="813"/>
        <v>#N/A</v>
      </c>
      <c r="L675" s="45" t="e">
        <f t="shared" ca="1" si="813"/>
        <v>#N/A</v>
      </c>
      <c r="M675" s="45" t="e">
        <f t="shared" ca="1" si="813"/>
        <v>#N/A</v>
      </c>
      <c r="N675" s="49" t="e">
        <f t="shared" ca="1" si="813"/>
        <v>#N/A</v>
      </c>
    </row>
    <row r="676" spans="1:14" ht="16">
      <c r="A676" s="48" t="str">
        <f t="shared" si="797"/>
        <v>S-CD214
WB27
CWSP21.5/5
FanSP32
Load100</v>
      </c>
      <c r="B676" s="45">
        <f t="shared" ref="B676:N676" ca="1" si="814">IF(ISNUMBER(OFFSET(INDIRECT(CONCATENATE("'",B$9,"'","!$B$59")),$Q28,$D$656)),OFFSET(INDIRECT(CONCATENATE("'",B$9,"'","!$B$59")),$Q28,$D$656),NA())</f>
        <v>-9.6700000000000017</v>
      </c>
      <c r="C676" s="45">
        <f t="shared" ca="1" si="814"/>
        <v>-11.7367037964733</v>
      </c>
      <c r="D676" s="45">
        <f t="shared" ca="1" si="814"/>
        <v>-8.7744312124603994</v>
      </c>
      <c r="E676" s="45">
        <f t="shared" ca="1" si="814"/>
        <v>-9.57</v>
      </c>
      <c r="F676" s="45">
        <f t="shared" ca="1" si="814"/>
        <v>0</v>
      </c>
      <c r="G676" s="45">
        <f t="shared" ca="1" si="814"/>
        <v>0</v>
      </c>
      <c r="H676" s="45">
        <f t="shared" ca="1" si="814"/>
        <v>-2.7538400826044978</v>
      </c>
      <c r="I676" s="45" t="e">
        <f t="shared" ca="1" si="814"/>
        <v>#N/A</v>
      </c>
      <c r="J676" s="45" t="e">
        <f t="shared" ca="1" si="814"/>
        <v>#N/A</v>
      </c>
      <c r="K676" s="45" t="e">
        <f t="shared" ca="1" si="814"/>
        <v>#N/A</v>
      </c>
      <c r="L676" s="45" t="e">
        <f t="shared" ca="1" si="814"/>
        <v>#N/A</v>
      </c>
      <c r="M676" s="45" t="e">
        <f t="shared" ca="1" si="814"/>
        <v>#N/A</v>
      </c>
      <c r="N676" s="49" t="e">
        <f t="shared" ca="1" si="814"/>
        <v>#N/A</v>
      </c>
    </row>
    <row r="677" spans="1:14" ht="17" thickBot="1">
      <c r="A677" s="50" t="str">
        <f t="shared" si="797"/>
        <v>S-CD215
WB27
CWSP21.5/5
FanSP32
Load100</v>
      </c>
      <c r="B677" s="51">
        <f t="shared" ref="B677:N677" ca="1" si="815">IF(ISNUMBER(OFFSET(INDIRECT(CONCATENATE("'",B$9,"'","!$B$59")),$Q29,$D$656)),OFFSET(INDIRECT(CONCATENATE("'",B$9,"'","!$B$59")),$Q29,$D$656),NA())</f>
        <v>-4.8999999999999986</v>
      </c>
      <c r="C677" s="51">
        <f t="shared" ca="1" si="815"/>
        <v>-4.7692343721225008</v>
      </c>
      <c r="D677" s="51">
        <f t="shared" ca="1" si="815"/>
        <v>-4.9116185290424426</v>
      </c>
      <c r="E677" s="51">
        <f t="shared" ca="1" si="815"/>
        <v>-4.9499999999999993</v>
      </c>
      <c r="F677" s="51">
        <f t="shared" ca="1" si="815"/>
        <v>0</v>
      </c>
      <c r="G677" s="51">
        <f t="shared" ca="1" si="815"/>
        <v>0</v>
      </c>
      <c r="H677" s="51">
        <f t="shared" ca="1" si="815"/>
        <v>0</v>
      </c>
      <c r="I677" s="51" t="e">
        <f t="shared" ca="1" si="815"/>
        <v>#N/A</v>
      </c>
      <c r="J677" s="51" t="e">
        <f t="shared" ca="1" si="815"/>
        <v>#N/A</v>
      </c>
      <c r="K677" s="51" t="e">
        <f t="shared" ca="1" si="815"/>
        <v>#N/A</v>
      </c>
      <c r="L677" s="51" t="e">
        <f t="shared" ca="1" si="815"/>
        <v>#N/A</v>
      </c>
      <c r="M677" s="51" t="e">
        <f t="shared" ca="1" si="815"/>
        <v>#N/A</v>
      </c>
      <c r="N677" s="52" t="e">
        <f t="shared" ca="1" si="815"/>
        <v>#N/A</v>
      </c>
    </row>
    <row r="678" spans="1:14" ht="16">
      <c r="A678" s="36"/>
      <c r="B678" s="36"/>
      <c r="C678" s="36"/>
      <c r="D678" s="36"/>
      <c r="E678" s="36"/>
      <c r="F678" s="36"/>
      <c r="G678" s="36"/>
      <c r="H678" s="36"/>
      <c r="I678" s="36"/>
      <c r="J678" s="36"/>
      <c r="K678" s="36"/>
      <c r="L678" s="36"/>
      <c r="M678" s="36"/>
      <c r="N678" s="36"/>
    </row>
    <row r="679" spans="1:14" ht="16">
      <c r="A679" s="36"/>
      <c r="B679" s="36"/>
      <c r="C679" s="36"/>
      <c r="D679" s="36"/>
      <c r="E679" s="36"/>
      <c r="F679" s="36"/>
      <c r="G679" s="36"/>
      <c r="H679" s="36"/>
      <c r="I679" s="36"/>
      <c r="J679" s="36"/>
      <c r="K679" s="36"/>
      <c r="L679" s="36"/>
      <c r="M679" s="36"/>
      <c r="N679" s="36"/>
    </row>
    <row r="680" spans="1:14" ht="16">
      <c r="A680" s="6" t="s">
        <v>379</v>
      </c>
      <c r="B680" s="6" t="s">
        <v>258</v>
      </c>
      <c r="C680" s="6" t="s">
        <v>15</v>
      </c>
      <c r="D680" s="6">
        <f>MATCH(A680,$X$11:$X$53,0)</f>
        <v>38</v>
      </c>
      <c r="E680" s="8"/>
      <c r="F680" s="6" t="str">
        <f>A680&amp;B680&amp;$F$4</f>
        <v>CT_冷却水冷却熱量[kW]　S-CD100シリーズ</v>
      </c>
      <c r="G680" s="6" t="str">
        <f>A680&amp;B680&amp;$G$4</f>
        <v>CT_冷却水冷却熱量[kW]　S-CD200シリーズ</v>
      </c>
      <c r="I680" s="36"/>
      <c r="J680" s="36"/>
      <c r="K680" s="36"/>
      <c r="L680" s="36"/>
      <c r="M680" s="36"/>
      <c r="N680" s="36"/>
    </row>
    <row r="681" spans="1:14">
      <c r="A681" s="11" t="s">
        <v>18</v>
      </c>
    </row>
    <row r="682" spans="1:14" ht="15" thickBot="1">
      <c r="A682" s="37" t="s">
        <v>26</v>
      </c>
      <c r="B682" s="38" t="str">
        <f ca="1">B$10</f>
        <v>QAS/メーカ値</v>
      </c>
      <c r="C682" s="38" t="str">
        <f t="shared" ref="C682:N682" ca="1" si="816">C$10</f>
        <v>ENe-ST/小野永吉</v>
      </c>
      <c r="D682" s="38" t="str">
        <f t="shared" ca="1" si="816"/>
        <v>LCEM/Yajima</v>
      </c>
      <c r="E682" s="38" t="str">
        <f t="shared" ca="1" si="816"/>
        <v>BEST2108dev/nino</v>
      </c>
      <c r="F682" s="38" t="str">
        <f t="shared" si="816"/>
        <v>Popolo_富樫</v>
      </c>
      <c r="G682" s="38" t="str">
        <f t="shared" si="816"/>
        <v>ACSESCX_吉田</v>
      </c>
      <c r="H682" s="38" t="str">
        <f t="shared" ca="1" si="816"/>
        <v>EnergyPlus/小野永吉</v>
      </c>
      <c r="I682" s="38" t="e">
        <f t="shared" ca="1" si="816"/>
        <v>#REF!</v>
      </c>
      <c r="J682" s="38" t="e">
        <f t="shared" ca="1" si="816"/>
        <v>#REF!</v>
      </c>
      <c r="K682" s="38" t="e">
        <f t="shared" ca="1" si="816"/>
        <v>#REF!</v>
      </c>
      <c r="L682" s="38" t="e">
        <f t="shared" ca="1" si="816"/>
        <v>#REF!</v>
      </c>
      <c r="M682" s="38" t="e">
        <f t="shared" ca="1" si="816"/>
        <v>#REF!</v>
      </c>
      <c r="N682" s="38" t="e">
        <f t="shared" ca="1" si="816"/>
        <v>#REF!</v>
      </c>
    </row>
    <row r="683" spans="1:14" ht="16">
      <c r="A683" s="39" t="str">
        <f>$A155</f>
        <v>S-CD100
WB27
CWSP21.5/5
FanSP22
Load100</v>
      </c>
      <c r="B683" s="40">
        <f ca="1">IF(ISNUMBER(OFFSET(INDIRECT(CONCATENATE("'",B$9,"'","!$B$59")),$Q11,$D$680)),OFFSET(INDIRECT(CONCATENATE("'",B$9,"'","!$B$59")),$Q11,$D$680),NA())</f>
        <v>-896.51244672098926</v>
      </c>
      <c r="C683" s="40">
        <f t="shared" ref="C683:N683" ca="1" si="817">IF(ISNUMBER(OFFSET(INDIRECT(CONCATENATE("'",C$9,"'","!$B$59")),$Q11,$D$680)),OFFSET(INDIRECT(CONCATENATE("'",C$9,"'","!$B$59")),$Q11,$D$680),NA())</f>
        <v>-887.17694762151837</v>
      </c>
      <c r="D683" s="40">
        <f t="shared" ca="1" si="817"/>
        <v>-871.95322479928655</v>
      </c>
      <c r="E683" s="41">
        <f t="shared" ca="1" si="817"/>
        <v>-906.97757255820045</v>
      </c>
      <c r="F683" s="41">
        <f t="shared" ca="1" si="817"/>
        <v>0</v>
      </c>
      <c r="G683" s="41">
        <f t="shared" ca="1" si="817"/>
        <v>0</v>
      </c>
      <c r="H683" s="41">
        <f t="shared" ca="1" si="817"/>
        <v>-956.30967075461547</v>
      </c>
      <c r="I683" s="41" t="e">
        <f t="shared" ca="1" si="817"/>
        <v>#N/A</v>
      </c>
      <c r="J683" s="41" t="e">
        <f t="shared" ca="1" si="817"/>
        <v>#N/A</v>
      </c>
      <c r="K683" s="41" t="e">
        <f t="shared" ca="1" si="817"/>
        <v>#N/A</v>
      </c>
      <c r="L683" s="41" t="e">
        <f t="shared" ca="1" si="817"/>
        <v>#N/A</v>
      </c>
      <c r="M683" s="41" t="e">
        <f t="shared" ca="1" si="817"/>
        <v>#N/A</v>
      </c>
      <c r="N683" s="42" t="e">
        <f t="shared" ca="1" si="817"/>
        <v>#N/A</v>
      </c>
    </row>
    <row r="684" spans="1:14" ht="16">
      <c r="A684" s="43" t="str">
        <f t="shared" ref="A684:A701" si="818">$A156</f>
        <v>S-CD101
WB23
CWSP21.5/5
FanSP22
Load100</v>
      </c>
      <c r="B684" s="44">
        <f t="shared" ref="B684:N684" ca="1" si="819">IF(ISNUMBER(OFFSET(INDIRECT(CONCATENATE("'",B$9,"'","!$B$59")),$Q12,$D$680)),OFFSET(INDIRECT(CONCATENATE("'",B$9,"'","!$B$59")),$Q12,$D$680),NA())</f>
        <v>-882.5589456047104</v>
      </c>
      <c r="C684" s="45">
        <f t="shared" ca="1" si="819"/>
        <v>-870.38100529722647</v>
      </c>
      <c r="D684" s="45">
        <f t="shared" ca="1" si="819"/>
        <v>-844.52779016700651</v>
      </c>
      <c r="E684" s="46">
        <f t="shared" ca="1" si="819"/>
        <v>-896.51244672099062</v>
      </c>
      <c r="F684" s="46">
        <f t="shared" ca="1" si="819"/>
        <v>0</v>
      </c>
      <c r="G684" s="46">
        <f t="shared" ca="1" si="819"/>
        <v>0</v>
      </c>
      <c r="H684" s="46">
        <f t="shared" ca="1" si="819"/>
        <v>-956.80957650326684</v>
      </c>
      <c r="I684" s="46" t="e">
        <f t="shared" ca="1" si="819"/>
        <v>#N/A</v>
      </c>
      <c r="J684" s="46" t="e">
        <f t="shared" ca="1" si="819"/>
        <v>#N/A</v>
      </c>
      <c r="K684" s="46" t="e">
        <f t="shared" ca="1" si="819"/>
        <v>#N/A</v>
      </c>
      <c r="L684" s="46" t="e">
        <f t="shared" ca="1" si="819"/>
        <v>#N/A</v>
      </c>
      <c r="M684" s="46" t="e">
        <f t="shared" ca="1" si="819"/>
        <v>#N/A</v>
      </c>
      <c r="N684" s="47" t="e">
        <f t="shared" ca="1" si="819"/>
        <v>#N/A</v>
      </c>
    </row>
    <row r="685" spans="1:14" ht="16">
      <c r="A685" s="43" t="str">
        <f t="shared" si="818"/>
        <v>S-CD102
WB19
CWSP21.5/5
FanSP22
Load100</v>
      </c>
      <c r="B685" s="45">
        <f t="shared" ref="B685:N685" ca="1" si="820">IF(ISNUMBER(OFFSET(INDIRECT(CONCATENATE("'",B$9,"'","!$B$59")),$Q13,$D$680)),OFFSET(INDIRECT(CONCATENATE("'",B$9,"'","!$B$59")),$Q13,$D$680),NA())</f>
        <v>-872.09381976749989</v>
      </c>
      <c r="C685" s="45">
        <f t="shared" ca="1" si="820"/>
        <v>-856.37147638510407</v>
      </c>
      <c r="D685" s="45">
        <f t="shared" ca="1" si="820"/>
        <v>-834.74233235599638</v>
      </c>
      <c r="E685" s="46">
        <f t="shared" ca="1" si="820"/>
        <v>-886.04732088378023</v>
      </c>
      <c r="F685" s="46">
        <f t="shared" ca="1" si="820"/>
        <v>0</v>
      </c>
      <c r="G685" s="46">
        <f t="shared" ca="1" si="820"/>
        <v>0</v>
      </c>
      <c r="H685" s="46">
        <f t="shared" ca="1" si="820"/>
        <v>-957.12543677062285</v>
      </c>
      <c r="I685" s="46" t="e">
        <f t="shared" ca="1" si="820"/>
        <v>#N/A</v>
      </c>
      <c r="J685" s="46" t="e">
        <f t="shared" ca="1" si="820"/>
        <v>#N/A</v>
      </c>
      <c r="K685" s="46" t="e">
        <f t="shared" ca="1" si="820"/>
        <v>#N/A</v>
      </c>
      <c r="L685" s="46" t="e">
        <f t="shared" ca="1" si="820"/>
        <v>#N/A</v>
      </c>
      <c r="M685" s="46" t="e">
        <f t="shared" ca="1" si="820"/>
        <v>#N/A</v>
      </c>
      <c r="N685" s="47" t="e">
        <f t="shared" ca="1" si="820"/>
        <v>#N/A</v>
      </c>
    </row>
    <row r="686" spans="1:14" ht="16">
      <c r="A686" s="43" t="str">
        <f t="shared" si="818"/>
        <v>S-CD103
WB7
CWSP21.5/5
FanSP32
Load100</v>
      </c>
      <c r="B686" s="45">
        <f t="shared" ref="B686:N686" ca="1" si="821">IF(ISNUMBER(OFFSET(INDIRECT(CONCATENATE("'",B$9,"'","!$B$59")),$Q14,$D$680)),OFFSET(INDIRECT(CONCATENATE("'",B$9,"'","!$B$59")),$Q14,$D$680),NA())</f>
        <v>-854.72735673731972</v>
      </c>
      <c r="C686" s="45">
        <f t="shared" ca="1" si="821"/>
        <v>-841.07302171310403</v>
      </c>
      <c r="D686" s="45">
        <f t="shared" ca="1" si="821"/>
        <v>-819.76322590949758</v>
      </c>
      <c r="E686" s="46">
        <f t="shared" ca="1" si="821"/>
        <v>-866.59207415945991</v>
      </c>
      <c r="F686" s="46">
        <f t="shared" ca="1" si="821"/>
        <v>0</v>
      </c>
      <c r="G686" s="46">
        <f t="shared" ca="1" si="821"/>
        <v>0</v>
      </c>
      <c r="H686" s="46">
        <f t="shared" ca="1" si="821"/>
        <v>-952.60116111263403</v>
      </c>
      <c r="I686" s="46" t="e">
        <f t="shared" ca="1" si="821"/>
        <v>#N/A</v>
      </c>
      <c r="J686" s="46" t="e">
        <f t="shared" ca="1" si="821"/>
        <v>#N/A</v>
      </c>
      <c r="K686" s="46" t="e">
        <f t="shared" ca="1" si="821"/>
        <v>#N/A</v>
      </c>
      <c r="L686" s="46" t="e">
        <f t="shared" ca="1" si="821"/>
        <v>#N/A</v>
      </c>
      <c r="M686" s="46" t="e">
        <f t="shared" ca="1" si="821"/>
        <v>#N/A</v>
      </c>
      <c r="N686" s="47" t="e">
        <f t="shared" ca="1" si="821"/>
        <v>#N/A</v>
      </c>
    </row>
    <row r="687" spans="1:14" ht="16">
      <c r="A687" s="43" t="str">
        <f t="shared" si="818"/>
        <v>S-CD104
WB27
CWSP21.5/5
FanSP32
Load100</v>
      </c>
      <c r="B687" s="45">
        <f t="shared" ref="B687:N687" ca="1" si="822">IF(ISNUMBER(OFFSET(INDIRECT(CONCATENATE("'",B$9,"'","!$B$59")),$Q15,$D$680)),OFFSET(INDIRECT(CONCATENATE("'",B$9,"'","!$B$59")),$Q15,$D$680),NA())</f>
        <v>-893.34727887404972</v>
      </c>
      <c r="C687" s="45">
        <f t="shared" ca="1" si="822"/>
        <v>-886.4719667314157</v>
      </c>
      <c r="D687" s="45">
        <f t="shared" ca="1" si="822"/>
        <v>-872.08706352904869</v>
      </c>
      <c r="E687" s="46">
        <f t="shared" ca="1" si="822"/>
        <v>-906.06008081687969</v>
      </c>
      <c r="F687" s="46">
        <f t="shared" ca="1" si="822"/>
        <v>0</v>
      </c>
      <c r="G687" s="46">
        <f t="shared" ca="1" si="822"/>
        <v>0</v>
      </c>
      <c r="H687" s="46">
        <f t="shared" ca="1" si="822"/>
        <v>-952.64420263292754</v>
      </c>
      <c r="I687" s="46" t="e">
        <f t="shared" ca="1" si="822"/>
        <v>#N/A</v>
      </c>
      <c r="J687" s="46" t="e">
        <f t="shared" ca="1" si="822"/>
        <v>#N/A</v>
      </c>
      <c r="K687" s="46" t="e">
        <f t="shared" ca="1" si="822"/>
        <v>#N/A</v>
      </c>
      <c r="L687" s="46" t="e">
        <f t="shared" ca="1" si="822"/>
        <v>#N/A</v>
      </c>
      <c r="M687" s="46" t="e">
        <f t="shared" ca="1" si="822"/>
        <v>#N/A</v>
      </c>
      <c r="N687" s="47" t="e">
        <f t="shared" ca="1" si="822"/>
        <v>#N/A</v>
      </c>
    </row>
    <row r="688" spans="1:14" ht="16">
      <c r="A688" s="43" t="str">
        <f t="shared" si="818"/>
        <v>S-CD111
WB23
CWSP21.5/5
FanSP22
Load75</v>
      </c>
      <c r="B688" s="45">
        <f t="shared" ref="B688:N688" ca="1" si="823">IF(ISNUMBER(OFFSET(INDIRECT(CONCATENATE("'",B$9,"'","!$B$59")),$Q16,$D$680)),OFFSET(INDIRECT(CONCATENATE("'",B$9,"'","!$B$59")),$Q16,$D$680),NA())</f>
        <v>-650.58198954655518</v>
      </c>
      <c r="C688" s="45">
        <f t="shared" ca="1" si="823"/>
        <v>-647.56757654801152</v>
      </c>
      <c r="D688" s="45">
        <f t="shared" ca="1" si="823"/>
        <v>-626.56432179818296</v>
      </c>
      <c r="E688" s="45">
        <f t="shared" ca="1" si="823"/>
        <v>-662.79130302329997</v>
      </c>
      <c r="F688" s="46">
        <f t="shared" ca="1" si="823"/>
        <v>0</v>
      </c>
      <c r="G688" s="46">
        <f t="shared" ca="1" si="823"/>
        <v>0</v>
      </c>
      <c r="H688" s="46">
        <f t="shared" ca="1" si="823"/>
        <v>-718.28483200145752</v>
      </c>
      <c r="I688" s="46" t="e">
        <f t="shared" ca="1" si="823"/>
        <v>#N/A</v>
      </c>
      <c r="J688" s="46" t="e">
        <f t="shared" ca="1" si="823"/>
        <v>#N/A</v>
      </c>
      <c r="K688" s="46" t="e">
        <f t="shared" ca="1" si="823"/>
        <v>#N/A</v>
      </c>
      <c r="L688" s="46" t="e">
        <f t="shared" ca="1" si="823"/>
        <v>#N/A</v>
      </c>
      <c r="M688" s="46" t="e">
        <f t="shared" ca="1" si="823"/>
        <v>#N/A</v>
      </c>
      <c r="N688" s="47" t="e">
        <f t="shared" ca="1" si="823"/>
        <v>#N/A</v>
      </c>
    </row>
    <row r="689" spans="1:14" ht="16">
      <c r="A689" s="43" t="str">
        <f t="shared" si="818"/>
        <v>S-CD112
WB19
CWSP21.5/6
FanSP22
Load50</v>
      </c>
      <c r="B689" s="45">
        <f t="shared" ref="B689:N689" ca="1" si="824">IF(ISNUMBER(OFFSET(INDIRECT(CONCATENATE("'",B$9,"'","!$B$59")),$Q17,$D$680)),OFFSET(INDIRECT(CONCATENATE("'",B$9,"'","!$B$59")),$Q17,$D$680),NA())</f>
        <v>-423.83759640700492</v>
      </c>
      <c r="C689" s="45">
        <f t="shared" ca="1" si="824"/>
        <v>-425.42275078483812</v>
      </c>
      <c r="D689" s="45">
        <f t="shared" ca="1" si="824"/>
        <v>-401.47998224621284</v>
      </c>
      <c r="E689" s="45">
        <f t="shared" ca="1" si="824"/>
        <v>-437.79109752328463</v>
      </c>
      <c r="F689" s="46">
        <f t="shared" ca="1" si="824"/>
        <v>0</v>
      </c>
      <c r="G689" s="46">
        <f t="shared" ca="1" si="824"/>
        <v>0</v>
      </c>
      <c r="H689" s="46">
        <f t="shared" ca="1" si="824"/>
        <v>-480.2514296857974</v>
      </c>
      <c r="I689" s="46" t="e">
        <f t="shared" ca="1" si="824"/>
        <v>#N/A</v>
      </c>
      <c r="J689" s="46" t="e">
        <f t="shared" ca="1" si="824"/>
        <v>#N/A</v>
      </c>
      <c r="K689" s="46" t="e">
        <f t="shared" ca="1" si="824"/>
        <v>#N/A</v>
      </c>
      <c r="L689" s="46" t="e">
        <f t="shared" ca="1" si="824"/>
        <v>#N/A</v>
      </c>
      <c r="M689" s="46" t="e">
        <f t="shared" ca="1" si="824"/>
        <v>#N/A</v>
      </c>
      <c r="N689" s="47" t="e">
        <f t="shared" ca="1" si="824"/>
        <v>#N/A</v>
      </c>
    </row>
    <row r="690" spans="1:14" ht="16">
      <c r="A690" s="43" t="str">
        <f t="shared" si="818"/>
        <v>S-CD113
WB7
CWSP21.5/5
FanSP32
Load100</v>
      </c>
      <c r="B690" s="45">
        <f t="shared" ref="B690:N690" ca="1" si="825">IF(ISNUMBER(OFFSET(INDIRECT(CONCATENATE("'",B$9,"'","!$B$59")),$Q18,$D$680)),OFFSET(INDIRECT(CONCATENATE("'",B$9,"'","!$B$59")),$Q18,$D$680),NA())</f>
        <v>-297.96541667640003</v>
      </c>
      <c r="C690" s="45">
        <f t="shared" ca="1" si="825"/>
        <v>-301.4843464530602</v>
      </c>
      <c r="D690" s="45">
        <f t="shared" ca="1" si="825"/>
        <v>-296.51715550202817</v>
      </c>
      <c r="E690" s="45">
        <f t="shared" ca="1" si="825"/>
        <v>-310.23671550712498</v>
      </c>
      <c r="F690" s="46">
        <f t="shared" ca="1" si="825"/>
        <v>0</v>
      </c>
      <c r="G690" s="46">
        <f t="shared" ca="1" si="825"/>
        <v>0</v>
      </c>
      <c r="H690" s="46">
        <f t="shared" ca="1" si="825"/>
        <v>-343.42674022934062</v>
      </c>
      <c r="I690" s="46" t="e">
        <f t="shared" ca="1" si="825"/>
        <v>#N/A</v>
      </c>
      <c r="J690" s="46" t="e">
        <f t="shared" ca="1" si="825"/>
        <v>#N/A</v>
      </c>
      <c r="K690" s="46" t="e">
        <f t="shared" ca="1" si="825"/>
        <v>#N/A</v>
      </c>
      <c r="L690" s="46" t="e">
        <f t="shared" ca="1" si="825"/>
        <v>#N/A</v>
      </c>
      <c r="M690" s="46" t="e">
        <f t="shared" ca="1" si="825"/>
        <v>#N/A</v>
      </c>
      <c r="N690" s="47" t="e">
        <f t="shared" ca="1" si="825"/>
        <v>#N/A</v>
      </c>
    </row>
    <row r="691" spans="1:14" ht="16">
      <c r="A691" s="48" t="str">
        <f t="shared" si="818"/>
        <v>S-CD114
WB27
CWSP21.5/5
FanSP32
Load100</v>
      </c>
      <c r="B691" s="45">
        <f t="shared" ref="B691:N691" ca="1" si="826">IF(ISNUMBER(OFFSET(INDIRECT(CONCATENATE("'",B$9,"'","!$B$59")),$Q19,$D$680)),OFFSET(INDIRECT(CONCATENATE("'",B$9,"'","!$B$59")),$Q19,$D$680),NA())</f>
        <v>-439.59165451211999</v>
      </c>
      <c r="C691" s="45">
        <f t="shared" ca="1" si="826"/>
        <v>-445.50844442239259</v>
      </c>
      <c r="D691" s="45">
        <f t="shared" ca="1" si="826"/>
        <v>-436.04056418762184</v>
      </c>
      <c r="E691" s="45">
        <f t="shared" ca="1" si="826"/>
        <v>-452.15949479926502</v>
      </c>
      <c r="F691" s="45">
        <f t="shared" ca="1" si="826"/>
        <v>0</v>
      </c>
      <c r="G691" s="45">
        <f t="shared" ca="1" si="826"/>
        <v>0</v>
      </c>
      <c r="H691" s="45">
        <f t="shared" ca="1" si="826"/>
        <v>-480.27045768186957</v>
      </c>
      <c r="I691" s="45" t="e">
        <f t="shared" ca="1" si="826"/>
        <v>#N/A</v>
      </c>
      <c r="J691" s="45" t="e">
        <f t="shared" ca="1" si="826"/>
        <v>#N/A</v>
      </c>
      <c r="K691" s="45" t="e">
        <f t="shared" ca="1" si="826"/>
        <v>#N/A</v>
      </c>
      <c r="L691" s="45" t="e">
        <f t="shared" ca="1" si="826"/>
        <v>#N/A</v>
      </c>
      <c r="M691" s="45" t="e">
        <f t="shared" ca="1" si="826"/>
        <v>#N/A</v>
      </c>
      <c r="N691" s="49" t="e">
        <f t="shared" ca="1" si="826"/>
        <v>#N/A</v>
      </c>
    </row>
    <row r="692" spans="1:14" ht="16">
      <c r="A692" s="43" t="str">
        <f t="shared" si="818"/>
        <v>S-CD200
WB27
CWSP21.5/5
FanSP22
Load100</v>
      </c>
      <c r="B692" s="44">
        <f t="shared" ref="B692:N692" ca="1" si="827">IF(ISNUMBER(OFFSET(INDIRECT(CONCATENATE("'",B$9,"'","!$B$59")),$Q20,$D$680)),OFFSET(INDIRECT(CONCATENATE("'",B$9,"'","!$B$59")),$Q20,$D$680),NA())</f>
        <v>-896.51244672098926</v>
      </c>
      <c r="C692" s="45">
        <f t="shared" ca="1" si="827"/>
        <v>-887.14033149621241</v>
      </c>
      <c r="D692" s="45">
        <f t="shared" ca="1" si="827"/>
        <v>-871.57180702016103</v>
      </c>
      <c r="E692" s="46">
        <f t="shared" ca="1" si="827"/>
        <v>-906.97757255820045</v>
      </c>
      <c r="F692" s="46">
        <f t="shared" ca="1" si="827"/>
        <v>0</v>
      </c>
      <c r="G692" s="46">
        <f t="shared" ca="1" si="827"/>
        <v>0</v>
      </c>
      <c r="H692" s="46">
        <f t="shared" ca="1" si="827"/>
        <v>-951.14583913001468</v>
      </c>
      <c r="I692" s="46" t="e">
        <f t="shared" ca="1" si="827"/>
        <v>#N/A</v>
      </c>
      <c r="J692" s="46" t="e">
        <f t="shared" ca="1" si="827"/>
        <v>#N/A</v>
      </c>
      <c r="K692" s="46" t="e">
        <f t="shared" ca="1" si="827"/>
        <v>#N/A</v>
      </c>
      <c r="L692" s="46" t="e">
        <f t="shared" ca="1" si="827"/>
        <v>#N/A</v>
      </c>
      <c r="M692" s="46" t="e">
        <f t="shared" ca="1" si="827"/>
        <v>#N/A</v>
      </c>
      <c r="N692" s="47" t="e">
        <f t="shared" ca="1" si="827"/>
        <v>#N/A</v>
      </c>
    </row>
    <row r="693" spans="1:14" ht="16">
      <c r="A693" s="43" t="str">
        <f t="shared" si="818"/>
        <v>S-CD201
WB23
CWSP21.5/5
FanSP22
Load100</v>
      </c>
      <c r="B693" s="45">
        <f t="shared" ref="B693:N693" ca="1" si="828">IF(ISNUMBER(OFFSET(INDIRECT(CONCATENATE("'",B$9,"'","!$B$59")),$Q21,$D$680)),OFFSET(INDIRECT(CONCATENATE("'",B$9,"'","!$B$59")),$Q21,$D$680),NA())</f>
        <v>-882.5589456047104</v>
      </c>
      <c r="C693" s="45">
        <f t="shared" ca="1" si="828"/>
        <v>-869.7024323442929</v>
      </c>
      <c r="D693" s="45">
        <f t="shared" ca="1" si="828"/>
        <v>-861.34905772468369</v>
      </c>
      <c r="E693" s="46">
        <f t="shared" ca="1" si="828"/>
        <v>-896.51244672099062</v>
      </c>
      <c r="F693" s="46">
        <f t="shared" ca="1" si="828"/>
        <v>0</v>
      </c>
      <c r="G693" s="46">
        <f t="shared" ca="1" si="828"/>
        <v>0</v>
      </c>
      <c r="H693" s="46">
        <f t="shared" ca="1" si="828"/>
        <v>-950.88777612538115</v>
      </c>
      <c r="I693" s="46" t="e">
        <f t="shared" ca="1" si="828"/>
        <v>#N/A</v>
      </c>
      <c r="J693" s="46" t="e">
        <f t="shared" ca="1" si="828"/>
        <v>#N/A</v>
      </c>
      <c r="K693" s="46" t="e">
        <f t="shared" ca="1" si="828"/>
        <v>#N/A</v>
      </c>
      <c r="L693" s="46" t="e">
        <f t="shared" ca="1" si="828"/>
        <v>#N/A</v>
      </c>
      <c r="M693" s="46" t="e">
        <f t="shared" ca="1" si="828"/>
        <v>#N/A</v>
      </c>
      <c r="N693" s="47" t="e">
        <f t="shared" ca="1" si="828"/>
        <v>#N/A</v>
      </c>
    </row>
    <row r="694" spans="1:14" ht="16">
      <c r="A694" s="43" t="str">
        <f t="shared" si="818"/>
        <v>S-CD202
WB19
CWSP21.5/5
FanSP22
Load100</v>
      </c>
      <c r="B694" s="45">
        <f t="shared" ref="B694:N694" ca="1" si="829">IF(ISNUMBER(OFFSET(INDIRECT(CONCATENATE("'",B$9,"'","!$B$59")),$Q22,$D$680)),OFFSET(INDIRECT(CONCATENATE("'",B$9,"'","!$B$59")),$Q22,$D$680),NA())</f>
        <v>-872.07644765999987</v>
      </c>
      <c r="C694" s="45">
        <f t="shared" ca="1" si="829"/>
        <v>-855.15959442168071</v>
      </c>
      <c r="D694" s="45">
        <f t="shared" ca="1" si="829"/>
        <v>-844.38748583322911</v>
      </c>
      <c r="E694" s="46">
        <f t="shared" ca="1" si="829"/>
        <v>-886.04732088378023</v>
      </c>
      <c r="F694" s="46">
        <f t="shared" ca="1" si="829"/>
        <v>0</v>
      </c>
      <c r="G694" s="46">
        <f t="shared" ca="1" si="829"/>
        <v>0</v>
      </c>
      <c r="H694" s="46">
        <f t="shared" ca="1" si="829"/>
        <v>-950.76771410229492</v>
      </c>
      <c r="I694" s="46" t="e">
        <f t="shared" ca="1" si="829"/>
        <v>#N/A</v>
      </c>
      <c r="J694" s="46" t="e">
        <f t="shared" ca="1" si="829"/>
        <v>#N/A</v>
      </c>
      <c r="K694" s="46" t="e">
        <f t="shared" ca="1" si="829"/>
        <v>#N/A</v>
      </c>
      <c r="L694" s="46" t="e">
        <f t="shared" ca="1" si="829"/>
        <v>#N/A</v>
      </c>
      <c r="M694" s="46" t="e">
        <f t="shared" ca="1" si="829"/>
        <v>#N/A</v>
      </c>
      <c r="N694" s="47" t="e">
        <f t="shared" ca="1" si="829"/>
        <v>#N/A</v>
      </c>
    </row>
    <row r="695" spans="1:14" ht="16">
      <c r="A695" s="43" t="str">
        <f t="shared" si="818"/>
        <v>S-CD203
WB7
CWSP21.5/5
FanSP32
Load100</v>
      </c>
      <c r="B695" s="45">
        <f t="shared" ref="B695:N695" ca="1" si="830">IF(ISNUMBER(OFFSET(INDIRECT(CONCATENATE("'",B$9,"'","!$B$59")),$Q23,$D$680)),OFFSET(INDIRECT(CONCATENATE("'",B$9,"'","!$B$59")),$Q23,$D$680),NA())</f>
        <v>-855.92938769250009</v>
      </c>
      <c r="C695" s="45">
        <f t="shared" ca="1" si="830"/>
        <v>-842.07863867678338</v>
      </c>
      <c r="D695" s="45">
        <f t="shared" ca="1" si="830"/>
        <v>-813.3388312474309</v>
      </c>
      <c r="E695" s="46">
        <f t="shared" ca="1" si="830"/>
        <v>-868.17860720250019</v>
      </c>
      <c r="F695" s="46">
        <f t="shared" ca="1" si="830"/>
        <v>0</v>
      </c>
      <c r="G695" s="46">
        <f t="shared" ca="1" si="830"/>
        <v>0</v>
      </c>
      <c r="H695" s="46">
        <f t="shared" ca="1" si="830"/>
        <v>-952.60116111263392</v>
      </c>
      <c r="I695" s="46" t="e">
        <f t="shared" ca="1" si="830"/>
        <v>#N/A</v>
      </c>
      <c r="J695" s="46" t="e">
        <f t="shared" ca="1" si="830"/>
        <v>#N/A</v>
      </c>
      <c r="K695" s="46" t="e">
        <f t="shared" ca="1" si="830"/>
        <v>#N/A</v>
      </c>
      <c r="L695" s="46" t="e">
        <f t="shared" ca="1" si="830"/>
        <v>#N/A</v>
      </c>
      <c r="M695" s="46" t="e">
        <f t="shared" ca="1" si="830"/>
        <v>#N/A</v>
      </c>
      <c r="N695" s="47" t="e">
        <f t="shared" ca="1" si="830"/>
        <v>#N/A</v>
      </c>
    </row>
    <row r="696" spans="1:14" ht="16">
      <c r="A696" s="43" t="str">
        <f t="shared" si="818"/>
        <v>S-CD204
WB27
CWSP21.5/5
FanSP32
Load100</v>
      </c>
      <c r="B696" s="45">
        <f t="shared" ref="B696:N696" ca="1" si="831">IF(ISNUMBER(OFFSET(INDIRECT(CONCATENATE("'",B$9,"'","!$B$59")),$Q24,$D$680)),OFFSET(INDIRECT(CONCATENATE("'",B$9,"'","!$B$59")),$Q24,$D$680),NA())</f>
        <v>-894.76825908145531</v>
      </c>
      <c r="C696" s="45">
        <f t="shared" ca="1" si="831"/>
        <v>-889.40980198075215</v>
      </c>
      <c r="D696" s="45">
        <f t="shared" ca="1" si="831"/>
        <v>-866.07022492879958</v>
      </c>
      <c r="E696" s="45">
        <f t="shared" ca="1" si="831"/>
        <v>-906.97757255820045</v>
      </c>
      <c r="F696" s="46">
        <f t="shared" ca="1" si="831"/>
        <v>0</v>
      </c>
      <c r="G696" s="46">
        <f t="shared" ca="1" si="831"/>
        <v>0</v>
      </c>
      <c r="H696" s="46">
        <f t="shared" ca="1" si="831"/>
        <v>-952.64420263292754</v>
      </c>
      <c r="I696" s="46" t="e">
        <f t="shared" ca="1" si="831"/>
        <v>#N/A</v>
      </c>
      <c r="J696" s="46" t="e">
        <f t="shared" ca="1" si="831"/>
        <v>#N/A</v>
      </c>
      <c r="K696" s="46" t="e">
        <f t="shared" ca="1" si="831"/>
        <v>#N/A</v>
      </c>
      <c r="L696" s="46" t="e">
        <f t="shared" ca="1" si="831"/>
        <v>#N/A</v>
      </c>
      <c r="M696" s="46" t="e">
        <f t="shared" ca="1" si="831"/>
        <v>#N/A</v>
      </c>
      <c r="N696" s="47" t="e">
        <f t="shared" ca="1" si="831"/>
        <v>#N/A</v>
      </c>
    </row>
    <row r="697" spans="1:14" ht="16">
      <c r="A697" s="43" t="str">
        <f t="shared" si="818"/>
        <v>S-CD211
WB23
CWSP21.5/5
FanSP22
Load75</v>
      </c>
      <c r="B697" s="45">
        <f t="shared" ref="B697:N697" ca="1" si="832">IF(ISNUMBER(OFFSET(INDIRECT(CONCATENATE("'",B$9,"'","!$B$59")),$Q25,$D$680)),OFFSET(INDIRECT(CONCATENATE("'",B$9,"'","!$B$59")),$Q25,$D$680),NA())</f>
        <v>-653.00977673249952</v>
      </c>
      <c r="C697" s="45">
        <f t="shared" ca="1" si="832"/>
        <v>-640.26070495481633</v>
      </c>
      <c r="D697" s="45">
        <f t="shared" ca="1" si="832"/>
        <v>-643.54701687810689</v>
      </c>
      <c r="E697" s="45">
        <f t="shared" ca="1" si="832"/>
        <v>-660.73450409999998</v>
      </c>
      <c r="F697" s="46">
        <f t="shared" ca="1" si="832"/>
        <v>0</v>
      </c>
      <c r="G697" s="46">
        <f t="shared" ca="1" si="832"/>
        <v>0</v>
      </c>
      <c r="H697" s="46">
        <f t="shared" ca="1" si="832"/>
        <v>-712.24902812813718</v>
      </c>
      <c r="I697" s="46" t="e">
        <f t="shared" ca="1" si="832"/>
        <v>#N/A</v>
      </c>
      <c r="J697" s="46" t="e">
        <f t="shared" ca="1" si="832"/>
        <v>#N/A</v>
      </c>
      <c r="K697" s="46" t="e">
        <f t="shared" ca="1" si="832"/>
        <v>#N/A</v>
      </c>
      <c r="L697" s="46" t="e">
        <f t="shared" ca="1" si="832"/>
        <v>#N/A</v>
      </c>
      <c r="M697" s="46" t="e">
        <f t="shared" ca="1" si="832"/>
        <v>#N/A</v>
      </c>
      <c r="N697" s="47" t="e">
        <f t="shared" ca="1" si="832"/>
        <v>#N/A</v>
      </c>
    </row>
    <row r="698" spans="1:14" ht="16">
      <c r="A698" s="43" t="str">
        <f t="shared" si="818"/>
        <v>S-CD212
WB19
CWSP21.5/6
FanSP22
Load50</v>
      </c>
      <c r="B698" s="45">
        <f t="shared" ref="B698:N698" ca="1" si="833">IF(ISNUMBER(OFFSET(INDIRECT(CONCATENATE("'",B$9,"'","!$B$59")),$Q26,$D$680)),OFFSET(INDIRECT(CONCATENATE("'",B$9,"'","!$B$59")),$Q26,$D$680),NA())</f>
        <v>-428.54058967499964</v>
      </c>
      <c r="C698" s="45">
        <f t="shared" ca="1" si="833"/>
        <v>-415.92194882132071</v>
      </c>
      <c r="D698" s="45">
        <f t="shared" ca="1" si="833"/>
        <v>-428.33918215621071</v>
      </c>
      <c r="E698" s="45">
        <f t="shared" ca="1" si="833"/>
        <v>-432.03175537499993</v>
      </c>
      <c r="F698" s="46">
        <f t="shared" ca="1" si="833"/>
        <v>0</v>
      </c>
      <c r="G698" s="46">
        <f t="shared" ca="1" si="833"/>
        <v>0</v>
      </c>
      <c r="H698" s="46">
        <f t="shared" ca="1" si="833"/>
        <v>-478.1755606117066</v>
      </c>
      <c r="I698" s="46" t="e">
        <f t="shared" ca="1" si="833"/>
        <v>#N/A</v>
      </c>
      <c r="J698" s="46" t="e">
        <f t="shared" ca="1" si="833"/>
        <v>#N/A</v>
      </c>
      <c r="K698" s="46" t="e">
        <f t="shared" ca="1" si="833"/>
        <v>#N/A</v>
      </c>
      <c r="L698" s="46" t="e">
        <f t="shared" ca="1" si="833"/>
        <v>#N/A</v>
      </c>
      <c r="M698" s="46" t="e">
        <f t="shared" ca="1" si="833"/>
        <v>#N/A</v>
      </c>
      <c r="N698" s="47" t="e">
        <f t="shared" ca="1" si="833"/>
        <v>#N/A</v>
      </c>
    </row>
    <row r="699" spans="1:14" ht="16">
      <c r="A699" s="48" t="str">
        <f t="shared" si="818"/>
        <v>S-CD213
WB7
CWSP21.5/5
FanSP32
Load100</v>
      </c>
      <c r="B699" s="45">
        <f t="shared" ref="B699:N699" ca="1" si="834">IF(ISNUMBER(OFFSET(INDIRECT(CONCATENATE("'",B$9,"'","!$B$59")),$Q27,$D$680)),OFFSET(INDIRECT(CONCATENATE("'",B$9,"'","!$B$59")),$Q27,$D$680),NA())</f>
        <v>-300.95256856103998</v>
      </c>
      <c r="C699" s="45">
        <f t="shared" ca="1" si="834"/>
        <v>-291.73745998139287</v>
      </c>
      <c r="D699" s="45">
        <f t="shared" ca="1" si="834"/>
        <v>-296.50772221380623</v>
      </c>
      <c r="E699" s="45">
        <f t="shared" ca="1" si="834"/>
        <v>-304.47222116849991</v>
      </c>
      <c r="F699" s="45">
        <f t="shared" ca="1" si="834"/>
        <v>0</v>
      </c>
      <c r="G699" s="45">
        <f t="shared" ca="1" si="834"/>
        <v>0</v>
      </c>
      <c r="H699" s="45">
        <f t="shared" ca="1" si="834"/>
        <v>-343.42674022942748</v>
      </c>
      <c r="I699" s="45" t="e">
        <f t="shared" ca="1" si="834"/>
        <v>#N/A</v>
      </c>
      <c r="J699" s="45" t="e">
        <f t="shared" ca="1" si="834"/>
        <v>#N/A</v>
      </c>
      <c r="K699" s="45" t="e">
        <f t="shared" ca="1" si="834"/>
        <v>#N/A</v>
      </c>
      <c r="L699" s="45" t="e">
        <f t="shared" ca="1" si="834"/>
        <v>#N/A</v>
      </c>
      <c r="M699" s="45" t="e">
        <f t="shared" ca="1" si="834"/>
        <v>#N/A</v>
      </c>
      <c r="N699" s="49" t="e">
        <f t="shared" ca="1" si="834"/>
        <v>#N/A</v>
      </c>
    </row>
    <row r="700" spans="1:14" ht="16">
      <c r="A700" s="48" t="str">
        <f t="shared" si="818"/>
        <v>S-CD214
WB27
CWSP21.5/5
FanSP32
Load100</v>
      </c>
      <c r="B700" s="45">
        <f t="shared" ref="B700:N700" ca="1" si="835">IF(ISNUMBER(OFFSET(INDIRECT(CONCATENATE("'",B$9,"'","!$B$59")),$Q28,$D$680)),OFFSET(INDIRECT(CONCATENATE("'",B$9,"'","!$B$59")),$Q28,$D$680),NA())</f>
        <v>-445.02969262521009</v>
      </c>
      <c r="C700" s="45">
        <f t="shared" ca="1" si="835"/>
        <v>-437.602720224949</v>
      </c>
      <c r="D700" s="45">
        <f t="shared" ca="1" si="835"/>
        <v>-450.29365582931467</v>
      </c>
      <c r="E700" s="45">
        <f t="shared" ca="1" si="835"/>
        <v>-448.79736409051498</v>
      </c>
      <c r="F700" s="45">
        <f t="shared" ca="1" si="835"/>
        <v>0</v>
      </c>
      <c r="G700" s="45">
        <f t="shared" ca="1" si="835"/>
        <v>0</v>
      </c>
      <c r="H700" s="45">
        <f t="shared" ca="1" si="835"/>
        <v>-480.27045768186935</v>
      </c>
      <c r="I700" s="45" t="e">
        <f t="shared" ca="1" si="835"/>
        <v>#N/A</v>
      </c>
      <c r="J700" s="45" t="e">
        <f t="shared" ca="1" si="835"/>
        <v>#N/A</v>
      </c>
      <c r="K700" s="45" t="e">
        <f t="shared" ca="1" si="835"/>
        <v>#N/A</v>
      </c>
      <c r="L700" s="45" t="e">
        <f t="shared" ca="1" si="835"/>
        <v>#N/A</v>
      </c>
      <c r="M700" s="45" t="e">
        <f t="shared" ca="1" si="835"/>
        <v>#N/A</v>
      </c>
      <c r="N700" s="49" t="e">
        <f t="shared" ca="1" si="835"/>
        <v>#N/A</v>
      </c>
    </row>
    <row r="701" spans="1:14" ht="17" thickBot="1">
      <c r="A701" s="50" t="str">
        <f t="shared" si="818"/>
        <v>S-CD215
WB27
CWSP21.5/5
FanSP32
Load100</v>
      </c>
      <c r="B701" s="51">
        <f t="shared" ref="B701:N701" ca="1" si="836">IF(ISNUMBER(OFFSET(INDIRECT(CONCATENATE("'",B$9,"'","!$B$59")),$Q29,$D$680)),OFFSET(INDIRECT(CONCATENATE("'",B$9,"'","!$B$59")),$Q29,$D$680),NA())</f>
        <v>-427.66779824999981</v>
      </c>
      <c r="C701" s="51">
        <f t="shared" ca="1" si="836"/>
        <v>-415.92194882132071</v>
      </c>
      <c r="D701" s="51">
        <f t="shared" ca="1" si="836"/>
        <v>-428.33918215621071</v>
      </c>
      <c r="E701" s="51">
        <f t="shared" ca="1" si="836"/>
        <v>-432.03175537499993</v>
      </c>
      <c r="F701" s="51">
        <f t="shared" ca="1" si="836"/>
        <v>0</v>
      </c>
      <c r="G701" s="51">
        <f t="shared" ca="1" si="836"/>
        <v>0</v>
      </c>
      <c r="H701" s="51">
        <f t="shared" ca="1" si="836"/>
        <v>0</v>
      </c>
      <c r="I701" s="51" t="e">
        <f t="shared" ca="1" si="836"/>
        <v>#N/A</v>
      </c>
      <c r="J701" s="51" t="e">
        <f t="shared" ca="1" si="836"/>
        <v>#N/A</v>
      </c>
      <c r="K701" s="51" t="e">
        <f t="shared" ca="1" si="836"/>
        <v>#N/A</v>
      </c>
      <c r="L701" s="51" t="e">
        <f t="shared" ca="1" si="836"/>
        <v>#N/A</v>
      </c>
      <c r="M701" s="51" t="e">
        <f t="shared" ca="1" si="836"/>
        <v>#N/A</v>
      </c>
      <c r="N701" s="52" t="e">
        <f t="shared" ca="1" si="836"/>
        <v>#N/A</v>
      </c>
    </row>
    <row r="702" spans="1:14" ht="16">
      <c r="A702" s="36"/>
      <c r="B702" s="36"/>
      <c r="C702" s="36"/>
      <c r="D702" s="36"/>
      <c r="E702" s="36"/>
      <c r="F702" s="36"/>
      <c r="G702" s="36"/>
      <c r="H702" s="36"/>
      <c r="I702" s="36"/>
      <c r="J702" s="36"/>
      <c r="K702" s="36"/>
      <c r="L702" s="36"/>
      <c r="M702" s="36"/>
      <c r="N702" s="36"/>
    </row>
    <row r="703" spans="1:14" ht="16">
      <c r="A703" s="36"/>
      <c r="B703" s="36"/>
      <c r="C703" s="36"/>
      <c r="D703" s="36"/>
      <c r="E703" s="36"/>
      <c r="F703" s="36"/>
      <c r="G703" s="36"/>
      <c r="H703" s="36"/>
      <c r="I703" s="36"/>
      <c r="J703" s="36"/>
      <c r="K703" s="36"/>
      <c r="L703" s="36"/>
      <c r="M703" s="36"/>
      <c r="N703" s="36"/>
    </row>
    <row r="704" spans="1:14" ht="16">
      <c r="A704" s="6" t="s">
        <v>411</v>
      </c>
      <c r="B704" s="6" t="s">
        <v>258</v>
      </c>
      <c r="C704" s="6" t="s">
        <v>15</v>
      </c>
      <c r="D704" s="6">
        <f>MATCH(A704,$X$11:$X$53,0)</f>
        <v>39</v>
      </c>
      <c r="E704" s="8"/>
      <c r="F704" s="6" t="str">
        <f>A704&amp;B704&amp;$F$4</f>
        <v>V3W_冷却水放熱量[kW]　S-CD100シリーズ</v>
      </c>
      <c r="G704" s="6" t="str">
        <f>A704&amp;B704&amp;$G$4</f>
        <v>V3W_冷却水放熱量[kW]　S-CD200シリーズ</v>
      </c>
      <c r="I704" s="36"/>
      <c r="J704" s="36"/>
      <c r="K704" s="36"/>
      <c r="L704" s="36"/>
      <c r="M704" s="36"/>
      <c r="N704" s="36"/>
    </row>
    <row r="705" spans="1:14">
      <c r="A705" s="11" t="s">
        <v>18</v>
      </c>
    </row>
    <row r="706" spans="1:14" ht="15" thickBot="1">
      <c r="A706" s="37" t="s">
        <v>26</v>
      </c>
      <c r="B706" s="38" t="str">
        <f ca="1">B$10</f>
        <v>QAS/メーカ値</v>
      </c>
      <c r="C706" s="38" t="str">
        <f t="shared" ref="C706:N706" ca="1" si="837">C$10</f>
        <v>ENe-ST/小野永吉</v>
      </c>
      <c r="D706" s="38" t="str">
        <f t="shared" ca="1" si="837"/>
        <v>LCEM/Yajima</v>
      </c>
      <c r="E706" s="38" t="str">
        <f t="shared" ca="1" si="837"/>
        <v>BEST2108dev/nino</v>
      </c>
      <c r="F706" s="38" t="str">
        <f t="shared" si="837"/>
        <v>Popolo_富樫</v>
      </c>
      <c r="G706" s="38" t="str">
        <f t="shared" si="837"/>
        <v>ACSESCX_吉田</v>
      </c>
      <c r="H706" s="38" t="str">
        <f t="shared" ca="1" si="837"/>
        <v>EnergyPlus/小野永吉</v>
      </c>
      <c r="I706" s="38" t="e">
        <f t="shared" ca="1" si="837"/>
        <v>#REF!</v>
      </c>
      <c r="J706" s="38" t="e">
        <f t="shared" ca="1" si="837"/>
        <v>#REF!</v>
      </c>
      <c r="K706" s="38" t="e">
        <f t="shared" ca="1" si="837"/>
        <v>#REF!</v>
      </c>
      <c r="L706" s="38" t="e">
        <f t="shared" ca="1" si="837"/>
        <v>#REF!</v>
      </c>
      <c r="M706" s="38" t="e">
        <f t="shared" ca="1" si="837"/>
        <v>#REF!</v>
      </c>
      <c r="N706" s="38" t="e">
        <f t="shared" ca="1" si="837"/>
        <v>#REF!</v>
      </c>
    </row>
    <row r="707" spans="1:14" ht="16">
      <c r="A707" s="39" t="str">
        <f>$A179</f>
        <v>S-CD100
WB27
CWSP21.5/5
FanSP22
Load100</v>
      </c>
      <c r="B707" s="40">
        <f ca="1">IF(ISNUMBER(OFFSET(INDIRECT(CONCATENATE("'",B$9,"'","!$B$59")),$Q11,$D$704)),OFFSET(INDIRECT(CONCATENATE("'",B$9,"'","!$B$59")),$Q11,$D$704),NA())</f>
        <v>-896.51244672098926</v>
      </c>
      <c r="C707" s="40">
        <f t="shared" ref="C707:N707" ca="1" si="838">IF(ISNUMBER(OFFSET(INDIRECT(CONCATENATE("'",C$9,"'","!$B$59")),$Q11,$D$704)),OFFSET(INDIRECT(CONCATENATE("'",C$9,"'","!$B$59")),$Q11,$D$704),NA())</f>
        <v>-887.17694762151837</v>
      </c>
      <c r="D707" s="40">
        <f t="shared" ca="1" si="838"/>
        <v>-871.95322479928655</v>
      </c>
      <c r="E707" s="41">
        <f t="shared" ca="1" si="838"/>
        <v>-906.97757255820045</v>
      </c>
      <c r="F707" s="41">
        <f t="shared" ca="1" si="838"/>
        <v>0</v>
      </c>
      <c r="G707" s="41">
        <f t="shared" ca="1" si="838"/>
        <v>0</v>
      </c>
      <c r="H707" s="41">
        <f t="shared" ca="1" si="838"/>
        <v>-956.30967075461547</v>
      </c>
      <c r="I707" s="41" t="e">
        <f t="shared" ca="1" si="838"/>
        <v>#N/A</v>
      </c>
      <c r="J707" s="41" t="e">
        <f t="shared" ca="1" si="838"/>
        <v>#N/A</v>
      </c>
      <c r="K707" s="41" t="e">
        <f t="shared" ca="1" si="838"/>
        <v>#N/A</v>
      </c>
      <c r="L707" s="41" t="e">
        <f t="shared" ca="1" si="838"/>
        <v>#N/A</v>
      </c>
      <c r="M707" s="41" t="e">
        <f t="shared" ca="1" si="838"/>
        <v>#N/A</v>
      </c>
      <c r="N707" s="42" t="e">
        <f t="shared" ca="1" si="838"/>
        <v>#N/A</v>
      </c>
    </row>
    <row r="708" spans="1:14" ht="16">
      <c r="A708" s="43" t="str">
        <f t="shared" ref="A708:A725" si="839">$A180</f>
        <v>S-CD101
WB23
CWSP21.5/5
FanSP22
Load100</v>
      </c>
      <c r="B708" s="44">
        <f t="shared" ref="B708:N708" ca="1" si="840">IF(ISNUMBER(OFFSET(INDIRECT(CONCATENATE("'",B$9,"'","!$B$59")),$Q12,$D$704)),OFFSET(INDIRECT(CONCATENATE("'",B$9,"'","!$B$59")),$Q12,$D$704),NA())</f>
        <v>-882.5589456047104</v>
      </c>
      <c r="C708" s="45">
        <f t="shared" ca="1" si="840"/>
        <v>-870.38100529722647</v>
      </c>
      <c r="D708" s="45">
        <f t="shared" ca="1" si="840"/>
        <v>-844.52779016700651</v>
      </c>
      <c r="E708" s="46">
        <f t="shared" ca="1" si="840"/>
        <v>-896.51244672099062</v>
      </c>
      <c r="F708" s="46">
        <f t="shared" ca="1" si="840"/>
        <v>0</v>
      </c>
      <c r="G708" s="46">
        <f t="shared" ca="1" si="840"/>
        <v>0</v>
      </c>
      <c r="H708" s="46">
        <f t="shared" ca="1" si="840"/>
        <v>-956.80957650326684</v>
      </c>
      <c r="I708" s="46" t="e">
        <f t="shared" ca="1" si="840"/>
        <v>#N/A</v>
      </c>
      <c r="J708" s="46" t="e">
        <f t="shared" ca="1" si="840"/>
        <v>#N/A</v>
      </c>
      <c r="K708" s="46" t="e">
        <f t="shared" ca="1" si="840"/>
        <v>#N/A</v>
      </c>
      <c r="L708" s="46" t="e">
        <f t="shared" ca="1" si="840"/>
        <v>#N/A</v>
      </c>
      <c r="M708" s="46" t="e">
        <f t="shared" ca="1" si="840"/>
        <v>#N/A</v>
      </c>
      <c r="N708" s="47" t="e">
        <f t="shared" ca="1" si="840"/>
        <v>#N/A</v>
      </c>
    </row>
    <row r="709" spans="1:14" ht="16">
      <c r="A709" s="43" t="str">
        <f t="shared" si="839"/>
        <v>S-CD102
WB19
CWSP21.5/5
FanSP22
Load100</v>
      </c>
      <c r="B709" s="45">
        <f t="shared" ref="B709:N709" ca="1" si="841">IF(ISNUMBER(OFFSET(INDIRECT(CONCATENATE("'",B$9,"'","!$B$59")),$Q13,$D$704)),OFFSET(INDIRECT(CONCATENATE("'",B$9,"'","!$B$59")),$Q13,$D$704),NA())</f>
        <v>-872.09381976749989</v>
      </c>
      <c r="C709" s="45">
        <f t="shared" ca="1" si="841"/>
        <v>-856.37147638510407</v>
      </c>
      <c r="D709" s="45">
        <f t="shared" ca="1" si="841"/>
        <v>-834.74233235599638</v>
      </c>
      <c r="E709" s="46">
        <f t="shared" ca="1" si="841"/>
        <v>-886.04732088378023</v>
      </c>
      <c r="F709" s="46">
        <f t="shared" ca="1" si="841"/>
        <v>0</v>
      </c>
      <c r="G709" s="46">
        <f t="shared" ca="1" si="841"/>
        <v>0</v>
      </c>
      <c r="H709" s="46">
        <f t="shared" ca="1" si="841"/>
        <v>-957.12543677062285</v>
      </c>
      <c r="I709" s="46" t="e">
        <f t="shared" ca="1" si="841"/>
        <v>#N/A</v>
      </c>
      <c r="J709" s="46" t="e">
        <f t="shared" ca="1" si="841"/>
        <v>#N/A</v>
      </c>
      <c r="K709" s="46" t="e">
        <f t="shared" ca="1" si="841"/>
        <v>#N/A</v>
      </c>
      <c r="L709" s="46" t="e">
        <f t="shared" ca="1" si="841"/>
        <v>#N/A</v>
      </c>
      <c r="M709" s="46" t="e">
        <f t="shared" ca="1" si="841"/>
        <v>#N/A</v>
      </c>
      <c r="N709" s="47" t="e">
        <f t="shared" ca="1" si="841"/>
        <v>#N/A</v>
      </c>
    </row>
    <row r="710" spans="1:14" ht="16">
      <c r="A710" s="43" t="str">
        <f t="shared" si="839"/>
        <v>S-CD103
WB7
CWSP21.5/5
FanSP32
Load100</v>
      </c>
      <c r="B710" s="45">
        <f t="shared" ref="B710:N710" ca="1" si="842">IF(ISNUMBER(OFFSET(INDIRECT(CONCATENATE("'",B$9,"'","!$B$59")),$Q14,$D$704)),OFFSET(INDIRECT(CONCATENATE("'",B$9,"'","!$B$59")),$Q14,$D$704),NA())</f>
        <v>-854.65194337214973</v>
      </c>
      <c r="C710" s="45">
        <f t="shared" ca="1" si="842"/>
        <v>-840.98533867981689</v>
      </c>
      <c r="D710" s="45">
        <f t="shared" ca="1" si="842"/>
        <v>-819.76812499999994</v>
      </c>
      <c r="E710" s="46">
        <f t="shared" ca="1" si="842"/>
        <v>-866.86125684889475</v>
      </c>
      <c r="F710" s="46">
        <f t="shared" ca="1" si="842"/>
        <v>0</v>
      </c>
      <c r="G710" s="46">
        <f t="shared" ca="1" si="842"/>
        <v>0</v>
      </c>
      <c r="H710" s="46">
        <f t="shared" ca="1" si="842"/>
        <v>-952.60116111263403</v>
      </c>
      <c r="I710" s="46" t="e">
        <f t="shared" ca="1" si="842"/>
        <v>#N/A</v>
      </c>
      <c r="J710" s="46" t="e">
        <f t="shared" ca="1" si="842"/>
        <v>#N/A</v>
      </c>
      <c r="K710" s="46" t="e">
        <f t="shared" ca="1" si="842"/>
        <v>#N/A</v>
      </c>
      <c r="L710" s="46" t="e">
        <f t="shared" ca="1" si="842"/>
        <v>#N/A</v>
      </c>
      <c r="M710" s="46" t="e">
        <f t="shared" ca="1" si="842"/>
        <v>#N/A</v>
      </c>
      <c r="N710" s="47" t="e">
        <f t="shared" ca="1" si="842"/>
        <v>#N/A</v>
      </c>
    </row>
    <row r="711" spans="1:14" ht="16">
      <c r="A711" s="43" t="str">
        <f t="shared" si="839"/>
        <v>S-CD104
WB27
CWSP21.5/5
FanSP32
Load100</v>
      </c>
      <c r="B711" s="45">
        <f t="shared" ref="B711:N711" ca="1" si="843">IF(ISNUMBER(OFFSET(INDIRECT(CONCATENATE("'",B$9,"'","!$B$59")),$Q15,$D$704)),OFFSET(INDIRECT(CONCATENATE("'",B$9,"'","!$B$59")),$Q15,$D$704),NA())</f>
        <v>-893.02407144191955</v>
      </c>
      <c r="C711" s="45">
        <f t="shared" ca="1" si="843"/>
        <v>-886.3807235418127</v>
      </c>
      <c r="D711" s="45">
        <f t="shared" ca="1" si="843"/>
        <v>-872.09375</v>
      </c>
      <c r="E711" s="46">
        <f t="shared" ca="1" si="843"/>
        <v>-905.23338491866457</v>
      </c>
      <c r="F711" s="46">
        <f t="shared" ca="1" si="843"/>
        <v>0</v>
      </c>
      <c r="G711" s="46">
        <f t="shared" ca="1" si="843"/>
        <v>0</v>
      </c>
      <c r="H711" s="46">
        <f t="shared" ca="1" si="843"/>
        <v>-952.64420263292754</v>
      </c>
      <c r="I711" s="46" t="e">
        <f t="shared" ca="1" si="843"/>
        <v>#N/A</v>
      </c>
      <c r="J711" s="46" t="e">
        <f t="shared" ca="1" si="843"/>
        <v>#N/A</v>
      </c>
      <c r="K711" s="46" t="e">
        <f t="shared" ca="1" si="843"/>
        <v>#N/A</v>
      </c>
      <c r="L711" s="46" t="e">
        <f t="shared" ca="1" si="843"/>
        <v>#N/A</v>
      </c>
      <c r="M711" s="46" t="e">
        <f t="shared" ca="1" si="843"/>
        <v>#N/A</v>
      </c>
      <c r="N711" s="47" t="e">
        <f t="shared" ca="1" si="843"/>
        <v>#N/A</v>
      </c>
    </row>
    <row r="712" spans="1:14" ht="16">
      <c r="A712" s="43" t="str">
        <f t="shared" si="839"/>
        <v>S-CD111
WB23
CWSP21.5/5
FanSP22
Load75</v>
      </c>
      <c r="B712" s="45">
        <f t="shared" ref="B712:N712" ca="1" si="844">IF(ISNUMBER(OFFSET(INDIRECT(CONCATENATE("'",B$9,"'","!$B$59")),$Q16,$D$704)),OFFSET(INDIRECT(CONCATENATE("'",B$9,"'","!$B$59")),$Q16,$D$704),NA())</f>
        <v>-650.58198954655518</v>
      </c>
      <c r="C712" s="45">
        <f t="shared" ca="1" si="844"/>
        <v>-647.56757654801152</v>
      </c>
      <c r="D712" s="45">
        <f t="shared" ca="1" si="844"/>
        <v>-626.56432179818296</v>
      </c>
      <c r="E712" s="45">
        <f t="shared" ca="1" si="844"/>
        <v>-662.79130302329997</v>
      </c>
      <c r="F712" s="46">
        <f t="shared" ca="1" si="844"/>
        <v>0</v>
      </c>
      <c r="G712" s="46">
        <f t="shared" ca="1" si="844"/>
        <v>0</v>
      </c>
      <c r="H712" s="46">
        <f t="shared" ca="1" si="844"/>
        <v>-718.28483200145752</v>
      </c>
      <c r="I712" s="46" t="e">
        <f t="shared" ca="1" si="844"/>
        <v>#N/A</v>
      </c>
      <c r="J712" s="46" t="e">
        <f t="shared" ca="1" si="844"/>
        <v>#N/A</v>
      </c>
      <c r="K712" s="46" t="e">
        <f t="shared" ca="1" si="844"/>
        <v>#N/A</v>
      </c>
      <c r="L712" s="46" t="e">
        <f t="shared" ca="1" si="844"/>
        <v>#N/A</v>
      </c>
      <c r="M712" s="46" t="e">
        <f t="shared" ca="1" si="844"/>
        <v>#N/A</v>
      </c>
      <c r="N712" s="47" t="e">
        <f t="shared" ca="1" si="844"/>
        <v>#N/A</v>
      </c>
    </row>
    <row r="713" spans="1:14" ht="16">
      <c r="A713" s="43" t="str">
        <f t="shared" si="839"/>
        <v>S-CD112
WB19
CWSP21.5/6
FanSP22
Load50</v>
      </c>
      <c r="B713" s="45">
        <f t="shared" ref="B713:N713" ca="1" si="845">IF(ISNUMBER(OFFSET(INDIRECT(CONCATENATE("'",B$9,"'","!$B$59")),$Q17,$D$704)),OFFSET(INDIRECT(CONCATENATE("'",B$9,"'","!$B$59")),$Q17,$D$704),NA())</f>
        <v>-423.83759640700492</v>
      </c>
      <c r="C713" s="45">
        <f t="shared" ca="1" si="845"/>
        <v>-425.42275078483812</v>
      </c>
      <c r="D713" s="45">
        <f t="shared" ca="1" si="845"/>
        <v>-401.47998224621284</v>
      </c>
      <c r="E713" s="45">
        <f t="shared" ca="1" si="845"/>
        <v>-437.79109752328463</v>
      </c>
      <c r="F713" s="46">
        <f t="shared" ca="1" si="845"/>
        <v>0</v>
      </c>
      <c r="G713" s="46">
        <f t="shared" ca="1" si="845"/>
        <v>0</v>
      </c>
      <c r="H713" s="46">
        <f t="shared" ca="1" si="845"/>
        <v>-480.2514296857974</v>
      </c>
      <c r="I713" s="46" t="e">
        <f t="shared" ca="1" si="845"/>
        <v>#N/A</v>
      </c>
      <c r="J713" s="46" t="e">
        <f t="shared" ca="1" si="845"/>
        <v>#N/A</v>
      </c>
      <c r="K713" s="46" t="e">
        <f t="shared" ca="1" si="845"/>
        <v>#N/A</v>
      </c>
      <c r="L713" s="46" t="e">
        <f t="shared" ca="1" si="845"/>
        <v>#N/A</v>
      </c>
      <c r="M713" s="46" t="e">
        <f t="shared" ca="1" si="845"/>
        <v>#N/A</v>
      </c>
      <c r="N713" s="47" t="e">
        <f t="shared" ca="1" si="845"/>
        <v>#N/A</v>
      </c>
    </row>
    <row r="714" spans="1:14" ht="16">
      <c r="A714" s="43" t="str">
        <f t="shared" si="839"/>
        <v>S-CD113
WB7
CWSP21.5/5
FanSP32
Load100</v>
      </c>
      <c r="B714" s="45">
        <f t="shared" ref="B714:N714" ca="1" si="846">IF(ISNUMBER(OFFSET(INDIRECT(CONCATENATE("'",B$9,"'","!$B$59")),$Q18,$D$704)),OFFSET(INDIRECT(CONCATENATE("'",B$9,"'","!$B$59")),$Q18,$D$704),NA())</f>
        <v>-298.25608636048514</v>
      </c>
      <c r="C714" s="45">
        <f t="shared" ca="1" si="846"/>
        <v>-301.67602353936593</v>
      </c>
      <c r="D714" s="45">
        <f t="shared" ca="1" si="846"/>
        <v>-296.51187499999986</v>
      </c>
      <c r="E714" s="45">
        <f t="shared" ca="1" si="846"/>
        <v>-310.46539983723022</v>
      </c>
      <c r="F714" s="46">
        <f t="shared" ca="1" si="846"/>
        <v>0</v>
      </c>
      <c r="G714" s="46">
        <f t="shared" ca="1" si="846"/>
        <v>0</v>
      </c>
      <c r="H714" s="46">
        <f t="shared" ca="1" si="846"/>
        <v>-343.42674022934062</v>
      </c>
      <c r="I714" s="46" t="e">
        <f t="shared" ca="1" si="846"/>
        <v>#N/A</v>
      </c>
      <c r="J714" s="46" t="e">
        <f t="shared" ca="1" si="846"/>
        <v>#N/A</v>
      </c>
      <c r="K714" s="46" t="e">
        <f t="shared" ca="1" si="846"/>
        <v>#N/A</v>
      </c>
      <c r="L714" s="46" t="e">
        <f t="shared" ca="1" si="846"/>
        <v>#N/A</v>
      </c>
      <c r="M714" s="46" t="e">
        <f t="shared" ca="1" si="846"/>
        <v>#N/A</v>
      </c>
      <c r="N714" s="47" t="e">
        <f t="shared" ca="1" si="846"/>
        <v>#N/A</v>
      </c>
    </row>
    <row r="715" spans="1:14" ht="16">
      <c r="A715" s="48" t="str">
        <f t="shared" si="839"/>
        <v>S-CD114
WB27
CWSP21.5/5
FanSP32
Load100</v>
      </c>
      <c r="B715" s="45">
        <f t="shared" ref="B715:N715" ca="1" si="847">IF(ISNUMBER(OFFSET(INDIRECT(CONCATENATE("'",B$9,"'","!$B$59")),$Q19,$D$704)),OFFSET(INDIRECT(CONCATENATE("'",B$9,"'","!$B$59")),$Q19,$D$704),NA())</f>
        <v>-439.53528516282051</v>
      </c>
      <c r="C715" s="45">
        <f t="shared" ca="1" si="847"/>
        <v>-445.42628386659163</v>
      </c>
      <c r="D715" s="45">
        <f t="shared" ca="1" si="847"/>
        <v>-436.046875</v>
      </c>
      <c r="E715" s="45">
        <f t="shared" ca="1" si="847"/>
        <v>-451.74459863956554</v>
      </c>
      <c r="F715" s="45">
        <f t="shared" ca="1" si="847"/>
        <v>0</v>
      </c>
      <c r="G715" s="45">
        <f t="shared" ca="1" si="847"/>
        <v>0</v>
      </c>
      <c r="H715" s="45">
        <f t="shared" ca="1" si="847"/>
        <v>-480.27045768186957</v>
      </c>
      <c r="I715" s="45" t="e">
        <f t="shared" ca="1" si="847"/>
        <v>#N/A</v>
      </c>
      <c r="J715" s="45" t="e">
        <f t="shared" ca="1" si="847"/>
        <v>#N/A</v>
      </c>
      <c r="K715" s="45" t="e">
        <f t="shared" ca="1" si="847"/>
        <v>#N/A</v>
      </c>
      <c r="L715" s="45" t="e">
        <f t="shared" ca="1" si="847"/>
        <v>#N/A</v>
      </c>
      <c r="M715" s="45" t="e">
        <f t="shared" ca="1" si="847"/>
        <v>#N/A</v>
      </c>
      <c r="N715" s="49" t="e">
        <f t="shared" ca="1" si="847"/>
        <v>#N/A</v>
      </c>
    </row>
    <row r="716" spans="1:14" ht="16">
      <c r="A716" s="43" t="str">
        <f t="shared" si="839"/>
        <v>S-CD200
WB27
CWSP21.5/5
FanSP22
Load100</v>
      </c>
      <c r="B716" s="44">
        <f t="shared" ref="B716:N716" ca="1" si="848">IF(ISNUMBER(OFFSET(INDIRECT(CONCATENATE("'",B$9,"'","!$B$59")),$Q20,$D$704)),OFFSET(INDIRECT(CONCATENATE("'",B$9,"'","!$B$59")),$Q20,$D$704),NA())</f>
        <v>-896.51244672098926</v>
      </c>
      <c r="C716" s="45">
        <f t="shared" ca="1" si="848"/>
        <v>-887.15767915828951</v>
      </c>
      <c r="D716" s="45">
        <f t="shared" ca="1" si="848"/>
        <v>-871.57180702016103</v>
      </c>
      <c r="E716" s="46">
        <f t="shared" ca="1" si="848"/>
        <v>-906.97757255820045</v>
      </c>
      <c r="F716" s="46">
        <f t="shared" ca="1" si="848"/>
        <v>0</v>
      </c>
      <c r="G716" s="46">
        <f t="shared" ca="1" si="848"/>
        <v>0</v>
      </c>
      <c r="H716" s="46">
        <f t="shared" ca="1" si="848"/>
        <v>-951.14583913001468</v>
      </c>
      <c r="I716" s="46" t="e">
        <f t="shared" ca="1" si="848"/>
        <v>#N/A</v>
      </c>
      <c r="J716" s="46" t="e">
        <f t="shared" ca="1" si="848"/>
        <v>#N/A</v>
      </c>
      <c r="K716" s="46" t="e">
        <f t="shared" ca="1" si="848"/>
        <v>#N/A</v>
      </c>
      <c r="L716" s="46" t="e">
        <f t="shared" ca="1" si="848"/>
        <v>#N/A</v>
      </c>
      <c r="M716" s="46" t="e">
        <f t="shared" ca="1" si="848"/>
        <v>#N/A</v>
      </c>
      <c r="N716" s="47" t="e">
        <f t="shared" ca="1" si="848"/>
        <v>#N/A</v>
      </c>
    </row>
    <row r="717" spans="1:14" ht="16">
      <c r="A717" s="43" t="str">
        <f t="shared" si="839"/>
        <v>S-CD201
WB23
CWSP21.5/5
FanSP22
Load100</v>
      </c>
      <c r="B717" s="45">
        <f t="shared" ref="B717:N717" ca="1" si="849">IF(ISNUMBER(OFFSET(INDIRECT(CONCATENATE("'",B$9,"'","!$B$59")),$Q21,$D$704)),OFFSET(INDIRECT(CONCATENATE("'",B$9,"'","!$B$59")),$Q21,$D$704),NA())</f>
        <v>-882.5589456047104</v>
      </c>
      <c r="C717" s="45">
        <f t="shared" ca="1" si="849"/>
        <v>-869.69921459840316</v>
      </c>
      <c r="D717" s="45">
        <f t="shared" ca="1" si="849"/>
        <v>-861.34905772468369</v>
      </c>
      <c r="E717" s="46">
        <f t="shared" ca="1" si="849"/>
        <v>-896.51244672099062</v>
      </c>
      <c r="F717" s="46">
        <f t="shared" ca="1" si="849"/>
        <v>0</v>
      </c>
      <c r="G717" s="46">
        <f t="shared" ca="1" si="849"/>
        <v>0</v>
      </c>
      <c r="H717" s="46">
        <f t="shared" ca="1" si="849"/>
        <v>-950.88777612538115</v>
      </c>
      <c r="I717" s="46" t="e">
        <f t="shared" ca="1" si="849"/>
        <v>#N/A</v>
      </c>
      <c r="J717" s="46" t="e">
        <f t="shared" ca="1" si="849"/>
        <v>#N/A</v>
      </c>
      <c r="K717" s="46" t="e">
        <f t="shared" ca="1" si="849"/>
        <v>#N/A</v>
      </c>
      <c r="L717" s="46" t="e">
        <f t="shared" ca="1" si="849"/>
        <v>#N/A</v>
      </c>
      <c r="M717" s="46" t="e">
        <f t="shared" ca="1" si="849"/>
        <v>#N/A</v>
      </c>
      <c r="N717" s="47" t="e">
        <f t="shared" ca="1" si="849"/>
        <v>#N/A</v>
      </c>
    </row>
    <row r="718" spans="1:14" ht="16">
      <c r="A718" s="43" t="str">
        <f t="shared" si="839"/>
        <v>S-CD202
WB19
CWSP21.5/5
FanSP22
Load100</v>
      </c>
      <c r="B718" s="45">
        <f t="shared" ref="B718:N718" ca="1" si="850">IF(ISNUMBER(OFFSET(INDIRECT(CONCATENATE("'",B$9,"'","!$B$59")),$Q22,$D$704)),OFFSET(INDIRECT(CONCATENATE("'",B$9,"'","!$B$59")),$Q22,$D$704),NA())</f>
        <v>-872.07644765999987</v>
      </c>
      <c r="C718" s="45">
        <f t="shared" ca="1" si="850"/>
        <v>-855.1568172220509</v>
      </c>
      <c r="D718" s="45">
        <f t="shared" ca="1" si="850"/>
        <v>-844.38748583322911</v>
      </c>
      <c r="E718" s="46">
        <f t="shared" ca="1" si="850"/>
        <v>-886.04732088378023</v>
      </c>
      <c r="F718" s="46">
        <f t="shared" ca="1" si="850"/>
        <v>0</v>
      </c>
      <c r="G718" s="46">
        <f t="shared" ca="1" si="850"/>
        <v>0</v>
      </c>
      <c r="H718" s="46">
        <f t="shared" ca="1" si="850"/>
        <v>-950.76771410229492</v>
      </c>
      <c r="I718" s="46" t="e">
        <f t="shared" ca="1" si="850"/>
        <v>#N/A</v>
      </c>
      <c r="J718" s="46" t="e">
        <f t="shared" ca="1" si="850"/>
        <v>#N/A</v>
      </c>
      <c r="K718" s="46" t="e">
        <f t="shared" ca="1" si="850"/>
        <v>#N/A</v>
      </c>
      <c r="L718" s="46" t="e">
        <f t="shared" ca="1" si="850"/>
        <v>#N/A</v>
      </c>
      <c r="M718" s="46" t="e">
        <f t="shared" ca="1" si="850"/>
        <v>#N/A</v>
      </c>
      <c r="N718" s="47" t="e">
        <f t="shared" ca="1" si="850"/>
        <v>#N/A</v>
      </c>
    </row>
    <row r="719" spans="1:14" ht="16">
      <c r="A719" s="43" t="str">
        <f t="shared" si="839"/>
        <v>S-CD203
WB7
CWSP21.5/5
FanSP32
Load100</v>
      </c>
      <c r="B719" s="45">
        <f t="shared" ref="B719:N719" ca="1" si="851">IF(ISNUMBER(OFFSET(INDIRECT(CONCATENATE("'",B$9,"'","!$B$59")),$Q23,$D$704)),OFFSET(INDIRECT(CONCATENATE("'",B$9,"'","!$B$59")),$Q23,$D$704),NA())</f>
        <v>-855.92938769250009</v>
      </c>
      <c r="C719" s="45">
        <f t="shared" ca="1" si="851"/>
        <v>-841.47511345060479</v>
      </c>
      <c r="D719" s="45">
        <f t="shared" ca="1" si="851"/>
        <v>-813.3388312474309</v>
      </c>
      <c r="E719" s="46">
        <f t="shared" ca="1" si="851"/>
        <v>-868.17860720250019</v>
      </c>
      <c r="F719" s="46">
        <f t="shared" ca="1" si="851"/>
        <v>0</v>
      </c>
      <c r="G719" s="46">
        <f t="shared" ca="1" si="851"/>
        <v>0</v>
      </c>
      <c r="H719" s="46">
        <f t="shared" ca="1" si="851"/>
        <v>-952.60116111263392</v>
      </c>
      <c r="I719" s="46" t="e">
        <f t="shared" ca="1" si="851"/>
        <v>#N/A</v>
      </c>
      <c r="J719" s="46" t="e">
        <f t="shared" ca="1" si="851"/>
        <v>#N/A</v>
      </c>
      <c r="K719" s="46" t="e">
        <f t="shared" ca="1" si="851"/>
        <v>#N/A</v>
      </c>
      <c r="L719" s="46" t="e">
        <f t="shared" ca="1" si="851"/>
        <v>#N/A</v>
      </c>
      <c r="M719" s="46" t="e">
        <f t="shared" ca="1" si="851"/>
        <v>#N/A</v>
      </c>
      <c r="N719" s="47" t="e">
        <f t="shared" ca="1" si="851"/>
        <v>#N/A</v>
      </c>
    </row>
    <row r="720" spans="1:14" ht="16">
      <c r="A720" s="43" t="str">
        <f t="shared" si="839"/>
        <v>S-CD204
WB27
CWSP21.5/5
FanSP32
Load100</v>
      </c>
      <c r="B720" s="45">
        <f t="shared" ref="B720:N720" ca="1" si="852">IF(ISNUMBER(OFFSET(INDIRECT(CONCATENATE("'",B$9,"'","!$B$59")),$Q24,$D$704)),OFFSET(INDIRECT(CONCATENATE("'",B$9,"'","!$B$59")),$Q24,$D$704),NA())</f>
        <v>-894.76825908145531</v>
      </c>
      <c r="C720" s="45">
        <f t="shared" ca="1" si="852"/>
        <v>-889.40980201308844</v>
      </c>
      <c r="D720" s="45">
        <f t="shared" ca="1" si="852"/>
        <v>-866.07022492879958</v>
      </c>
      <c r="E720" s="45">
        <f t="shared" ca="1" si="852"/>
        <v>-906.97757255820045</v>
      </c>
      <c r="F720" s="46">
        <f t="shared" ca="1" si="852"/>
        <v>0</v>
      </c>
      <c r="G720" s="46">
        <f t="shared" ca="1" si="852"/>
        <v>0</v>
      </c>
      <c r="H720" s="46">
        <f t="shared" ca="1" si="852"/>
        <v>-952.64420263292754</v>
      </c>
      <c r="I720" s="46" t="e">
        <f t="shared" ca="1" si="852"/>
        <v>#N/A</v>
      </c>
      <c r="J720" s="46" t="e">
        <f t="shared" ca="1" si="852"/>
        <v>#N/A</v>
      </c>
      <c r="K720" s="46" t="e">
        <f t="shared" ca="1" si="852"/>
        <v>#N/A</v>
      </c>
      <c r="L720" s="46" t="e">
        <f t="shared" ca="1" si="852"/>
        <v>#N/A</v>
      </c>
      <c r="M720" s="46" t="e">
        <f t="shared" ca="1" si="852"/>
        <v>#N/A</v>
      </c>
      <c r="N720" s="47" t="e">
        <f t="shared" ca="1" si="852"/>
        <v>#N/A</v>
      </c>
    </row>
    <row r="721" spans="1:14" ht="16">
      <c r="A721" s="43" t="str">
        <f t="shared" si="839"/>
        <v>S-CD211
WB23
CWSP21.5/5
FanSP22
Load75</v>
      </c>
      <c r="B721" s="45">
        <f t="shared" ref="B721:N721" ca="1" si="853">IF(ISNUMBER(OFFSET(INDIRECT(CONCATENATE("'",B$9,"'","!$B$59")),$Q25,$D$704)),OFFSET(INDIRECT(CONCATENATE("'",B$9,"'","!$B$59")),$Q25,$D$704),NA())</f>
        <v>-653.00977673249952</v>
      </c>
      <c r="C721" s="45">
        <f t="shared" ca="1" si="853"/>
        <v>-640.2462602553079</v>
      </c>
      <c r="D721" s="45">
        <f t="shared" ca="1" si="853"/>
        <v>-643.54701687810689</v>
      </c>
      <c r="E721" s="45">
        <f t="shared" ca="1" si="853"/>
        <v>-660.73450409999998</v>
      </c>
      <c r="F721" s="46">
        <f t="shared" ca="1" si="853"/>
        <v>0</v>
      </c>
      <c r="G721" s="46">
        <f t="shared" ca="1" si="853"/>
        <v>0</v>
      </c>
      <c r="H721" s="46">
        <f t="shared" ca="1" si="853"/>
        <v>-712.24902812813718</v>
      </c>
      <c r="I721" s="46" t="e">
        <f t="shared" ca="1" si="853"/>
        <v>#N/A</v>
      </c>
      <c r="J721" s="46" t="e">
        <f t="shared" ca="1" si="853"/>
        <v>#N/A</v>
      </c>
      <c r="K721" s="46" t="e">
        <f t="shared" ca="1" si="853"/>
        <v>#N/A</v>
      </c>
      <c r="L721" s="46" t="e">
        <f t="shared" ca="1" si="853"/>
        <v>#N/A</v>
      </c>
      <c r="M721" s="46" t="e">
        <f t="shared" ca="1" si="853"/>
        <v>#N/A</v>
      </c>
      <c r="N721" s="47" t="e">
        <f t="shared" ca="1" si="853"/>
        <v>#N/A</v>
      </c>
    </row>
    <row r="722" spans="1:14" ht="16">
      <c r="A722" s="43" t="str">
        <f t="shared" si="839"/>
        <v>S-CD212
WB19
CWSP21.5/6
FanSP22
Load50</v>
      </c>
      <c r="B722" s="45">
        <f t="shared" ref="B722:N722" ca="1" si="854">IF(ISNUMBER(OFFSET(INDIRECT(CONCATENATE("'",B$9,"'","!$B$59")),$Q26,$D$704)),OFFSET(INDIRECT(CONCATENATE("'",B$9,"'","!$B$59")),$Q26,$D$704),NA())</f>
        <v>-428.54058967499964</v>
      </c>
      <c r="C722" s="45">
        <f t="shared" ca="1" si="854"/>
        <v>-415.92194882132071</v>
      </c>
      <c r="D722" s="45">
        <f t="shared" ca="1" si="854"/>
        <v>-428.33918215621071</v>
      </c>
      <c r="E722" s="45">
        <f t="shared" ca="1" si="854"/>
        <v>-432.03175537499993</v>
      </c>
      <c r="F722" s="46">
        <f t="shared" ca="1" si="854"/>
        <v>0</v>
      </c>
      <c r="G722" s="46">
        <f t="shared" ca="1" si="854"/>
        <v>0</v>
      </c>
      <c r="H722" s="46">
        <f t="shared" ca="1" si="854"/>
        <v>-478.1755606117066</v>
      </c>
      <c r="I722" s="46" t="e">
        <f t="shared" ca="1" si="854"/>
        <v>#N/A</v>
      </c>
      <c r="J722" s="46" t="e">
        <f t="shared" ca="1" si="854"/>
        <v>#N/A</v>
      </c>
      <c r="K722" s="46" t="e">
        <f t="shared" ca="1" si="854"/>
        <v>#N/A</v>
      </c>
      <c r="L722" s="46" t="e">
        <f t="shared" ca="1" si="854"/>
        <v>#N/A</v>
      </c>
      <c r="M722" s="46" t="e">
        <f t="shared" ca="1" si="854"/>
        <v>#N/A</v>
      </c>
      <c r="N722" s="47" t="e">
        <f t="shared" ca="1" si="854"/>
        <v>#N/A</v>
      </c>
    </row>
    <row r="723" spans="1:14" ht="16">
      <c r="A723" s="48" t="str">
        <f t="shared" si="839"/>
        <v>S-CD213
WB7
CWSP21.5/5
FanSP32
Load100</v>
      </c>
      <c r="B723" s="45">
        <f t="shared" ref="B723:N723" ca="1" si="855">IF(ISNUMBER(OFFSET(INDIRECT(CONCATENATE("'",B$9,"'","!$B$59")),$Q27,$D$704)),OFFSET(INDIRECT(CONCATENATE("'",B$9,"'","!$B$59")),$Q27,$D$704),NA())</f>
        <v>-301.11304162499988</v>
      </c>
      <c r="C723" s="45">
        <f t="shared" ca="1" si="855"/>
        <v>-292.02433649971601</v>
      </c>
      <c r="D723" s="45">
        <f t="shared" ca="1" si="855"/>
        <v>-296.51187499999986</v>
      </c>
      <c r="E723" s="45">
        <f t="shared" ca="1" si="855"/>
        <v>-304.60420732499983</v>
      </c>
      <c r="F723" s="45">
        <f t="shared" ca="1" si="855"/>
        <v>0</v>
      </c>
      <c r="G723" s="45">
        <f t="shared" ca="1" si="855"/>
        <v>0</v>
      </c>
      <c r="H723" s="45">
        <f t="shared" ca="1" si="855"/>
        <v>-343.42674022942748</v>
      </c>
      <c r="I723" s="45" t="e">
        <f t="shared" ca="1" si="855"/>
        <v>#N/A</v>
      </c>
      <c r="J723" s="45" t="e">
        <f t="shared" ca="1" si="855"/>
        <v>#N/A</v>
      </c>
      <c r="K723" s="45" t="e">
        <f t="shared" ca="1" si="855"/>
        <v>#N/A</v>
      </c>
      <c r="L723" s="45" t="e">
        <f t="shared" ca="1" si="855"/>
        <v>#N/A</v>
      </c>
      <c r="M723" s="45" t="e">
        <f t="shared" ca="1" si="855"/>
        <v>#N/A</v>
      </c>
      <c r="N723" s="49" t="e">
        <f t="shared" ca="1" si="855"/>
        <v>#N/A</v>
      </c>
    </row>
    <row r="724" spans="1:14" ht="16">
      <c r="A724" s="48" t="str">
        <f t="shared" si="839"/>
        <v>S-CD214
WB27
CWSP21.5/5
FanSP32
Load100</v>
      </c>
      <c r="B724" s="45">
        <f t="shared" ref="B724:N724" ca="1" si="856">IF(ISNUMBER(OFFSET(INDIRECT(CONCATENATE("'",B$9,"'","!$B$59")),$Q28,$D$704)),OFFSET(INDIRECT(CONCATENATE("'",B$9,"'","!$B$59")),$Q28,$D$704),NA())</f>
        <v>-444.93316147500002</v>
      </c>
      <c r="C724" s="45">
        <f t="shared" ca="1" si="856"/>
        <v>-437.60272022494331</v>
      </c>
      <c r="D724" s="45">
        <f t="shared" ca="1" si="856"/>
        <v>-450.29918682771012</v>
      </c>
      <c r="E724" s="45">
        <f t="shared" ca="1" si="856"/>
        <v>-448.86574614749998</v>
      </c>
      <c r="F724" s="45">
        <f t="shared" ca="1" si="856"/>
        <v>0</v>
      </c>
      <c r="G724" s="45">
        <f t="shared" ca="1" si="856"/>
        <v>0</v>
      </c>
      <c r="H724" s="45">
        <f t="shared" ca="1" si="856"/>
        <v>-480.27045768186935</v>
      </c>
      <c r="I724" s="45" t="e">
        <f t="shared" ca="1" si="856"/>
        <v>#N/A</v>
      </c>
      <c r="J724" s="45" t="e">
        <f t="shared" ca="1" si="856"/>
        <v>#N/A</v>
      </c>
      <c r="K724" s="45" t="e">
        <f t="shared" ca="1" si="856"/>
        <v>#N/A</v>
      </c>
      <c r="L724" s="45" t="e">
        <f t="shared" ca="1" si="856"/>
        <v>#N/A</v>
      </c>
      <c r="M724" s="45" t="e">
        <f t="shared" ca="1" si="856"/>
        <v>#N/A</v>
      </c>
      <c r="N724" s="49" t="e">
        <f t="shared" ca="1" si="856"/>
        <v>#N/A</v>
      </c>
    </row>
    <row r="725" spans="1:14" ht="17" thickBot="1">
      <c r="A725" s="50" t="str">
        <f t="shared" si="839"/>
        <v>S-CD215
WB27
CWSP21.5/5
FanSP32
Load100</v>
      </c>
      <c r="B725" s="51">
        <f t="shared" ref="B725:N725" ca="1" si="857">IF(ISNUMBER(OFFSET(INDIRECT(CONCATENATE("'",B$9,"'","!$B$59")),$Q29,$D$704)),OFFSET(INDIRECT(CONCATENATE("'",B$9,"'","!$B$59")),$Q29,$D$704),NA())</f>
        <v>-427.66779824999981</v>
      </c>
      <c r="C725" s="51">
        <f t="shared" ca="1" si="857"/>
        <v>-415.92194882132071</v>
      </c>
      <c r="D725" s="51">
        <f t="shared" ca="1" si="857"/>
        <v>-428.33918215621071</v>
      </c>
      <c r="E725" s="51">
        <f t="shared" ca="1" si="857"/>
        <v>-432.03175537499993</v>
      </c>
      <c r="F725" s="51">
        <f t="shared" ca="1" si="857"/>
        <v>0</v>
      </c>
      <c r="G725" s="51">
        <f t="shared" ca="1" si="857"/>
        <v>0</v>
      </c>
      <c r="H725" s="51">
        <f t="shared" ca="1" si="857"/>
        <v>0</v>
      </c>
      <c r="I725" s="51" t="e">
        <f t="shared" ca="1" si="857"/>
        <v>#N/A</v>
      </c>
      <c r="J725" s="51" t="e">
        <f t="shared" ca="1" si="857"/>
        <v>#N/A</v>
      </c>
      <c r="K725" s="51" t="e">
        <f t="shared" ca="1" si="857"/>
        <v>#N/A</v>
      </c>
      <c r="L725" s="51" t="e">
        <f t="shared" ca="1" si="857"/>
        <v>#N/A</v>
      </c>
      <c r="M725" s="51" t="e">
        <f t="shared" ca="1" si="857"/>
        <v>#N/A</v>
      </c>
      <c r="N725" s="52" t="e">
        <f t="shared" ca="1" si="857"/>
        <v>#N/A</v>
      </c>
    </row>
    <row r="726" spans="1:14" ht="16">
      <c r="A726" s="36"/>
      <c r="B726" s="36"/>
      <c r="C726" s="36"/>
      <c r="D726" s="36"/>
      <c r="E726" s="36"/>
      <c r="F726" s="36"/>
      <c r="G726" s="36"/>
      <c r="H726" s="36"/>
      <c r="I726" s="36"/>
      <c r="J726" s="36"/>
      <c r="K726" s="36"/>
      <c r="L726" s="36"/>
      <c r="M726" s="36"/>
      <c r="N726" s="36"/>
    </row>
    <row r="727" spans="1:14" ht="16">
      <c r="A727" s="36"/>
      <c r="B727" s="36"/>
      <c r="C727" s="36"/>
      <c r="D727" s="36"/>
      <c r="E727" s="36"/>
      <c r="F727" s="36"/>
      <c r="G727" s="36"/>
      <c r="H727" s="36"/>
      <c r="I727" s="36"/>
      <c r="J727" s="36"/>
      <c r="K727" s="36"/>
      <c r="L727" s="36"/>
      <c r="M727" s="36"/>
      <c r="N727" s="36"/>
    </row>
    <row r="728" spans="1:14" ht="16">
      <c r="A728" s="6" t="s">
        <v>412</v>
      </c>
      <c r="B728" s="6" t="s">
        <v>258</v>
      </c>
      <c r="C728" s="6" t="s">
        <v>15</v>
      </c>
      <c r="D728" s="6">
        <f>MATCH(A728,$X$11:$X$53,0)</f>
        <v>40</v>
      </c>
      <c r="E728" s="8"/>
      <c r="F728" s="6" t="str">
        <f>A728&amp;B728&amp;$F$4</f>
        <v>CTとV3W_冷却水放熱量の差[kW]　S-CD100シリーズ</v>
      </c>
      <c r="G728" s="6" t="str">
        <f>A728&amp;B728&amp;$G$4</f>
        <v>CTとV3W_冷却水放熱量の差[kW]　S-CD200シリーズ</v>
      </c>
      <c r="I728" s="36"/>
      <c r="J728" s="36"/>
      <c r="K728" s="36"/>
      <c r="L728" s="36"/>
      <c r="M728" s="36"/>
      <c r="N728" s="36"/>
    </row>
    <row r="729" spans="1:14">
      <c r="A729" s="11" t="s">
        <v>18</v>
      </c>
    </row>
    <row r="730" spans="1:14" ht="15" thickBot="1">
      <c r="A730" s="37" t="s">
        <v>26</v>
      </c>
      <c r="B730" s="38" t="str">
        <f ca="1">B$10</f>
        <v>QAS/メーカ値</v>
      </c>
      <c r="C730" s="38" t="str">
        <f t="shared" ref="C730:N730" ca="1" si="858">C$10</f>
        <v>ENe-ST/小野永吉</v>
      </c>
      <c r="D730" s="38" t="str">
        <f t="shared" ca="1" si="858"/>
        <v>LCEM/Yajima</v>
      </c>
      <c r="E730" s="38" t="str">
        <f t="shared" ca="1" si="858"/>
        <v>BEST2108dev/nino</v>
      </c>
      <c r="F730" s="38" t="str">
        <f t="shared" si="858"/>
        <v>Popolo_富樫</v>
      </c>
      <c r="G730" s="38" t="str">
        <f t="shared" si="858"/>
        <v>ACSESCX_吉田</v>
      </c>
      <c r="H730" s="38" t="str">
        <f t="shared" ca="1" si="858"/>
        <v>EnergyPlus/小野永吉</v>
      </c>
      <c r="I730" s="38" t="e">
        <f t="shared" ca="1" si="858"/>
        <v>#REF!</v>
      </c>
      <c r="J730" s="38" t="e">
        <f t="shared" ca="1" si="858"/>
        <v>#REF!</v>
      </c>
      <c r="K730" s="38" t="e">
        <f t="shared" ca="1" si="858"/>
        <v>#REF!</v>
      </c>
      <c r="L730" s="38" t="e">
        <f t="shared" ca="1" si="858"/>
        <v>#REF!</v>
      </c>
      <c r="M730" s="38" t="e">
        <f t="shared" ca="1" si="858"/>
        <v>#REF!</v>
      </c>
      <c r="N730" s="38" t="e">
        <f t="shared" ca="1" si="858"/>
        <v>#REF!</v>
      </c>
    </row>
    <row r="731" spans="1:14" ht="16">
      <c r="A731" s="39" t="str">
        <f>$A203</f>
        <v>S-CD100
WB27
CWSP21.5/5
FanSP22
Load100</v>
      </c>
      <c r="B731" s="40">
        <f ca="1">IF(ISNUMBER(OFFSET(INDIRECT(CONCATENATE("'",B$9,"'","!$B$59")),$Q11,$D$728)),OFFSET(INDIRECT(CONCATENATE("'",B$9,"'","!$B$59")),$Q11,$D$728),NA())</f>
        <v>0</v>
      </c>
      <c r="C731" s="40">
        <f t="shared" ref="C731:N731" ca="1" si="859">IF(ISNUMBER(OFFSET(INDIRECT(CONCATENATE("'",C$9,"'","!$B$59")),$Q11,$D$728)),OFFSET(INDIRECT(CONCATENATE("'",C$9,"'","!$B$59")),$Q11,$D$728),NA())</f>
        <v>0</v>
      </c>
      <c r="D731" s="40">
        <f t="shared" ca="1" si="859"/>
        <v>0</v>
      </c>
      <c r="E731" s="41">
        <f t="shared" ca="1" si="859"/>
        <v>0</v>
      </c>
      <c r="F731" s="41">
        <f t="shared" ca="1" si="859"/>
        <v>0</v>
      </c>
      <c r="G731" s="41">
        <f t="shared" ca="1" si="859"/>
        <v>0</v>
      </c>
      <c r="H731" s="41">
        <f t="shared" ca="1" si="859"/>
        <v>0</v>
      </c>
      <c r="I731" s="41" t="e">
        <f t="shared" ca="1" si="859"/>
        <v>#N/A</v>
      </c>
      <c r="J731" s="41" t="e">
        <f t="shared" ca="1" si="859"/>
        <v>#N/A</v>
      </c>
      <c r="K731" s="41" t="e">
        <f t="shared" ca="1" si="859"/>
        <v>#N/A</v>
      </c>
      <c r="L731" s="41" t="e">
        <f t="shared" ca="1" si="859"/>
        <v>#N/A</v>
      </c>
      <c r="M731" s="41" t="e">
        <f t="shared" ca="1" si="859"/>
        <v>#N/A</v>
      </c>
      <c r="N731" s="42" t="e">
        <f t="shared" ca="1" si="859"/>
        <v>#N/A</v>
      </c>
    </row>
    <row r="732" spans="1:14" ht="16">
      <c r="A732" s="43" t="str">
        <f t="shared" ref="A732:A749" si="860">$A204</f>
        <v>S-CD101
WB23
CWSP21.5/5
FanSP22
Load100</v>
      </c>
      <c r="B732" s="44">
        <f t="shared" ref="B732:N732" ca="1" si="861">IF(ISNUMBER(OFFSET(INDIRECT(CONCATENATE("'",B$9,"'","!$B$59")),$Q12,$D$728)),OFFSET(INDIRECT(CONCATENATE("'",B$9,"'","!$B$59")),$Q12,$D$728),NA())</f>
        <v>0</v>
      </c>
      <c r="C732" s="45">
        <f t="shared" ca="1" si="861"/>
        <v>0</v>
      </c>
      <c r="D732" s="45">
        <f t="shared" ca="1" si="861"/>
        <v>0</v>
      </c>
      <c r="E732" s="46">
        <f t="shared" ca="1" si="861"/>
        <v>0</v>
      </c>
      <c r="F732" s="46">
        <f t="shared" ca="1" si="861"/>
        <v>0</v>
      </c>
      <c r="G732" s="46">
        <f t="shared" ca="1" si="861"/>
        <v>0</v>
      </c>
      <c r="H732" s="46">
        <f t="shared" ca="1" si="861"/>
        <v>0</v>
      </c>
      <c r="I732" s="46" t="e">
        <f t="shared" ca="1" si="861"/>
        <v>#N/A</v>
      </c>
      <c r="J732" s="46" t="e">
        <f t="shared" ca="1" si="861"/>
        <v>#N/A</v>
      </c>
      <c r="K732" s="46" t="e">
        <f t="shared" ca="1" si="861"/>
        <v>#N/A</v>
      </c>
      <c r="L732" s="46" t="e">
        <f t="shared" ca="1" si="861"/>
        <v>#N/A</v>
      </c>
      <c r="M732" s="46" t="e">
        <f t="shared" ca="1" si="861"/>
        <v>#N/A</v>
      </c>
      <c r="N732" s="47" t="e">
        <f t="shared" ca="1" si="861"/>
        <v>#N/A</v>
      </c>
    </row>
    <row r="733" spans="1:14" ht="16">
      <c r="A733" s="43" t="str">
        <f t="shared" si="860"/>
        <v>S-CD102
WB19
CWSP21.5/5
FanSP22
Load100</v>
      </c>
      <c r="B733" s="45">
        <f t="shared" ref="B733:N733" ca="1" si="862">IF(ISNUMBER(OFFSET(INDIRECT(CONCATENATE("'",B$9,"'","!$B$59")),$Q13,$D$728)),OFFSET(INDIRECT(CONCATENATE("'",B$9,"'","!$B$59")),$Q13,$D$728),NA())</f>
        <v>0</v>
      </c>
      <c r="C733" s="45">
        <f t="shared" ca="1" si="862"/>
        <v>0</v>
      </c>
      <c r="D733" s="45">
        <f t="shared" ca="1" si="862"/>
        <v>0</v>
      </c>
      <c r="E733" s="46">
        <f t="shared" ca="1" si="862"/>
        <v>0</v>
      </c>
      <c r="F733" s="46">
        <f t="shared" ca="1" si="862"/>
        <v>0</v>
      </c>
      <c r="G733" s="46">
        <f t="shared" ca="1" si="862"/>
        <v>0</v>
      </c>
      <c r="H733" s="46">
        <f t="shared" ca="1" si="862"/>
        <v>0</v>
      </c>
      <c r="I733" s="46" t="e">
        <f t="shared" ca="1" si="862"/>
        <v>#N/A</v>
      </c>
      <c r="J733" s="46" t="e">
        <f t="shared" ca="1" si="862"/>
        <v>#N/A</v>
      </c>
      <c r="K733" s="46" t="e">
        <f t="shared" ca="1" si="862"/>
        <v>#N/A</v>
      </c>
      <c r="L733" s="46" t="e">
        <f t="shared" ca="1" si="862"/>
        <v>#N/A</v>
      </c>
      <c r="M733" s="46" t="e">
        <f t="shared" ca="1" si="862"/>
        <v>#N/A</v>
      </c>
      <c r="N733" s="47" t="e">
        <f t="shared" ca="1" si="862"/>
        <v>#N/A</v>
      </c>
    </row>
    <row r="734" spans="1:14" ht="16">
      <c r="A734" s="43" t="str">
        <f t="shared" si="860"/>
        <v>S-CD103
WB7
CWSP21.5/5
FanSP32
Load100</v>
      </c>
      <c r="B734" s="45">
        <f t="shared" ref="B734:N734" ca="1" si="863">IF(ISNUMBER(OFFSET(INDIRECT(CONCATENATE("'",B$9,"'","!$B$59")),$Q14,$D$728)),OFFSET(INDIRECT(CONCATENATE("'",B$9,"'","!$B$59")),$Q14,$D$728),NA())</f>
        <v>-7.5413365169993085E-2</v>
      </c>
      <c r="C734" s="45">
        <f t="shared" ca="1" si="863"/>
        <v>-8.7683033287135004E-2</v>
      </c>
      <c r="D734" s="45">
        <f t="shared" ca="1" si="863"/>
        <v>4.8990905023629239E-3</v>
      </c>
      <c r="E734" s="46">
        <f t="shared" ca="1" si="863"/>
        <v>0.26918268943484236</v>
      </c>
      <c r="F734" s="46">
        <f t="shared" ca="1" si="863"/>
        <v>0</v>
      </c>
      <c r="G734" s="46">
        <f t="shared" ca="1" si="863"/>
        <v>0</v>
      </c>
      <c r="H734" s="46">
        <f t="shared" ca="1" si="863"/>
        <v>0</v>
      </c>
      <c r="I734" s="46" t="e">
        <f t="shared" ca="1" si="863"/>
        <v>#N/A</v>
      </c>
      <c r="J734" s="46" t="e">
        <f t="shared" ca="1" si="863"/>
        <v>#N/A</v>
      </c>
      <c r="K734" s="46" t="e">
        <f t="shared" ca="1" si="863"/>
        <v>#N/A</v>
      </c>
      <c r="L734" s="46" t="e">
        <f t="shared" ca="1" si="863"/>
        <v>#N/A</v>
      </c>
      <c r="M734" s="46" t="e">
        <f t="shared" ca="1" si="863"/>
        <v>#N/A</v>
      </c>
      <c r="N734" s="47" t="e">
        <f t="shared" ca="1" si="863"/>
        <v>#N/A</v>
      </c>
    </row>
    <row r="735" spans="1:14" ht="16">
      <c r="A735" s="43" t="str">
        <f t="shared" si="860"/>
        <v>S-CD104
WB27
CWSP21.5/5
FanSP32
Load100</v>
      </c>
      <c r="B735" s="45">
        <f t="shared" ref="B735:N735" ca="1" si="864">IF(ISNUMBER(OFFSET(INDIRECT(CONCATENATE("'",B$9,"'","!$B$59")),$Q15,$D$728)),OFFSET(INDIRECT(CONCATENATE("'",B$9,"'","!$B$59")),$Q15,$D$728),NA())</f>
        <v>-0.32320743213017522</v>
      </c>
      <c r="C735" s="45">
        <f t="shared" ca="1" si="864"/>
        <v>-9.1243189603005703E-2</v>
      </c>
      <c r="D735" s="45">
        <f t="shared" ca="1" si="864"/>
        <v>6.6864709513083653E-3</v>
      </c>
      <c r="E735" s="46">
        <f t="shared" ca="1" si="864"/>
        <v>-0.82669589821512091</v>
      </c>
      <c r="F735" s="46">
        <f t="shared" ca="1" si="864"/>
        <v>0</v>
      </c>
      <c r="G735" s="46">
        <f t="shared" ca="1" si="864"/>
        <v>0</v>
      </c>
      <c r="H735" s="46">
        <f t="shared" ca="1" si="864"/>
        <v>0</v>
      </c>
      <c r="I735" s="46" t="e">
        <f t="shared" ca="1" si="864"/>
        <v>#N/A</v>
      </c>
      <c r="J735" s="46" t="e">
        <f t="shared" ca="1" si="864"/>
        <v>#N/A</v>
      </c>
      <c r="K735" s="46" t="e">
        <f t="shared" ca="1" si="864"/>
        <v>#N/A</v>
      </c>
      <c r="L735" s="46" t="e">
        <f t="shared" ca="1" si="864"/>
        <v>#N/A</v>
      </c>
      <c r="M735" s="46" t="e">
        <f t="shared" ca="1" si="864"/>
        <v>#N/A</v>
      </c>
      <c r="N735" s="47" t="e">
        <f t="shared" ca="1" si="864"/>
        <v>#N/A</v>
      </c>
    </row>
    <row r="736" spans="1:14" ht="16">
      <c r="A736" s="43" t="str">
        <f t="shared" si="860"/>
        <v>S-CD111
WB23
CWSP21.5/5
FanSP22
Load75</v>
      </c>
      <c r="B736" s="45">
        <f t="shared" ref="B736:N736" ca="1" si="865">IF(ISNUMBER(OFFSET(INDIRECT(CONCATENATE("'",B$9,"'","!$B$59")),$Q16,$D$728)),OFFSET(INDIRECT(CONCATENATE("'",B$9,"'","!$B$59")),$Q16,$D$728),NA())</f>
        <v>0</v>
      </c>
      <c r="C736" s="45">
        <f t="shared" ca="1" si="865"/>
        <v>0</v>
      </c>
      <c r="D736" s="45">
        <f t="shared" ca="1" si="865"/>
        <v>0</v>
      </c>
      <c r="E736" s="45">
        <f t="shared" ca="1" si="865"/>
        <v>0</v>
      </c>
      <c r="F736" s="46">
        <f t="shared" ca="1" si="865"/>
        <v>0</v>
      </c>
      <c r="G736" s="46">
        <f t="shared" ca="1" si="865"/>
        <v>0</v>
      </c>
      <c r="H736" s="46">
        <f t="shared" ca="1" si="865"/>
        <v>0</v>
      </c>
      <c r="I736" s="46" t="e">
        <f t="shared" ca="1" si="865"/>
        <v>#N/A</v>
      </c>
      <c r="J736" s="46" t="e">
        <f t="shared" ca="1" si="865"/>
        <v>#N/A</v>
      </c>
      <c r="K736" s="46" t="e">
        <f t="shared" ca="1" si="865"/>
        <v>#N/A</v>
      </c>
      <c r="L736" s="46" t="e">
        <f t="shared" ca="1" si="865"/>
        <v>#N/A</v>
      </c>
      <c r="M736" s="46" t="e">
        <f t="shared" ca="1" si="865"/>
        <v>#N/A</v>
      </c>
      <c r="N736" s="47" t="e">
        <f t="shared" ca="1" si="865"/>
        <v>#N/A</v>
      </c>
    </row>
    <row r="737" spans="1:14" ht="16">
      <c r="A737" s="43" t="str">
        <f t="shared" si="860"/>
        <v>S-CD112
WB19
CWSP21.5/6
FanSP22
Load50</v>
      </c>
      <c r="B737" s="45">
        <f t="shared" ref="B737:N737" ca="1" si="866">IF(ISNUMBER(OFFSET(INDIRECT(CONCATENATE("'",B$9,"'","!$B$59")),$Q17,$D$728)),OFFSET(INDIRECT(CONCATENATE("'",B$9,"'","!$B$59")),$Q17,$D$728),NA())</f>
        <v>0</v>
      </c>
      <c r="C737" s="45">
        <f t="shared" ca="1" si="866"/>
        <v>0</v>
      </c>
      <c r="D737" s="45">
        <f t="shared" ca="1" si="866"/>
        <v>0</v>
      </c>
      <c r="E737" s="45">
        <f t="shared" ca="1" si="866"/>
        <v>0</v>
      </c>
      <c r="F737" s="46">
        <f t="shared" ca="1" si="866"/>
        <v>0</v>
      </c>
      <c r="G737" s="46">
        <f t="shared" ca="1" si="866"/>
        <v>0</v>
      </c>
      <c r="H737" s="46">
        <f t="shared" ca="1" si="866"/>
        <v>0</v>
      </c>
      <c r="I737" s="46" t="e">
        <f t="shared" ca="1" si="866"/>
        <v>#N/A</v>
      </c>
      <c r="J737" s="46" t="e">
        <f t="shared" ca="1" si="866"/>
        <v>#N/A</v>
      </c>
      <c r="K737" s="46" t="e">
        <f t="shared" ca="1" si="866"/>
        <v>#N/A</v>
      </c>
      <c r="L737" s="46" t="e">
        <f t="shared" ca="1" si="866"/>
        <v>#N/A</v>
      </c>
      <c r="M737" s="46" t="e">
        <f t="shared" ca="1" si="866"/>
        <v>#N/A</v>
      </c>
      <c r="N737" s="47" t="e">
        <f t="shared" ca="1" si="866"/>
        <v>#N/A</v>
      </c>
    </row>
    <row r="738" spans="1:14" ht="16">
      <c r="A738" s="43" t="str">
        <f t="shared" si="860"/>
        <v>S-CD113
WB7
CWSP21.5/5
FanSP32
Load100</v>
      </c>
      <c r="B738" s="45">
        <f t="shared" ref="B738:N738" ca="1" si="867">IF(ISNUMBER(OFFSET(INDIRECT(CONCATENATE("'",B$9,"'","!$B$59")),$Q18,$D$728)),OFFSET(INDIRECT(CONCATENATE("'",B$9,"'","!$B$59")),$Q18,$D$728),NA())</f>
        <v>0.29066968408511684</v>
      </c>
      <c r="C738" s="45">
        <f t="shared" ca="1" si="867"/>
        <v>0.19167708630573088</v>
      </c>
      <c r="D738" s="45">
        <f t="shared" ca="1" si="867"/>
        <v>-5.2805020283130943E-3</v>
      </c>
      <c r="E738" s="45">
        <f t="shared" ca="1" si="867"/>
        <v>0.22868433010523859</v>
      </c>
      <c r="F738" s="46">
        <f t="shared" ca="1" si="867"/>
        <v>0</v>
      </c>
      <c r="G738" s="46">
        <f t="shared" ca="1" si="867"/>
        <v>0</v>
      </c>
      <c r="H738" s="46">
        <f t="shared" ca="1" si="867"/>
        <v>0</v>
      </c>
      <c r="I738" s="46" t="e">
        <f t="shared" ca="1" si="867"/>
        <v>#N/A</v>
      </c>
      <c r="J738" s="46" t="e">
        <f t="shared" ca="1" si="867"/>
        <v>#N/A</v>
      </c>
      <c r="K738" s="46" t="e">
        <f t="shared" ca="1" si="867"/>
        <v>#N/A</v>
      </c>
      <c r="L738" s="46" t="e">
        <f t="shared" ca="1" si="867"/>
        <v>#N/A</v>
      </c>
      <c r="M738" s="46" t="e">
        <f t="shared" ca="1" si="867"/>
        <v>#N/A</v>
      </c>
      <c r="N738" s="47" t="e">
        <f t="shared" ca="1" si="867"/>
        <v>#N/A</v>
      </c>
    </row>
    <row r="739" spans="1:14" ht="16">
      <c r="A739" s="48" t="str">
        <f t="shared" si="860"/>
        <v>S-CD114
WB27
CWSP21.5/5
FanSP32
Load100</v>
      </c>
      <c r="B739" s="45">
        <f t="shared" ref="B739:N739" ca="1" si="868">IF(ISNUMBER(OFFSET(INDIRECT(CONCATENATE("'",B$9,"'","!$B$59")),$Q19,$D$728)),OFFSET(INDIRECT(CONCATENATE("'",B$9,"'","!$B$59")),$Q19,$D$728),NA())</f>
        <v>-5.6369349299473015E-2</v>
      </c>
      <c r="C739" s="45">
        <f t="shared" ca="1" si="868"/>
        <v>-8.2160555800953716E-2</v>
      </c>
      <c r="D739" s="45">
        <f t="shared" ca="1" si="868"/>
        <v>6.3108123781603354E-3</v>
      </c>
      <c r="E739" s="45">
        <f t="shared" ca="1" si="868"/>
        <v>-0.4148961596994809</v>
      </c>
      <c r="F739" s="45">
        <f t="shared" ca="1" si="868"/>
        <v>0</v>
      </c>
      <c r="G739" s="45">
        <f t="shared" ca="1" si="868"/>
        <v>0</v>
      </c>
      <c r="H739" s="45">
        <f t="shared" ca="1" si="868"/>
        <v>0</v>
      </c>
      <c r="I739" s="45" t="e">
        <f t="shared" ca="1" si="868"/>
        <v>#N/A</v>
      </c>
      <c r="J739" s="45" t="e">
        <f t="shared" ca="1" si="868"/>
        <v>#N/A</v>
      </c>
      <c r="K739" s="45" t="e">
        <f t="shared" ca="1" si="868"/>
        <v>#N/A</v>
      </c>
      <c r="L739" s="45" t="e">
        <f t="shared" ca="1" si="868"/>
        <v>#N/A</v>
      </c>
      <c r="M739" s="45" t="e">
        <f t="shared" ca="1" si="868"/>
        <v>#N/A</v>
      </c>
      <c r="N739" s="49" t="e">
        <f t="shared" ca="1" si="868"/>
        <v>#N/A</v>
      </c>
    </row>
    <row r="740" spans="1:14" ht="16">
      <c r="A740" s="43" t="str">
        <f t="shared" si="860"/>
        <v>S-CD200
WB27
CWSP21.5/5
FanSP22
Load100</v>
      </c>
      <c r="B740" s="44">
        <f t="shared" ref="B740:N740" ca="1" si="869">IF(ISNUMBER(OFFSET(INDIRECT(CONCATENATE("'",B$9,"'","!$B$59")),$Q20,$D$728)),OFFSET(INDIRECT(CONCATENATE("'",B$9,"'","!$B$59")),$Q20,$D$728),NA())</f>
        <v>0</v>
      </c>
      <c r="C740" s="45">
        <f t="shared" ca="1" si="869"/>
        <v>1.7347662077099812E-2</v>
      </c>
      <c r="D740" s="45">
        <f t="shared" ca="1" si="869"/>
        <v>0</v>
      </c>
      <c r="E740" s="46">
        <f t="shared" ca="1" si="869"/>
        <v>0</v>
      </c>
      <c r="F740" s="46">
        <f t="shared" ca="1" si="869"/>
        <v>0</v>
      </c>
      <c r="G740" s="46">
        <f t="shared" ca="1" si="869"/>
        <v>0</v>
      </c>
      <c r="H740" s="46">
        <f t="shared" ca="1" si="869"/>
        <v>0</v>
      </c>
      <c r="I740" s="46" t="e">
        <f t="shared" ca="1" si="869"/>
        <v>#N/A</v>
      </c>
      <c r="J740" s="46" t="e">
        <f t="shared" ca="1" si="869"/>
        <v>#N/A</v>
      </c>
      <c r="K740" s="46" t="e">
        <f t="shared" ca="1" si="869"/>
        <v>#N/A</v>
      </c>
      <c r="L740" s="46" t="e">
        <f t="shared" ca="1" si="869"/>
        <v>#N/A</v>
      </c>
      <c r="M740" s="46" t="e">
        <f t="shared" ca="1" si="869"/>
        <v>#N/A</v>
      </c>
      <c r="N740" s="47" t="e">
        <f t="shared" ca="1" si="869"/>
        <v>#N/A</v>
      </c>
    </row>
    <row r="741" spans="1:14" ht="16">
      <c r="A741" s="43" t="str">
        <f t="shared" si="860"/>
        <v>S-CD201
WB23
CWSP21.5/5
FanSP22
Load100</v>
      </c>
      <c r="B741" s="45">
        <f t="shared" ref="B741:N741" ca="1" si="870">IF(ISNUMBER(OFFSET(INDIRECT(CONCATENATE("'",B$9,"'","!$B$59")),$Q21,$D$728)),OFFSET(INDIRECT(CONCATENATE("'",B$9,"'","!$B$59")),$Q21,$D$728),NA())</f>
        <v>0</v>
      </c>
      <c r="C741" s="45">
        <f t="shared" ca="1" si="870"/>
        <v>-3.2177458897422184E-3</v>
      </c>
      <c r="D741" s="45">
        <f t="shared" ca="1" si="870"/>
        <v>0</v>
      </c>
      <c r="E741" s="46">
        <f t="shared" ca="1" si="870"/>
        <v>0</v>
      </c>
      <c r="F741" s="46">
        <f t="shared" ca="1" si="870"/>
        <v>0</v>
      </c>
      <c r="G741" s="46">
        <f t="shared" ca="1" si="870"/>
        <v>0</v>
      </c>
      <c r="H741" s="46">
        <f t="shared" ca="1" si="870"/>
        <v>0</v>
      </c>
      <c r="I741" s="46" t="e">
        <f t="shared" ca="1" si="870"/>
        <v>#N/A</v>
      </c>
      <c r="J741" s="46" t="e">
        <f t="shared" ca="1" si="870"/>
        <v>#N/A</v>
      </c>
      <c r="K741" s="46" t="e">
        <f t="shared" ca="1" si="870"/>
        <v>#N/A</v>
      </c>
      <c r="L741" s="46" t="e">
        <f t="shared" ca="1" si="870"/>
        <v>#N/A</v>
      </c>
      <c r="M741" s="46" t="e">
        <f t="shared" ca="1" si="870"/>
        <v>#N/A</v>
      </c>
      <c r="N741" s="47" t="e">
        <f t="shared" ca="1" si="870"/>
        <v>#N/A</v>
      </c>
    </row>
    <row r="742" spans="1:14" ht="16">
      <c r="A742" s="43" t="str">
        <f t="shared" si="860"/>
        <v>S-CD202
WB19
CWSP21.5/5
FanSP22
Load100</v>
      </c>
      <c r="B742" s="45">
        <f t="shared" ref="B742:N742" ca="1" si="871">IF(ISNUMBER(OFFSET(INDIRECT(CONCATENATE("'",B$9,"'","!$B$59")),$Q22,$D$728)),OFFSET(INDIRECT(CONCATENATE("'",B$9,"'","!$B$59")),$Q22,$D$728),NA())</f>
        <v>0</v>
      </c>
      <c r="C742" s="45">
        <f t="shared" ca="1" si="871"/>
        <v>-2.7771996298042723E-3</v>
      </c>
      <c r="D742" s="45">
        <f t="shared" ca="1" si="871"/>
        <v>0</v>
      </c>
      <c r="E742" s="46">
        <f t="shared" ca="1" si="871"/>
        <v>0</v>
      </c>
      <c r="F742" s="46">
        <f t="shared" ca="1" si="871"/>
        <v>0</v>
      </c>
      <c r="G742" s="46">
        <f t="shared" ca="1" si="871"/>
        <v>0</v>
      </c>
      <c r="H742" s="46">
        <f t="shared" ca="1" si="871"/>
        <v>0</v>
      </c>
      <c r="I742" s="46" t="e">
        <f t="shared" ca="1" si="871"/>
        <v>#N/A</v>
      </c>
      <c r="J742" s="46" t="e">
        <f t="shared" ca="1" si="871"/>
        <v>#N/A</v>
      </c>
      <c r="K742" s="46" t="e">
        <f t="shared" ca="1" si="871"/>
        <v>#N/A</v>
      </c>
      <c r="L742" s="46" t="e">
        <f t="shared" ca="1" si="871"/>
        <v>#N/A</v>
      </c>
      <c r="M742" s="46" t="e">
        <f t="shared" ca="1" si="871"/>
        <v>#N/A</v>
      </c>
      <c r="N742" s="47" t="e">
        <f t="shared" ca="1" si="871"/>
        <v>#N/A</v>
      </c>
    </row>
    <row r="743" spans="1:14" ht="16">
      <c r="A743" s="43" t="str">
        <f t="shared" si="860"/>
        <v>S-CD203
WB7
CWSP21.5/5
FanSP32
Load100</v>
      </c>
      <c r="B743" s="45">
        <f t="shared" ref="B743:N743" ca="1" si="872">IF(ISNUMBER(OFFSET(INDIRECT(CONCATENATE("'",B$9,"'","!$B$59")),$Q23,$D$728)),OFFSET(INDIRECT(CONCATENATE("'",B$9,"'","!$B$59")),$Q23,$D$728),NA())</f>
        <v>0</v>
      </c>
      <c r="C743" s="45">
        <f t="shared" ca="1" si="872"/>
        <v>-0.60352522617858995</v>
      </c>
      <c r="D743" s="45">
        <f t="shared" ca="1" si="872"/>
        <v>0</v>
      </c>
      <c r="E743" s="46">
        <f t="shared" ca="1" si="872"/>
        <v>0</v>
      </c>
      <c r="F743" s="46">
        <f t="shared" ca="1" si="872"/>
        <v>0</v>
      </c>
      <c r="G743" s="46">
        <f t="shared" ca="1" si="872"/>
        <v>0</v>
      </c>
      <c r="H743" s="46">
        <f t="shared" ca="1" si="872"/>
        <v>0</v>
      </c>
      <c r="I743" s="46" t="e">
        <f t="shared" ca="1" si="872"/>
        <v>#N/A</v>
      </c>
      <c r="J743" s="46" t="e">
        <f t="shared" ca="1" si="872"/>
        <v>#N/A</v>
      </c>
      <c r="K743" s="46" t="e">
        <f t="shared" ca="1" si="872"/>
        <v>#N/A</v>
      </c>
      <c r="L743" s="46" t="e">
        <f t="shared" ca="1" si="872"/>
        <v>#N/A</v>
      </c>
      <c r="M743" s="46" t="e">
        <f t="shared" ca="1" si="872"/>
        <v>#N/A</v>
      </c>
      <c r="N743" s="47" t="e">
        <f t="shared" ca="1" si="872"/>
        <v>#N/A</v>
      </c>
    </row>
    <row r="744" spans="1:14" ht="16">
      <c r="A744" s="43" t="str">
        <f t="shared" si="860"/>
        <v>S-CD204
WB27
CWSP21.5/5
FanSP32
Load100</v>
      </c>
      <c r="B744" s="45">
        <f t="shared" ref="B744:N744" ca="1" si="873">IF(ISNUMBER(OFFSET(INDIRECT(CONCATENATE("'",B$9,"'","!$B$59")),$Q24,$D$728)),OFFSET(INDIRECT(CONCATENATE("'",B$9,"'","!$B$59")),$Q24,$D$728),NA())</f>
        <v>0</v>
      </c>
      <c r="C744" s="45">
        <f t="shared" ca="1" si="873"/>
        <v>3.2336288313672412E-8</v>
      </c>
      <c r="D744" s="45">
        <f t="shared" ca="1" si="873"/>
        <v>0</v>
      </c>
      <c r="E744" s="45">
        <f t="shared" ca="1" si="873"/>
        <v>0</v>
      </c>
      <c r="F744" s="46">
        <f t="shared" ca="1" si="873"/>
        <v>0</v>
      </c>
      <c r="G744" s="46">
        <f t="shared" ca="1" si="873"/>
        <v>0</v>
      </c>
      <c r="H744" s="46">
        <f t="shared" ca="1" si="873"/>
        <v>0</v>
      </c>
      <c r="I744" s="46" t="e">
        <f t="shared" ca="1" si="873"/>
        <v>#N/A</v>
      </c>
      <c r="J744" s="46" t="e">
        <f t="shared" ca="1" si="873"/>
        <v>#N/A</v>
      </c>
      <c r="K744" s="46" t="e">
        <f t="shared" ca="1" si="873"/>
        <v>#N/A</v>
      </c>
      <c r="L744" s="46" t="e">
        <f t="shared" ca="1" si="873"/>
        <v>#N/A</v>
      </c>
      <c r="M744" s="46" t="e">
        <f t="shared" ca="1" si="873"/>
        <v>#N/A</v>
      </c>
      <c r="N744" s="47" t="e">
        <f t="shared" ca="1" si="873"/>
        <v>#N/A</v>
      </c>
    </row>
    <row r="745" spans="1:14" ht="16">
      <c r="A745" s="43" t="str">
        <f t="shared" si="860"/>
        <v>S-CD211
WB23
CWSP21.5/5
FanSP22
Load75</v>
      </c>
      <c r="B745" s="45">
        <f t="shared" ref="B745:N745" ca="1" si="874">IF(ISNUMBER(OFFSET(INDIRECT(CONCATENATE("'",B$9,"'","!$B$59")),$Q25,$D$728)),OFFSET(INDIRECT(CONCATENATE("'",B$9,"'","!$B$59")),$Q25,$D$728),NA())</f>
        <v>0</v>
      </c>
      <c r="C745" s="45">
        <f t="shared" ca="1" si="874"/>
        <v>-1.4444699508430858E-2</v>
      </c>
      <c r="D745" s="45">
        <f t="shared" ca="1" si="874"/>
        <v>0</v>
      </c>
      <c r="E745" s="45">
        <f t="shared" ca="1" si="874"/>
        <v>0</v>
      </c>
      <c r="F745" s="46">
        <f t="shared" ca="1" si="874"/>
        <v>0</v>
      </c>
      <c r="G745" s="46">
        <f t="shared" ca="1" si="874"/>
        <v>0</v>
      </c>
      <c r="H745" s="46">
        <f t="shared" ca="1" si="874"/>
        <v>0</v>
      </c>
      <c r="I745" s="46" t="e">
        <f t="shared" ca="1" si="874"/>
        <v>#N/A</v>
      </c>
      <c r="J745" s="46" t="e">
        <f t="shared" ca="1" si="874"/>
        <v>#N/A</v>
      </c>
      <c r="K745" s="46" t="e">
        <f t="shared" ca="1" si="874"/>
        <v>#N/A</v>
      </c>
      <c r="L745" s="46" t="e">
        <f t="shared" ca="1" si="874"/>
        <v>#N/A</v>
      </c>
      <c r="M745" s="46" t="e">
        <f t="shared" ca="1" si="874"/>
        <v>#N/A</v>
      </c>
      <c r="N745" s="47" t="e">
        <f t="shared" ca="1" si="874"/>
        <v>#N/A</v>
      </c>
    </row>
    <row r="746" spans="1:14" ht="16">
      <c r="A746" s="43" t="str">
        <f t="shared" si="860"/>
        <v>S-CD212
WB19
CWSP21.5/6
FanSP22
Load50</v>
      </c>
      <c r="B746" s="45">
        <f t="shared" ref="B746:N746" ca="1" si="875">IF(ISNUMBER(OFFSET(INDIRECT(CONCATENATE("'",B$9,"'","!$B$59")),$Q26,$D$728)),OFFSET(INDIRECT(CONCATENATE("'",B$9,"'","!$B$59")),$Q26,$D$728),NA())</f>
        <v>0</v>
      </c>
      <c r="C746" s="45">
        <f t="shared" ca="1" si="875"/>
        <v>0</v>
      </c>
      <c r="D746" s="45">
        <f t="shared" ca="1" si="875"/>
        <v>0</v>
      </c>
      <c r="E746" s="45">
        <f t="shared" ca="1" si="875"/>
        <v>0</v>
      </c>
      <c r="F746" s="46">
        <f t="shared" ca="1" si="875"/>
        <v>0</v>
      </c>
      <c r="G746" s="46">
        <f t="shared" ca="1" si="875"/>
        <v>0</v>
      </c>
      <c r="H746" s="46">
        <f t="shared" ca="1" si="875"/>
        <v>0</v>
      </c>
      <c r="I746" s="46" t="e">
        <f t="shared" ca="1" si="875"/>
        <v>#N/A</v>
      </c>
      <c r="J746" s="46" t="e">
        <f t="shared" ca="1" si="875"/>
        <v>#N/A</v>
      </c>
      <c r="K746" s="46" t="e">
        <f t="shared" ca="1" si="875"/>
        <v>#N/A</v>
      </c>
      <c r="L746" s="46" t="e">
        <f t="shared" ca="1" si="875"/>
        <v>#N/A</v>
      </c>
      <c r="M746" s="46" t="e">
        <f t="shared" ca="1" si="875"/>
        <v>#N/A</v>
      </c>
      <c r="N746" s="47" t="e">
        <f t="shared" ca="1" si="875"/>
        <v>#N/A</v>
      </c>
    </row>
    <row r="747" spans="1:14" ht="16">
      <c r="A747" s="48" t="str">
        <f t="shared" si="860"/>
        <v>S-CD213
WB7
CWSP21.5/5
FanSP32
Load100</v>
      </c>
      <c r="B747" s="45">
        <f t="shared" ref="B747:N747" ca="1" si="876">IF(ISNUMBER(OFFSET(INDIRECT(CONCATENATE("'",B$9,"'","!$B$59")),$Q27,$D$728)),OFFSET(INDIRECT(CONCATENATE("'",B$9,"'","!$B$59")),$Q27,$D$728),NA())</f>
        <v>0.16047306395989835</v>
      </c>
      <c r="C747" s="45">
        <f t="shared" ca="1" si="876"/>
        <v>0.28687651832314032</v>
      </c>
      <c r="D747" s="45">
        <f t="shared" ca="1" si="876"/>
        <v>4.1527861936287991E-3</v>
      </c>
      <c r="E747" s="45">
        <f t="shared" ca="1" si="876"/>
        <v>0.13198615649992007</v>
      </c>
      <c r="F747" s="45">
        <f t="shared" ca="1" si="876"/>
        <v>0</v>
      </c>
      <c r="G747" s="45">
        <f t="shared" ca="1" si="876"/>
        <v>0</v>
      </c>
      <c r="H747" s="45">
        <f t="shared" ca="1" si="876"/>
        <v>0</v>
      </c>
      <c r="I747" s="45" t="e">
        <f t="shared" ca="1" si="876"/>
        <v>#N/A</v>
      </c>
      <c r="J747" s="45" t="e">
        <f t="shared" ca="1" si="876"/>
        <v>#N/A</v>
      </c>
      <c r="K747" s="45" t="e">
        <f t="shared" ca="1" si="876"/>
        <v>#N/A</v>
      </c>
      <c r="L747" s="45" t="e">
        <f t="shared" ca="1" si="876"/>
        <v>#N/A</v>
      </c>
      <c r="M747" s="45" t="e">
        <f t="shared" ca="1" si="876"/>
        <v>#N/A</v>
      </c>
      <c r="N747" s="49" t="e">
        <f t="shared" ca="1" si="876"/>
        <v>#N/A</v>
      </c>
    </row>
    <row r="748" spans="1:14" ht="16">
      <c r="A748" s="48" t="str">
        <f t="shared" si="860"/>
        <v>S-CD214
WB27
CWSP21.5/5
FanSP32
Load100</v>
      </c>
      <c r="B748" s="45">
        <f t="shared" ref="B748:N748" ca="1" si="877">IF(ISNUMBER(OFFSET(INDIRECT(CONCATENATE("'",B$9,"'","!$B$59")),$Q28,$D$728)),OFFSET(INDIRECT(CONCATENATE("'",B$9,"'","!$B$59")),$Q28,$D$728),NA())</f>
        <v>-9.6531150210068972E-2</v>
      </c>
      <c r="C748" s="45">
        <f t="shared" ca="1" si="877"/>
        <v>-5.6843418860808015E-12</v>
      </c>
      <c r="D748" s="45">
        <f t="shared" ca="1" si="877"/>
        <v>5.5309983954430209E-3</v>
      </c>
      <c r="E748" s="45">
        <f t="shared" ca="1" si="877"/>
        <v>6.8382056985001327E-2</v>
      </c>
      <c r="F748" s="45">
        <f t="shared" ca="1" si="877"/>
        <v>0</v>
      </c>
      <c r="G748" s="45">
        <f t="shared" ca="1" si="877"/>
        <v>0</v>
      </c>
      <c r="H748" s="45">
        <f t="shared" ca="1" si="877"/>
        <v>0</v>
      </c>
      <c r="I748" s="45" t="e">
        <f t="shared" ca="1" si="877"/>
        <v>#N/A</v>
      </c>
      <c r="J748" s="45" t="e">
        <f t="shared" ca="1" si="877"/>
        <v>#N/A</v>
      </c>
      <c r="K748" s="45" t="e">
        <f t="shared" ca="1" si="877"/>
        <v>#N/A</v>
      </c>
      <c r="L748" s="45" t="e">
        <f t="shared" ca="1" si="877"/>
        <v>#N/A</v>
      </c>
      <c r="M748" s="45" t="e">
        <f t="shared" ca="1" si="877"/>
        <v>#N/A</v>
      </c>
      <c r="N748" s="49" t="e">
        <f t="shared" ca="1" si="877"/>
        <v>#N/A</v>
      </c>
    </row>
    <row r="749" spans="1:14" ht="17" thickBot="1">
      <c r="A749" s="50" t="str">
        <f t="shared" si="860"/>
        <v>S-CD215
WB27
CWSP21.5/5
FanSP32
Load100</v>
      </c>
      <c r="B749" s="51">
        <f t="shared" ref="B749:N749" ca="1" si="878">IF(ISNUMBER(OFFSET(INDIRECT(CONCATENATE("'",B$9,"'","!$B$59")),$Q29,$D$728)),OFFSET(INDIRECT(CONCATENATE("'",B$9,"'","!$B$59")),$Q29,$D$728),NA())</f>
        <v>0</v>
      </c>
      <c r="C749" s="51">
        <f t="shared" ca="1" si="878"/>
        <v>0</v>
      </c>
      <c r="D749" s="51">
        <f t="shared" ca="1" si="878"/>
        <v>0</v>
      </c>
      <c r="E749" s="51">
        <f t="shared" ca="1" si="878"/>
        <v>0</v>
      </c>
      <c r="F749" s="51">
        <f t="shared" ca="1" si="878"/>
        <v>0</v>
      </c>
      <c r="G749" s="51">
        <f t="shared" ca="1" si="878"/>
        <v>0</v>
      </c>
      <c r="H749" s="51">
        <f t="shared" ca="1" si="878"/>
        <v>0</v>
      </c>
      <c r="I749" s="51" t="e">
        <f t="shared" ca="1" si="878"/>
        <v>#N/A</v>
      </c>
      <c r="J749" s="51" t="e">
        <f t="shared" ca="1" si="878"/>
        <v>#N/A</v>
      </c>
      <c r="K749" s="51" t="e">
        <f t="shared" ca="1" si="878"/>
        <v>#N/A</v>
      </c>
      <c r="L749" s="51" t="e">
        <f t="shared" ca="1" si="878"/>
        <v>#N/A</v>
      </c>
      <c r="M749" s="51" t="e">
        <f t="shared" ca="1" si="878"/>
        <v>#N/A</v>
      </c>
      <c r="N749" s="52" t="e">
        <f t="shared" ca="1" si="878"/>
        <v>#N/A</v>
      </c>
    </row>
    <row r="750" spans="1:14" ht="16">
      <c r="A750" s="36"/>
      <c r="B750" s="36"/>
      <c r="C750" s="36"/>
      <c r="D750" s="36"/>
      <c r="E750" s="36"/>
      <c r="F750" s="36"/>
      <c r="G750" s="36"/>
      <c r="H750" s="36"/>
      <c r="I750" s="36"/>
      <c r="J750" s="36"/>
      <c r="K750" s="36"/>
      <c r="L750" s="36"/>
      <c r="M750" s="36"/>
      <c r="N750" s="36"/>
    </row>
    <row r="751" spans="1:14" ht="16">
      <c r="A751" s="36"/>
      <c r="B751" s="36"/>
      <c r="C751" s="36"/>
      <c r="D751" s="36"/>
      <c r="E751" s="36"/>
      <c r="F751" s="36"/>
      <c r="G751" s="36"/>
      <c r="H751" s="36"/>
      <c r="I751" s="36"/>
      <c r="J751" s="36"/>
      <c r="K751" s="36"/>
      <c r="L751" s="36"/>
      <c r="M751" s="36"/>
      <c r="N751" s="36"/>
    </row>
    <row r="752" spans="1:14" ht="16">
      <c r="A752" s="6" t="s">
        <v>381</v>
      </c>
      <c r="B752" s="6" t="s">
        <v>258</v>
      </c>
      <c r="C752" s="6" t="s">
        <v>15</v>
      </c>
      <c r="D752" s="6">
        <f>MATCH(A752,$X$11:$X$53,0)</f>
        <v>41</v>
      </c>
      <c r="E752" s="8"/>
      <c r="F752" s="6" t="str">
        <f>A752&amp;B752&amp;$F$4</f>
        <v>PCD_冷却水出入口温度差[kW]　S-CD100シリーズ</v>
      </c>
      <c r="G752" s="6" t="str">
        <f>A752&amp;B752&amp;$G$4</f>
        <v>PCD_冷却水出入口温度差[kW]　S-CD200シリーズ</v>
      </c>
      <c r="I752" s="36"/>
      <c r="J752" s="36"/>
      <c r="K752" s="36"/>
      <c r="L752" s="36"/>
      <c r="M752" s="36"/>
      <c r="N752" s="36"/>
    </row>
    <row r="753" spans="1:14">
      <c r="A753" s="11" t="s">
        <v>18</v>
      </c>
    </row>
    <row r="754" spans="1:14" ht="15" thickBot="1">
      <c r="A754" s="37" t="s">
        <v>26</v>
      </c>
      <c r="B754" s="38" t="str">
        <f ca="1">B$10</f>
        <v>QAS/メーカ値</v>
      </c>
      <c r="C754" s="38" t="str">
        <f t="shared" ref="C754:N754" ca="1" si="879">C$10</f>
        <v>ENe-ST/小野永吉</v>
      </c>
      <c r="D754" s="38" t="str">
        <f t="shared" ca="1" si="879"/>
        <v>LCEM/Yajima</v>
      </c>
      <c r="E754" s="38" t="str">
        <f t="shared" ca="1" si="879"/>
        <v>BEST2108dev/nino</v>
      </c>
      <c r="F754" s="38" t="str">
        <f t="shared" si="879"/>
        <v>Popolo_富樫</v>
      </c>
      <c r="G754" s="38" t="str">
        <f t="shared" si="879"/>
        <v>ACSESCX_吉田</v>
      </c>
      <c r="H754" s="38" t="str">
        <f t="shared" ca="1" si="879"/>
        <v>EnergyPlus/小野永吉</v>
      </c>
      <c r="I754" s="38" t="e">
        <f t="shared" ca="1" si="879"/>
        <v>#REF!</v>
      </c>
      <c r="J754" s="38" t="e">
        <f t="shared" ca="1" si="879"/>
        <v>#REF!</v>
      </c>
      <c r="K754" s="38" t="e">
        <f t="shared" ca="1" si="879"/>
        <v>#REF!</v>
      </c>
      <c r="L754" s="38" t="e">
        <f t="shared" ca="1" si="879"/>
        <v>#REF!</v>
      </c>
      <c r="M754" s="38" t="e">
        <f t="shared" ca="1" si="879"/>
        <v>#REF!</v>
      </c>
      <c r="N754" s="38" t="e">
        <f t="shared" ca="1" si="879"/>
        <v>#REF!</v>
      </c>
    </row>
    <row r="755" spans="1:14" ht="16">
      <c r="A755" s="39" t="str">
        <f>$A227</f>
        <v>S-CD100
WB27
CWSP21.5/5
FanSP22
Load100</v>
      </c>
      <c r="B755" s="40">
        <f ca="1">IF(ISNUMBER(OFFSET(INDIRECT(CONCATENATE("'",B$9,"'","!$B$59")),$Q11,$D$752)),OFFSET(INDIRECT(CONCATENATE("'",B$9,"'","!$B$59")),$Q11,$D$752),NA())</f>
        <v>9.9999999999980105E-3</v>
      </c>
      <c r="C755" s="40">
        <f t="shared" ref="C755:N755" ca="1" si="880">IF(ISNUMBER(OFFSET(INDIRECT(CONCATENATE("'",C$9,"'","!$B$59")),$Q11,$D$752)),OFFSET(INDIRECT(CONCATENATE("'",C$9,"'","!$B$59")),$Q11,$D$752),NA())</f>
        <v>8.8515873246802101E-2</v>
      </c>
      <c r="D755" s="40">
        <f t="shared" ca="1" si="880"/>
        <v>1.843241329046208E-2</v>
      </c>
      <c r="E755" s="41">
        <f t="shared" ca="1" si="880"/>
        <v>7.9999999999998295E-2</v>
      </c>
      <c r="F755" s="41">
        <f t="shared" ca="1" si="880"/>
        <v>0</v>
      </c>
      <c r="G755" s="41">
        <f t="shared" ca="1" si="880"/>
        <v>0</v>
      </c>
      <c r="H755" s="41">
        <f t="shared" ca="1" si="880"/>
        <v>0.10696056668099629</v>
      </c>
      <c r="I755" s="41" t="e">
        <f t="shared" ca="1" si="880"/>
        <v>#N/A</v>
      </c>
      <c r="J755" s="41" t="e">
        <f t="shared" ca="1" si="880"/>
        <v>#N/A</v>
      </c>
      <c r="K755" s="41" t="e">
        <f t="shared" ca="1" si="880"/>
        <v>#N/A</v>
      </c>
      <c r="L755" s="41" t="e">
        <f t="shared" ca="1" si="880"/>
        <v>#N/A</v>
      </c>
      <c r="M755" s="41" t="e">
        <f t="shared" ca="1" si="880"/>
        <v>#N/A</v>
      </c>
      <c r="N755" s="42" t="e">
        <f t="shared" ca="1" si="880"/>
        <v>#N/A</v>
      </c>
    </row>
    <row r="756" spans="1:14" ht="16">
      <c r="A756" s="43" t="str">
        <f t="shared" ref="A756:A773" si="881">$A228</f>
        <v>S-CD101
WB23
CWSP21.5/5
FanSP22
Load100</v>
      </c>
      <c r="B756" s="44">
        <f t="shared" ref="B756:N756" ca="1" si="882">IF(ISNUMBER(OFFSET(INDIRECT(CONCATENATE("'",B$9,"'","!$B$59")),$Q12,$D$752)),OFFSET(INDIRECT(CONCATENATE("'",B$9,"'","!$B$59")),$Q12,$D$752),NA())</f>
        <v>9.9999999999980105E-3</v>
      </c>
      <c r="C756" s="45">
        <f t="shared" ca="1" si="882"/>
        <v>8.8515873246802101E-2</v>
      </c>
      <c r="D756" s="45">
        <f t="shared" ca="1" si="882"/>
        <v>1.843241329046208E-2</v>
      </c>
      <c r="E756" s="46">
        <f t="shared" ca="1" si="882"/>
        <v>8.9999999999999858E-2</v>
      </c>
      <c r="F756" s="46">
        <f t="shared" ca="1" si="882"/>
        <v>0</v>
      </c>
      <c r="G756" s="46">
        <f t="shared" ca="1" si="882"/>
        <v>0</v>
      </c>
      <c r="H756" s="46">
        <f t="shared" ca="1" si="882"/>
        <v>0.10909695350570559</v>
      </c>
      <c r="I756" s="46" t="e">
        <f t="shared" ca="1" si="882"/>
        <v>#N/A</v>
      </c>
      <c r="J756" s="46" t="e">
        <f t="shared" ca="1" si="882"/>
        <v>#N/A</v>
      </c>
      <c r="K756" s="46" t="e">
        <f t="shared" ca="1" si="882"/>
        <v>#N/A</v>
      </c>
      <c r="L756" s="46" t="e">
        <f t="shared" ca="1" si="882"/>
        <v>#N/A</v>
      </c>
      <c r="M756" s="46" t="e">
        <f t="shared" ca="1" si="882"/>
        <v>#N/A</v>
      </c>
      <c r="N756" s="47" t="e">
        <f t="shared" ca="1" si="882"/>
        <v>#N/A</v>
      </c>
    </row>
    <row r="757" spans="1:14" ht="16">
      <c r="A757" s="43" t="str">
        <f t="shared" si="881"/>
        <v>S-CD102
WB19
CWSP21.5/5
FanSP22
Load100</v>
      </c>
      <c r="B757" s="45">
        <f t="shared" ref="B757:N757" ca="1" si="883">IF(ISNUMBER(OFFSET(INDIRECT(CONCATENATE("'",B$9,"'","!$B$59")),$Q13,$D$752)),OFFSET(INDIRECT(CONCATENATE("'",B$9,"'","!$B$59")),$Q13,$D$752),NA())</f>
        <v>9.9999999999980105E-3</v>
      </c>
      <c r="C757" s="45">
        <f t="shared" ca="1" si="883"/>
        <v>8.8515873246699073E-2</v>
      </c>
      <c r="D757" s="45">
        <f t="shared" ca="1" si="883"/>
        <v>1.843241329046208E-2</v>
      </c>
      <c r="E757" s="46">
        <f t="shared" ca="1" si="883"/>
        <v>8.0000000000001847E-2</v>
      </c>
      <c r="F757" s="46">
        <f t="shared" ca="1" si="883"/>
        <v>0</v>
      </c>
      <c r="G757" s="46">
        <f t="shared" ca="1" si="883"/>
        <v>0</v>
      </c>
      <c r="H757" s="46">
        <f t="shared" ca="1" si="883"/>
        <v>0.11076538475730047</v>
      </c>
      <c r="I757" s="46" t="e">
        <f t="shared" ca="1" si="883"/>
        <v>#N/A</v>
      </c>
      <c r="J757" s="46" t="e">
        <f t="shared" ca="1" si="883"/>
        <v>#N/A</v>
      </c>
      <c r="K757" s="46" t="e">
        <f t="shared" ca="1" si="883"/>
        <v>#N/A</v>
      </c>
      <c r="L757" s="46" t="e">
        <f t="shared" ca="1" si="883"/>
        <v>#N/A</v>
      </c>
      <c r="M757" s="46" t="e">
        <f t="shared" ca="1" si="883"/>
        <v>#N/A</v>
      </c>
      <c r="N757" s="47" t="e">
        <f t="shared" ca="1" si="883"/>
        <v>#N/A</v>
      </c>
    </row>
    <row r="758" spans="1:14" ht="16">
      <c r="A758" s="43" t="str">
        <f t="shared" si="881"/>
        <v>S-CD103
WB7
CWSP21.5/5
FanSP32
Load100</v>
      </c>
      <c r="B758" s="45">
        <f t="shared" ref="B758:N758" ca="1" si="884">IF(ISNUMBER(OFFSET(INDIRECT(CONCATENATE("'",B$9,"'","!$B$59")),$Q14,$D$752)),OFFSET(INDIRECT(CONCATENATE("'",B$9,"'","!$B$59")),$Q14,$D$752),NA())</f>
        <v>1.0000000000001563E-2</v>
      </c>
      <c r="C758" s="45">
        <f t="shared" ca="1" si="884"/>
        <v>8.8515873246702625E-2</v>
      </c>
      <c r="D758" s="45">
        <f t="shared" ca="1" si="884"/>
        <v>1.843241329046208E-2</v>
      </c>
      <c r="E758" s="46">
        <f t="shared" ca="1" si="884"/>
        <v>7.9999999999998295E-2</v>
      </c>
      <c r="F758" s="46">
        <f t="shared" ca="1" si="884"/>
        <v>0</v>
      </c>
      <c r="G758" s="46">
        <f t="shared" ca="1" si="884"/>
        <v>0</v>
      </c>
      <c r="H758" s="46">
        <f t="shared" ca="1" si="884"/>
        <v>8.5953444100400844E-2</v>
      </c>
      <c r="I758" s="46" t="e">
        <f t="shared" ca="1" si="884"/>
        <v>#N/A</v>
      </c>
      <c r="J758" s="46" t="e">
        <f t="shared" ca="1" si="884"/>
        <v>#N/A</v>
      </c>
      <c r="K758" s="46" t="e">
        <f t="shared" ca="1" si="884"/>
        <v>#N/A</v>
      </c>
      <c r="L758" s="46" t="e">
        <f t="shared" ca="1" si="884"/>
        <v>#N/A</v>
      </c>
      <c r="M758" s="46" t="e">
        <f t="shared" ca="1" si="884"/>
        <v>#N/A</v>
      </c>
      <c r="N758" s="47" t="e">
        <f t="shared" ca="1" si="884"/>
        <v>#N/A</v>
      </c>
    </row>
    <row r="759" spans="1:14" ht="16">
      <c r="A759" s="43" t="str">
        <f t="shared" si="881"/>
        <v>S-CD104
WB27
CWSP21.5/5
FanSP32
Load100</v>
      </c>
      <c r="B759" s="45">
        <f t="shared" ref="B759:N759" ca="1" si="885">IF(ISNUMBER(OFFSET(INDIRECT(CONCATENATE("'",B$9,"'","!$B$59")),$Q15,$D$752)),OFFSET(INDIRECT(CONCATENATE("'",B$9,"'","!$B$59")),$Q15,$D$752),NA())</f>
        <v>1.0000000000001563E-2</v>
      </c>
      <c r="C759" s="45">
        <f t="shared" ca="1" si="885"/>
        <v>8.8515873246699073E-2</v>
      </c>
      <c r="D759" s="45">
        <f t="shared" ca="1" si="885"/>
        <v>1.843241329046208E-2</v>
      </c>
      <c r="E759" s="46">
        <f t="shared" ca="1" si="885"/>
        <v>7.9999999999998295E-2</v>
      </c>
      <c r="F759" s="46">
        <f t="shared" ca="1" si="885"/>
        <v>0</v>
      </c>
      <c r="G759" s="46">
        <f t="shared" ca="1" si="885"/>
        <v>0</v>
      </c>
      <c r="H759" s="46">
        <f t="shared" ca="1" si="885"/>
        <v>8.5943006942400757E-2</v>
      </c>
      <c r="I759" s="46" t="e">
        <f t="shared" ca="1" si="885"/>
        <v>#N/A</v>
      </c>
      <c r="J759" s="46" t="e">
        <f t="shared" ca="1" si="885"/>
        <v>#N/A</v>
      </c>
      <c r="K759" s="46" t="e">
        <f t="shared" ca="1" si="885"/>
        <v>#N/A</v>
      </c>
      <c r="L759" s="46" t="e">
        <f t="shared" ca="1" si="885"/>
        <v>#N/A</v>
      </c>
      <c r="M759" s="46" t="e">
        <f t="shared" ca="1" si="885"/>
        <v>#N/A</v>
      </c>
      <c r="N759" s="47" t="e">
        <f t="shared" ca="1" si="885"/>
        <v>#N/A</v>
      </c>
    </row>
    <row r="760" spans="1:14" ht="16">
      <c r="A760" s="43" t="str">
        <f t="shared" si="881"/>
        <v>S-CD111
WB23
CWSP21.5/5
FanSP22
Load75</v>
      </c>
      <c r="B760" s="45">
        <f t="shared" ref="B760:N760" ca="1" si="886">IF(ISNUMBER(OFFSET(INDIRECT(CONCATENATE("'",B$9,"'","!$B$59")),$Q16,$D$752)),OFFSET(INDIRECT(CONCATENATE("'",B$9,"'","!$B$59")),$Q16,$D$752),NA())</f>
        <v>9.9999999999980105E-3</v>
      </c>
      <c r="C760" s="45">
        <f t="shared" ca="1" si="886"/>
        <v>8.8515873246702625E-2</v>
      </c>
      <c r="D760" s="45">
        <f t="shared" ca="1" si="886"/>
        <v>1.843241329046208E-2</v>
      </c>
      <c r="E760" s="45">
        <f t="shared" ca="1" si="886"/>
        <v>8.0000000000001847E-2</v>
      </c>
      <c r="F760" s="46">
        <f t="shared" ca="1" si="886"/>
        <v>0</v>
      </c>
      <c r="G760" s="46">
        <f t="shared" ca="1" si="886"/>
        <v>0</v>
      </c>
      <c r="H760" s="46">
        <f t="shared" ca="1" si="886"/>
        <v>0.10963303720519946</v>
      </c>
      <c r="I760" s="46" t="e">
        <f t="shared" ca="1" si="886"/>
        <v>#N/A</v>
      </c>
      <c r="J760" s="46" t="e">
        <f t="shared" ca="1" si="886"/>
        <v>#N/A</v>
      </c>
      <c r="K760" s="46" t="e">
        <f t="shared" ca="1" si="886"/>
        <v>#N/A</v>
      </c>
      <c r="L760" s="46" t="e">
        <f t="shared" ca="1" si="886"/>
        <v>#N/A</v>
      </c>
      <c r="M760" s="46" t="e">
        <f t="shared" ca="1" si="886"/>
        <v>#N/A</v>
      </c>
      <c r="N760" s="47" t="e">
        <f t="shared" ca="1" si="886"/>
        <v>#N/A</v>
      </c>
    </row>
    <row r="761" spans="1:14" ht="16">
      <c r="A761" s="43" t="str">
        <f t="shared" si="881"/>
        <v>S-CD112
WB19
CWSP21.5/6
FanSP22
Load50</v>
      </c>
      <c r="B761" s="45">
        <f t="shared" ref="B761:N761" ca="1" si="887">IF(ISNUMBER(OFFSET(INDIRECT(CONCATENATE("'",B$9,"'","!$B$59")),$Q17,$D$752)),OFFSET(INDIRECT(CONCATENATE("'",B$9,"'","!$B$59")),$Q17,$D$752),NA())</f>
        <v>1.0000000000001563E-2</v>
      </c>
      <c r="C761" s="45">
        <f t="shared" ca="1" si="887"/>
        <v>8.8515873246802101E-2</v>
      </c>
      <c r="D761" s="45">
        <f t="shared" ca="1" si="887"/>
        <v>1.843241329046208E-2</v>
      </c>
      <c r="E761" s="45">
        <f t="shared" ca="1" si="887"/>
        <v>8.9999999999999858E-2</v>
      </c>
      <c r="F761" s="46">
        <f t="shared" ca="1" si="887"/>
        <v>0</v>
      </c>
      <c r="G761" s="46">
        <f t="shared" ca="1" si="887"/>
        <v>0</v>
      </c>
      <c r="H761" s="46">
        <f t="shared" ca="1" si="887"/>
        <v>8.5961546100598696E-2</v>
      </c>
      <c r="I761" s="46" t="e">
        <f t="shared" ca="1" si="887"/>
        <v>#N/A</v>
      </c>
      <c r="J761" s="46" t="e">
        <f t="shared" ca="1" si="887"/>
        <v>#N/A</v>
      </c>
      <c r="K761" s="46" t="e">
        <f t="shared" ca="1" si="887"/>
        <v>#N/A</v>
      </c>
      <c r="L761" s="46" t="e">
        <f t="shared" ca="1" si="887"/>
        <v>#N/A</v>
      </c>
      <c r="M761" s="46" t="e">
        <f t="shared" ca="1" si="887"/>
        <v>#N/A</v>
      </c>
      <c r="N761" s="47" t="e">
        <f t="shared" ca="1" si="887"/>
        <v>#N/A</v>
      </c>
    </row>
    <row r="762" spans="1:14" ht="16">
      <c r="A762" s="43" t="str">
        <f t="shared" si="881"/>
        <v>S-CD113
WB7
CWSP21.5/5
FanSP32
Load100</v>
      </c>
      <c r="B762" s="45">
        <f t="shared" ref="B762:N762" ca="1" si="888">IF(ISNUMBER(OFFSET(INDIRECT(CONCATENATE("'",B$9,"'","!$B$59")),$Q18,$D$752)),OFFSET(INDIRECT(CONCATENATE("'",B$9,"'","!$B$59")),$Q18,$D$752),NA())</f>
        <v>1.0000000000001563E-2</v>
      </c>
      <c r="C762" s="45">
        <f t="shared" ca="1" si="888"/>
        <v>8.8515873246798549E-2</v>
      </c>
      <c r="D762" s="45">
        <f t="shared" ca="1" si="888"/>
        <v>1.843241329046208E-2</v>
      </c>
      <c r="E762" s="45">
        <f t="shared" ca="1" si="888"/>
        <v>7.9999999999998295E-2</v>
      </c>
      <c r="F762" s="46">
        <f t="shared" ca="1" si="888"/>
        <v>0</v>
      </c>
      <c r="G762" s="46">
        <f t="shared" ca="1" si="888"/>
        <v>0</v>
      </c>
      <c r="H762" s="46">
        <f t="shared" ca="1" si="888"/>
        <v>8.5955091604702716E-2</v>
      </c>
      <c r="I762" s="46" t="e">
        <f t="shared" ca="1" si="888"/>
        <v>#N/A</v>
      </c>
      <c r="J762" s="46" t="e">
        <f t="shared" ca="1" si="888"/>
        <v>#N/A</v>
      </c>
      <c r="K762" s="46" t="e">
        <f t="shared" ca="1" si="888"/>
        <v>#N/A</v>
      </c>
      <c r="L762" s="46" t="e">
        <f t="shared" ca="1" si="888"/>
        <v>#N/A</v>
      </c>
      <c r="M762" s="46" t="e">
        <f t="shared" ca="1" si="888"/>
        <v>#N/A</v>
      </c>
      <c r="N762" s="47" t="e">
        <f t="shared" ca="1" si="888"/>
        <v>#N/A</v>
      </c>
    </row>
    <row r="763" spans="1:14" ht="16">
      <c r="A763" s="48" t="str">
        <f t="shared" si="881"/>
        <v>S-CD114
WB27
CWSP21.5/5
FanSP32
Load100</v>
      </c>
      <c r="B763" s="45">
        <f t="shared" ref="B763:N763" ca="1" si="889">IF(ISNUMBER(OFFSET(INDIRECT(CONCATENATE("'",B$9,"'","!$B$59")),$Q19,$D$752)),OFFSET(INDIRECT(CONCATENATE("'",B$9,"'","!$B$59")),$Q19,$D$752),NA())</f>
        <v>1.0000000000001563E-2</v>
      </c>
      <c r="C763" s="45">
        <f t="shared" ca="1" si="889"/>
        <v>8.8515873246802101E-2</v>
      </c>
      <c r="D763" s="45">
        <f t="shared" ca="1" si="889"/>
        <v>1.843241329046208E-2</v>
      </c>
      <c r="E763" s="45">
        <f t="shared" ca="1" si="889"/>
        <v>7.9999999999998295E-2</v>
      </c>
      <c r="F763" s="45">
        <f t="shared" ca="1" si="889"/>
        <v>0</v>
      </c>
      <c r="G763" s="45">
        <f t="shared" ca="1" si="889"/>
        <v>0</v>
      </c>
      <c r="H763" s="45">
        <f t="shared" ca="1" si="889"/>
        <v>8.5943006942500233E-2</v>
      </c>
      <c r="I763" s="45" t="e">
        <f t="shared" ca="1" si="889"/>
        <v>#N/A</v>
      </c>
      <c r="J763" s="45" t="e">
        <f t="shared" ca="1" si="889"/>
        <v>#N/A</v>
      </c>
      <c r="K763" s="45" t="e">
        <f t="shared" ca="1" si="889"/>
        <v>#N/A</v>
      </c>
      <c r="L763" s="45" t="e">
        <f t="shared" ca="1" si="889"/>
        <v>#N/A</v>
      </c>
      <c r="M763" s="45" t="e">
        <f t="shared" ca="1" si="889"/>
        <v>#N/A</v>
      </c>
      <c r="N763" s="49" t="e">
        <f t="shared" ca="1" si="889"/>
        <v>#N/A</v>
      </c>
    </row>
    <row r="764" spans="1:14" ht="16">
      <c r="A764" s="43" t="str">
        <f t="shared" si="881"/>
        <v>S-CD200
WB27
CWSP21.5/5
FanSP22
Load100</v>
      </c>
      <c r="B764" s="44">
        <f t="shared" ref="B764:N764" ca="1" si="890">IF(ISNUMBER(OFFSET(INDIRECT(CONCATENATE("'",B$9,"'","!$B$59")),$Q20,$D$752)),OFFSET(INDIRECT(CONCATENATE("'",B$9,"'","!$B$59")),$Q20,$D$752),NA())</f>
        <v>9.9999999999980105E-3</v>
      </c>
      <c r="C764" s="45">
        <f t="shared" ca="1" si="890"/>
        <v>8.8486158661101655E-2</v>
      </c>
      <c r="D764" s="45">
        <f t="shared" ca="1" si="890"/>
        <v>1.8475626277552948E-2</v>
      </c>
      <c r="E764" s="46">
        <f t="shared" ca="1" si="890"/>
        <v>7.9999999999998295E-2</v>
      </c>
      <c r="F764" s="46">
        <f t="shared" ca="1" si="890"/>
        <v>0</v>
      </c>
      <c r="G764" s="46">
        <f t="shared" ca="1" si="890"/>
        <v>0</v>
      </c>
      <c r="H764" s="46">
        <f t="shared" ca="1" si="890"/>
        <v>0.11010910353510184</v>
      </c>
      <c r="I764" s="46" t="e">
        <f t="shared" ca="1" si="890"/>
        <v>#N/A</v>
      </c>
      <c r="J764" s="46" t="e">
        <f t="shared" ca="1" si="890"/>
        <v>#N/A</v>
      </c>
      <c r="K764" s="46" t="e">
        <f t="shared" ca="1" si="890"/>
        <v>#N/A</v>
      </c>
      <c r="L764" s="46" t="e">
        <f t="shared" ca="1" si="890"/>
        <v>#N/A</v>
      </c>
      <c r="M764" s="46" t="e">
        <f t="shared" ca="1" si="890"/>
        <v>#N/A</v>
      </c>
      <c r="N764" s="47" t="e">
        <f t="shared" ca="1" si="890"/>
        <v>#N/A</v>
      </c>
    </row>
    <row r="765" spans="1:14" ht="16">
      <c r="A765" s="43" t="str">
        <f t="shared" si="881"/>
        <v>S-CD201
WB23
CWSP21.5/5
FanSP22
Load100</v>
      </c>
      <c r="B765" s="45">
        <f t="shared" ref="B765:N765" ca="1" si="891">IF(ISNUMBER(OFFSET(INDIRECT(CONCATENATE("'",B$9,"'","!$B$59")),$Q21,$D$752)),OFFSET(INDIRECT(CONCATENATE("'",B$9,"'","!$B$59")),$Q21,$D$752),NA())</f>
        <v>9.9999999999980105E-3</v>
      </c>
      <c r="C765" s="45">
        <f t="shared" ca="1" si="891"/>
        <v>8.5765250557400918E-2</v>
      </c>
      <c r="D765" s="45">
        <f t="shared" ca="1" si="891"/>
        <v>1.7791254707223203E-2</v>
      </c>
      <c r="E765" s="46">
        <f t="shared" ca="1" si="891"/>
        <v>8.9999999999999858E-2</v>
      </c>
      <c r="F765" s="46">
        <f t="shared" ca="1" si="891"/>
        <v>0</v>
      </c>
      <c r="G765" s="46">
        <f t="shared" ca="1" si="891"/>
        <v>0</v>
      </c>
      <c r="H765" s="46">
        <f t="shared" ca="1" si="891"/>
        <v>0.11159292114899699</v>
      </c>
      <c r="I765" s="46" t="e">
        <f t="shared" ca="1" si="891"/>
        <v>#N/A</v>
      </c>
      <c r="J765" s="46" t="e">
        <f t="shared" ca="1" si="891"/>
        <v>#N/A</v>
      </c>
      <c r="K765" s="46" t="e">
        <f t="shared" ca="1" si="891"/>
        <v>#N/A</v>
      </c>
      <c r="L765" s="46" t="e">
        <f t="shared" ca="1" si="891"/>
        <v>#N/A</v>
      </c>
      <c r="M765" s="46" t="e">
        <f t="shared" ca="1" si="891"/>
        <v>#N/A</v>
      </c>
      <c r="N765" s="47" t="e">
        <f t="shared" ca="1" si="891"/>
        <v>#N/A</v>
      </c>
    </row>
    <row r="766" spans="1:14" ht="16">
      <c r="A766" s="43" t="str">
        <f t="shared" si="881"/>
        <v>S-CD202
WB19
CWSP21.5/5
FanSP22
Load100</v>
      </c>
      <c r="B766" s="45">
        <f t="shared" ref="B766:N766" ca="1" si="892">IF(ISNUMBER(OFFSET(INDIRECT(CONCATENATE("'",B$9,"'","!$B$59")),$Q22,$D$752)),OFFSET(INDIRECT(CONCATENATE("'",B$9,"'","!$B$59")),$Q22,$D$752),NA())</f>
        <v>9.9999999999980105E-3</v>
      </c>
      <c r="C766" s="45">
        <f t="shared" ca="1" si="892"/>
        <v>8.3412140054200279E-2</v>
      </c>
      <c r="D766" s="45">
        <f t="shared" ca="1" si="892"/>
        <v>1.7389040160264102E-2</v>
      </c>
      <c r="E766" s="46">
        <f t="shared" ca="1" si="892"/>
        <v>8.0000000000001847E-2</v>
      </c>
      <c r="F766" s="46">
        <f t="shared" ca="1" si="892"/>
        <v>0</v>
      </c>
      <c r="G766" s="46">
        <f t="shared" ca="1" si="892"/>
        <v>0</v>
      </c>
      <c r="H766" s="46">
        <f t="shared" ca="1" si="892"/>
        <v>0.11256084371870045</v>
      </c>
      <c r="I766" s="46" t="e">
        <f t="shared" ca="1" si="892"/>
        <v>#N/A</v>
      </c>
      <c r="J766" s="46" t="e">
        <f t="shared" ca="1" si="892"/>
        <v>#N/A</v>
      </c>
      <c r="K766" s="46" t="e">
        <f t="shared" ca="1" si="892"/>
        <v>#N/A</v>
      </c>
      <c r="L766" s="46" t="e">
        <f t="shared" ca="1" si="892"/>
        <v>#N/A</v>
      </c>
      <c r="M766" s="46" t="e">
        <f t="shared" ca="1" si="892"/>
        <v>#N/A</v>
      </c>
      <c r="N766" s="47" t="e">
        <f t="shared" ca="1" si="892"/>
        <v>#N/A</v>
      </c>
    </row>
    <row r="767" spans="1:14" ht="16">
      <c r="A767" s="43" t="str">
        <f t="shared" si="881"/>
        <v>S-CD203
WB7
CWSP21.5/5
FanSP32
Load100</v>
      </c>
      <c r="B767" s="45">
        <f t="shared" ref="B767:N767" ca="1" si="893">IF(ISNUMBER(OFFSET(INDIRECT(CONCATENATE("'",B$9,"'","!$B$59")),$Q23,$D$752)),OFFSET(INDIRECT(CONCATENATE("'",B$9,"'","!$B$59")),$Q23,$D$752),NA())</f>
        <v>1.0000000000001563E-2</v>
      </c>
      <c r="C767" s="45">
        <f t="shared" ca="1" si="893"/>
        <v>8.1229494348900033E-2</v>
      </c>
      <c r="D767" s="45">
        <f t="shared" ca="1" si="893"/>
        <v>1.6039753920242816E-2</v>
      </c>
      <c r="E767" s="46">
        <f t="shared" ca="1" si="893"/>
        <v>7.9999999999998295E-2</v>
      </c>
      <c r="F767" s="46">
        <f t="shared" ca="1" si="893"/>
        <v>0</v>
      </c>
      <c r="G767" s="46">
        <f t="shared" ca="1" si="893"/>
        <v>0</v>
      </c>
      <c r="H767" s="46">
        <f t="shared" ca="1" si="893"/>
        <v>8.595344410050032E-2</v>
      </c>
      <c r="I767" s="46" t="e">
        <f t="shared" ca="1" si="893"/>
        <v>#N/A</v>
      </c>
      <c r="J767" s="46" t="e">
        <f t="shared" ca="1" si="893"/>
        <v>#N/A</v>
      </c>
      <c r="K767" s="46" t="e">
        <f t="shared" ca="1" si="893"/>
        <v>#N/A</v>
      </c>
      <c r="L767" s="46" t="e">
        <f t="shared" ca="1" si="893"/>
        <v>#N/A</v>
      </c>
      <c r="M767" s="46" t="e">
        <f t="shared" ca="1" si="893"/>
        <v>#N/A</v>
      </c>
      <c r="N767" s="47" t="e">
        <f t="shared" ca="1" si="893"/>
        <v>#N/A</v>
      </c>
    </row>
    <row r="768" spans="1:14" ht="16">
      <c r="A768" s="43" t="str">
        <f t="shared" si="881"/>
        <v>S-CD204
WB27
CWSP21.5/5
FanSP32
Load100</v>
      </c>
      <c r="B768" s="45">
        <f t="shared" ref="B768:N768" ca="1" si="894">IF(ISNUMBER(OFFSET(INDIRECT(CONCATENATE("'",B$9,"'","!$B$59")),$Q24,$D$752)),OFFSET(INDIRECT(CONCATENATE("'",B$9,"'","!$B$59")),$Q24,$D$752),NA())</f>
        <v>9.9999999999980105E-3</v>
      </c>
      <c r="C768" s="45">
        <f t="shared" ca="1" si="894"/>
        <v>8.8515873246699073E-2</v>
      </c>
      <c r="D768" s="45">
        <f t="shared" ca="1" si="894"/>
        <v>1.7852469575693419E-2</v>
      </c>
      <c r="E768" s="45">
        <f t="shared" ca="1" si="894"/>
        <v>7.9999999999998295E-2</v>
      </c>
      <c r="F768" s="46">
        <f t="shared" ca="1" si="894"/>
        <v>0</v>
      </c>
      <c r="G768" s="46">
        <f t="shared" ca="1" si="894"/>
        <v>0</v>
      </c>
      <c r="H768" s="46">
        <f t="shared" ca="1" si="894"/>
        <v>8.5943006942400757E-2</v>
      </c>
      <c r="I768" s="46" t="e">
        <f t="shared" ca="1" si="894"/>
        <v>#N/A</v>
      </c>
      <c r="J768" s="46" t="e">
        <f t="shared" ca="1" si="894"/>
        <v>#N/A</v>
      </c>
      <c r="K768" s="46" t="e">
        <f t="shared" ca="1" si="894"/>
        <v>#N/A</v>
      </c>
      <c r="L768" s="46" t="e">
        <f t="shared" ca="1" si="894"/>
        <v>#N/A</v>
      </c>
      <c r="M768" s="46" t="e">
        <f t="shared" ca="1" si="894"/>
        <v>#N/A</v>
      </c>
      <c r="N768" s="47" t="e">
        <f t="shared" ca="1" si="894"/>
        <v>#N/A</v>
      </c>
    </row>
    <row r="769" spans="1:14" ht="16">
      <c r="A769" s="43" t="str">
        <f t="shared" si="881"/>
        <v>S-CD211
WB23
CWSP21.5/5
FanSP22
Load75</v>
      </c>
      <c r="B769" s="45">
        <f t="shared" ref="B769:N769" ca="1" si="895">IF(ISNUMBER(OFFSET(INDIRECT(CONCATENATE("'",B$9,"'","!$B$59")),$Q25,$D$752)),OFFSET(INDIRECT(CONCATENATE("'",B$9,"'","!$B$59")),$Q25,$D$752),NA())</f>
        <v>1.9999999999999574E-2</v>
      </c>
      <c r="C769" s="45">
        <f t="shared" ca="1" si="895"/>
        <v>5.3065722452398489E-2</v>
      </c>
      <c r="D769" s="45">
        <f t="shared" ca="1" si="895"/>
        <v>1.107678902613074E-2</v>
      </c>
      <c r="E769" s="45">
        <f t="shared" ca="1" si="895"/>
        <v>7.0000000000000284E-2</v>
      </c>
      <c r="F769" s="46">
        <f t="shared" ca="1" si="895"/>
        <v>0</v>
      </c>
      <c r="G769" s="46">
        <f t="shared" ca="1" si="895"/>
        <v>0</v>
      </c>
      <c r="H769" s="46">
        <f t="shared" ca="1" si="895"/>
        <v>0.11153312827330097</v>
      </c>
      <c r="I769" s="46" t="e">
        <f t="shared" ca="1" si="895"/>
        <v>#N/A</v>
      </c>
      <c r="J769" s="46" t="e">
        <f t="shared" ca="1" si="895"/>
        <v>#N/A</v>
      </c>
      <c r="K769" s="46" t="e">
        <f t="shared" ca="1" si="895"/>
        <v>#N/A</v>
      </c>
      <c r="L769" s="46" t="e">
        <f t="shared" ca="1" si="895"/>
        <v>#N/A</v>
      </c>
      <c r="M769" s="46" t="e">
        <f t="shared" ca="1" si="895"/>
        <v>#N/A</v>
      </c>
      <c r="N769" s="47" t="e">
        <f t="shared" ca="1" si="895"/>
        <v>#N/A</v>
      </c>
    </row>
    <row r="770" spans="1:14" ht="16">
      <c r="A770" s="43" t="str">
        <f t="shared" si="881"/>
        <v>S-CD212
WB19
CWSP21.5/6
FanSP22
Load50</v>
      </c>
      <c r="B770" s="45">
        <f t="shared" ref="B770:N770" ca="1" si="896">IF(ISNUMBER(OFFSET(INDIRECT(CONCATENATE("'",B$9,"'","!$B$59")),$Q26,$D$752)),OFFSET(INDIRECT(CONCATENATE("'",B$9,"'","!$B$59")),$Q26,$D$752),NA())</f>
        <v>9.9999999999980105E-3</v>
      </c>
      <c r="C770" s="45">
        <f t="shared" ca="1" si="896"/>
        <v>3.2406335021899935E-2</v>
      </c>
      <c r="D770" s="45">
        <f t="shared" ca="1" si="896"/>
        <v>6.3310353836207867E-3</v>
      </c>
      <c r="E770" s="45">
        <f t="shared" ca="1" si="896"/>
        <v>5.0000000000000711E-2</v>
      </c>
      <c r="F770" s="46">
        <f t="shared" ca="1" si="896"/>
        <v>0</v>
      </c>
      <c r="G770" s="46">
        <f t="shared" ca="1" si="896"/>
        <v>0</v>
      </c>
      <c r="H770" s="46">
        <f t="shared" ca="1" si="896"/>
        <v>0.11198117262640039</v>
      </c>
      <c r="I770" s="46" t="e">
        <f t="shared" ca="1" si="896"/>
        <v>#N/A</v>
      </c>
      <c r="J770" s="46" t="e">
        <f t="shared" ca="1" si="896"/>
        <v>#N/A</v>
      </c>
      <c r="K770" s="46" t="e">
        <f t="shared" ca="1" si="896"/>
        <v>#N/A</v>
      </c>
      <c r="L770" s="46" t="e">
        <f t="shared" ca="1" si="896"/>
        <v>#N/A</v>
      </c>
      <c r="M770" s="46" t="e">
        <f t="shared" ca="1" si="896"/>
        <v>#N/A</v>
      </c>
      <c r="N770" s="47" t="e">
        <f t="shared" ca="1" si="896"/>
        <v>#N/A</v>
      </c>
    </row>
    <row r="771" spans="1:14" ht="16">
      <c r="A771" s="48" t="str">
        <f t="shared" si="881"/>
        <v>S-CD213
WB7
CWSP21.5/5
FanSP32
Load100</v>
      </c>
      <c r="B771" s="45">
        <f t="shared" ref="B771:N771" ca="1" si="897">IF(ISNUMBER(OFFSET(INDIRECT(CONCATENATE("'",B$9,"'","!$B$59")),$Q27,$D$752)),OFFSET(INDIRECT(CONCATENATE("'",B$9,"'","!$B$59")),$Q27,$D$752),NA())</f>
        <v>1.0000000000001563E-2</v>
      </c>
      <c r="C771" s="45">
        <f t="shared" ca="1" si="897"/>
        <v>3.2406335021800459E-2</v>
      </c>
      <c r="D771" s="45">
        <f t="shared" ca="1" si="897"/>
        <v>6.2569015405244954E-3</v>
      </c>
      <c r="E771" s="45">
        <f t="shared" ca="1" si="897"/>
        <v>5.0000000000000711E-2</v>
      </c>
      <c r="F771" s="45">
        <f t="shared" ca="1" si="897"/>
        <v>0</v>
      </c>
      <c r="G771" s="45">
        <f t="shared" ca="1" si="897"/>
        <v>0</v>
      </c>
      <c r="H771" s="45">
        <f t="shared" ca="1" si="897"/>
        <v>8.5955091605200096E-2</v>
      </c>
      <c r="I771" s="45" t="e">
        <f t="shared" ca="1" si="897"/>
        <v>#N/A</v>
      </c>
      <c r="J771" s="45" t="e">
        <f t="shared" ca="1" si="897"/>
        <v>#N/A</v>
      </c>
      <c r="K771" s="45" t="e">
        <f t="shared" ca="1" si="897"/>
        <v>#N/A</v>
      </c>
      <c r="L771" s="45" t="e">
        <f t="shared" ca="1" si="897"/>
        <v>#N/A</v>
      </c>
      <c r="M771" s="45" t="e">
        <f t="shared" ca="1" si="897"/>
        <v>#N/A</v>
      </c>
      <c r="N771" s="49" t="e">
        <f t="shared" ca="1" si="897"/>
        <v>#N/A</v>
      </c>
    </row>
    <row r="772" spans="1:14" ht="16">
      <c r="A772" s="48" t="str">
        <f t="shared" si="881"/>
        <v>S-CD214
WB27
CWSP21.5/5
FanSP32
Load100</v>
      </c>
      <c r="B772" s="45">
        <f t="shared" ref="B772:N772" ca="1" si="898">IF(ISNUMBER(OFFSET(INDIRECT(CONCATENATE("'",B$9,"'","!$B$59")),$Q28,$D$752)),OFFSET(INDIRECT(CONCATENATE("'",B$9,"'","!$B$59")),$Q28,$D$752),NA())</f>
        <v>1.0000000000001563E-2</v>
      </c>
      <c r="C772" s="45">
        <f t="shared" ca="1" si="898"/>
        <v>3.2406335021796906E-2</v>
      </c>
      <c r="D772" s="45">
        <f t="shared" ca="1" si="898"/>
        <v>6.5258848688110049E-3</v>
      </c>
      <c r="E772" s="45">
        <f t="shared" ca="1" si="898"/>
        <v>5.0000000000000711E-2</v>
      </c>
      <c r="F772" s="45">
        <f t="shared" ca="1" si="898"/>
        <v>0</v>
      </c>
      <c r="G772" s="45">
        <f t="shared" ca="1" si="898"/>
        <v>0</v>
      </c>
      <c r="H772" s="45">
        <f t="shared" ca="1" si="898"/>
        <v>8.5943006942500233E-2</v>
      </c>
      <c r="I772" s="45" t="e">
        <f t="shared" ca="1" si="898"/>
        <v>#N/A</v>
      </c>
      <c r="J772" s="45" t="e">
        <f t="shared" ca="1" si="898"/>
        <v>#N/A</v>
      </c>
      <c r="K772" s="45" t="e">
        <f t="shared" ca="1" si="898"/>
        <v>#N/A</v>
      </c>
      <c r="L772" s="45" t="e">
        <f t="shared" ca="1" si="898"/>
        <v>#N/A</v>
      </c>
      <c r="M772" s="45" t="e">
        <f t="shared" ca="1" si="898"/>
        <v>#N/A</v>
      </c>
      <c r="N772" s="49" t="e">
        <f t="shared" ca="1" si="898"/>
        <v>#N/A</v>
      </c>
    </row>
    <row r="773" spans="1:14" ht="17" thickBot="1">
      <c r="A773" s="50" t="str">
        <f t="shared" si="881"/>
        <v>S-CD215
WB27
CWSP21.5/5
FanSP32
Load100</v>
      </c>
      <c r="B773" s="51">
        <f t="shared" ref="B773:N773" ca="1" si="899">IF(ISNUMBER(OFFSET(INDIRECT(CONCATENATE("'",B$9,"'","!$B$59")),$Q29,$D$752)),OFFSET(INDIRECT(CONCATENATE("'",B$9,"'","!$B$59")),$Q29,$D$752),NA())</f>
        <v>0</v>
      </c>
      <c r="C773" s="51">
        <f t="shared" ca="1" si="899"/>
        <v>3.2406335021899935E-2</v>
      </c>
      <c r="D773" s="51">
        <f t="shared" ca="1" si="899"/>
        <v>6.3310353836207867E-3</v>
      </c>
      <c r="E773" s="51">
        <f t="shared" ca="1" si="899"/>
        <v>5.0000000000000711E-2</v>
      </c>
      <c r="F773" s="51">
        <f t="shared" ca="1" si="899"/>
        <v>0</v>
      </c>
      <c r="G773" s="51">
        <f t="shared" ca="1" si="899"/>
        <v>0</v>
      </c>
      <c r="H773" s="51">
        <f t="shared" ca="1" si="899"/>
        <v>0</v>
      </c>
      <c r="I773" s="51" t="e">
        <f t="shared" ca="1" si="899"/>
        <v>#N/A</v>
      </c>
      <c r="J773" s="51" t="e">
        <f t="shared" ca="1" si="899"/>
        <v>#N/A</v>
      </c>
      <c r="K773" s="51" t="e">
        <f t="shared" ca="1" si="899"/>
        <v>#N/A</v>
      </c>
      <c r="L773" s="51" t="e">
        <f t="shared" ca="1" si="899"/>
        <v>#N/A</v>
      </c>
      <c r="M773" s="51" t="e">
        <f t="shared" ca="1" si="899"/>
        <v>#N/A</v>
      </c>
      <c r="N773" s="52" t="e">
        <f t="shared" ca="1" si="899"/>
        <v>#N/A</v>
      </c>
    </row>
    <row r="774" spans="1:14" ht="16">
      <c r="A774" s="36"/>
      <c r="B774" s="36"/>
      <c r="C774" s="36"/>
      <c r="D774" s="36"/>
      <c r="E774" s="36"/>
      <c r="F774" s="36"/>
      <c r="G774" s="36"/>
      <c r="H774" s="36"/>
      <c r="I774" s="36"/>
      <c r="J774" s="36"/>
      <c r="K774" s="36"/>
      <c r="L774" s="36"/>
      <c r="M774" s="36"/>
      <c r="N774" s="36"/>
    </row>
    <row r="775" spans="1:14" ht="16">
      <c r="A775" s="36"/>
      <c r="B775" s="36"/>
      <c r="C775" s="36"/>
      <c r="D775" s="36"/>
      <c r="E775" s="36"/>
      <c r="F775" s="36"/>
      <c r="G775" s="36"/>
      <c r="H775" s="36"/>
      <c r="I775" s="36"/>
      <c r="J775" s="36"/>
      <c r="K775" s="36"/>
      <c r="L775" s="36"/>
      <c r="M775" s="36"/>
      <c r="N775" s="36"/>
    </row>
    <row r="776" spans="1:14" ht="16">
      <c r="A776" s="6" t="s">
        <v>382</v>
      </c>
      <c r="B776" s="6" t="s">
        <v>258</v>
      </c>
      <c r="C776" s="6" t="s">
        <v>15</v>
      </c>
      <c r="D776" s="6">
        <f>MATCH(A776,$X$11:$X$53,0)</f>
        <v>42</v>
      </c>
      <c r="E776" s="8"/>
      <c r="F776" s="6" t="str">
        <f>A776&amp;B776&amp;$F$4</f>
        <v>PCD_冷却水増加熱量[kW]　S-CD100シリーズ</v>
      </c>
      <c r="G776" s="6" t="str">
        <f>A776&amp;B776&amp;$G$4</f>
        <v>PCD_冷却水増加熱量[kW]　S-CD200シリーズ</v>
      </c>
      <c r="I776" s="36"/>
      <c r="J776" s="36"/>
      <c r="K776" s="36"/>
      <c r="L776" s="36"/>
      <c r="M776" s="36"/>
      <c r="N776" s="36"/>
    </row>
    <row r="777" spans="1:14">
      <c r="A777" s="11" t="s">
        <v>18</v>
      </c>
    </row>
    <row r="778" spans="1:14" ht="15" thickBot="1">
      <c r="A778" s="37" t="s">
        <v>26</v>
      </c>
      <c r="B778" s="38" t="str">
        <f ca="1">B$10</f>
        <v>QAS/メーカ値</v>
      </c>
      <c r="C778" s="38" t="str">
        <f t="shared" ref="C778:N778" ca="1" si="900">C$10</f>
        <v>ENe-ST/小野永吉</v>
      </c>
      <c r="D778" s="38" t="str">
        <f t="shared" ca="1" si="900"/>
        <v>LCEM/Yajima</v>
      </c>
      <c r="E778" s="38" t="str">
        <f t="shared" ca="1" si="900"/>
        <v>BEST2108dev/nino</v>
      </c>
      <c r="F778" s="38" t="str">
        <f t="shared" si="900"/>
        <v>Popolo_富樫</v>
      </c>
      <c r="G778" s="38" t="str">
        <f t="shared" si="900"/>
        <v>ACSESCX_吉田</v>
      </c>
      <c r="H778" s="38" t="str">
        <f t="shared" ca="1" si="900"/>
        <v>EnergyPlus/小野永吉</v>
      </c>
      <c r="I778" s="38" t="e">
        <f t="shared" ca="1" si="900"/>
        <v>#REF!</v>
      </c>
      <c r="J778" s="38" t="e">
        <f t="shared" ca="1" si="900"/>
        <v>#REF!</v>
      </c>
      <c r="K778" s="38" t="e">
        <f t="shared" ca="1" si="900"/>
        <v>#REF!</v>
      </c>
      <c r="L778" s="38" t="e">
        <f t="shared" ca="1" si="900"/>
        <v>#REF!</v>
      </c>
      <c r="M778" s="38" t="e">
        <f t="shared" ca="1" si="900"/>
        <v>#REF!</v>
      </c>
      <c r="N778" s="38" t="e">
        <f t="shared" ca="1" si="900"/>
        <v>#REF!</v>
      </c>
    </row>
    <row r="779" spans="1:14" ht="16">
      <c r="A779" s="39" t="str">
        <f>$A251</f>
        <v>S-CD100
WB27
CWSP21.5/5
FanSP22
Load100</v>
      </c>
      <c r="B779" s="40">
        <f ca="1">IF(ISNUMBER(OFFSET(INDIRECT(CONCATENATE("'",B$9,"'","!$B$59")),$Q11,$D$776)),OFFSET(INDIRECT(CONCATENATE("'",B$9,"'","!$B$59")),$Q11,$D$776),NA())</f>
        <v>1.7441876395346527</v>
      </c>
      <c r="C779" s="40">
        <f t="shared" ref="C779:N779" ca="1" si="901">IF(ISNUMBER(OFFSET(INDIRECT(CONCATENATE("'",C$9,"'","!$B$59")),$Q11,$D$776)),OFFSET(INDIRECT(CONCATENATE("'",C$9,"'","!$B$59")),$Q11,$D$776),NA())</f>
        <v>15.438827966865665</v>
      </c>
      <c r="D779" s="40">
        <f t="shared" ca="1" si="901"/>
        <v>3.2149584856057829</v>
      </c>
      <c r="E779" s="41">
        <f t="shared" ca="1" si="901"/>
        <v>13.953501116279702</v>
      </c>
      <c r="F779" s="41">
        <f t="shared" ca="1" si="901"/>
        <v>0</v>
      </c>
      <c r="G779" s="41">
        <f t="shared" ca="1" si="901"/>
        <v>0</v>
      </c>
      <c r="H779" s="41">
        <f t="shared" ca="1" si="901"/>
        <v>18.654174667303845</v>
      </c>
      <c r="I779" s="41" t="e">
        <f t="shared" ca="1" si="901"/>
        <v>#N/A</v>
      </c>
      <c r="J779" s="41" t="e">
        <f t="shared" ca="1" si="901"/>
        <v>#N/A</v>
      </c>
      <c r="K779" s="41" t="e">
        <f t="shared" ca="1" si="901"/>
        <v>#N/A</v>
      </c>
      <c r="L779" s="41" t="e">
        <f t="shared" ca="1" si="901"/>
        <v>#N/A</v>
      </c>
      <c r="M779" s="41" t="e">
        <f t="shared" ca="1" si="901"/>
        <v>#N/A</v>
      </c>
      <c r="N779" s="42" t="e">
        <f t="shared" ca="1" si="901"/>
        <v>#N/A</v>
      </c>
    </row>
    <row r="780" spans="1:14" ht="16">
      <c r="A780" s="43" t="str">
        <f t="shared" ref="A780:A797" si="902">$A252</f>
        <v>S-CD101
WB23
CWSP21.5/5
FanSP22
Load100</v>
      </c>
      <c r="B780" s="44">
        <f t="shared" ref="B780:N780" ca="1" si="903">IF(ISNUMBER(OFFSET(INDIRECT(CONCATENATE("'",B$9,"'","!$B$59")),$Q12,$D$776)),OFFSET(INDIRECT(CONCATENATE("'",B$9,"'","!$B$59")),$Q12,$D$776),NA())</f>
        <v>1.7441876395346527</v>
      </c>
      <c r="C780" s="45">
        <f t="shared" ca="1" si="903"/>
        <v>15.438827966865665</v>
      </c>
      <c r="D780" s="45">
        <f t="shared" ca="1" si="903"/>
        <v>3.2149584856057829</v>
      </c>
      <c r="E780" s="46">
        <f t="shared" ca="1" si="903"/>
        <v>15.697688755814974</v>
      </c>
      <c r="F780" s="46">
        <f t="shared" ca="1" si="903"/>
        <v>0</v>
      </c>
      <c r="G780" s="46">
        <f t="shared" ca="1" si="903"/>
        <v>0</v>
      </c>
      <c r="H780" s="46">
        <f t="shared" ca="1" si="903"/>
        <v>19.026765559645614</v>
      </c>
      <c r="I780" s="46" t="e">
        <f t="shared" ca="1" si="903"/>
        <v>#N/A</v>
      </c>
      <c r="J780" s="46" t="e">
        <f t="shared" ca="1" si="903"/>
        <v>#N/A</v>
      </c>
      <c r="K780" s="46" t="e">
        <f t="shared" ca="1" si="903"/>
        <v>#N/A</v>
      </c>
      <c r="L780" s="46" t="e">
        <f t="shared" ca="1" si="903"/>
        <v>#N/A</v>
      </c>
      <c r="M780" s="46" t="e">
        <f t="shared" ca="1" si="903"/>
        <v>#N/A</v>
      </c>
      <c r="N780" s="47" t="e">
        <f t="shared" ca="1" si="903"/>
        <v>#N/A</v>
      </c>
    </row>
    <row r="781" spans="1:14" ht="16">
      <c r="A781" s="43" t="str">
        <f t="shared" si="902"/>
        <v>S-CD102
WB19
CWSP21.5/5
FanSP22
Load100</v>
      </c>
      <c r="B781" s="45">
        <f t="shared" ref="B781:N781" ca="1" si="904">IF(ISNUMBER(OFFSET(INDIRECT(CONCATENATE("'",B$9,"'","!$B$59")),$Q13,$D$776)),OFFSET(INDIRECT(CONCATENATE("'",B$9,"'","!$B$59")),$Q13,$D$776),NA())</f>
        <v>1.7441876395346527</v>
      </c>
      <c r="C781" s="45">
        <f t="shared" ca="1" si="904"/>
        <v>15.438827966847693</v>
      </c>
      <c r="D781" s="45">
        <f t="shared" ca="1" si="904"/>
        <v>3.2149584856057829</v>
      </c>
      <c r="E781" s="46">
        <f t="shared" ca="1" si="904"/>
        <v>13.953501116280322</v>
      </c>
      <c r="F781" s="46">
        <f t="shared" ca="1" si="904"/>
        <v>0</v>
      </c>
      <c r="G781" s="46">
        <f t="shared" ca="1" si="904"/>
        <v>0</v>
      </c>
      <c r="H781" s="46">
        <f t="shared" ca="1" si="904"/>
        <v>19.31774389823709</v>
      </c>
      <c r="I781" s="46" t="e">
        <f t="shared" ca="1" si="904"/>
        <v>#N/A</v>
      </c>
      <c r="J781" s="46" t="e">
        <f t="shared" ca="1" si="904"/>
        <v>#N/A</v>
      </c>
      <c r="K781" s="46" t="e">
        <f t="shared" ca="1" si="904"/>
        <v>#N/A</v>
      </c>
      <c r="L781" s="46" t="e">
        <f t="shared" ca="1" si="904"/>
        <v>#N/A</v>
      </c>
      <c r="M781" s="46" t="e">
        <f t="shared" ca="1" si="904"/>
        <v>#N/A</v>
      </c>
      <c r="N781" s="47" t="e">
        <f t="shared" ca="1" si="904"/>
        <v>#N/A</v>
      </c>
    </row>
    <row r="782" spans="1:14" ht="16">
      <c r="A782" s="43" t="str">
        <f t="shared" si="902"/>
        <v>S-CD103
WB7
CWSP21.5/5
FanSP32
Load100</v>
      </c>
      <c r="B782" s="45">
        <f t="shared" ref="B782:N782" ca="1" si="905">IF(ISNUMBER(OFFSET(INDIRECT(CONCATENATE("'",B$9,"'","!$B$59")),$Q14,$D$776)),OFFSET(INDIRECT(CONCATENATE("'",B$9,"'","!$B$59")),$Q14,$D$776),NA())</f>
        <v>1.7441876395352724</v>
      </c>
      <c r="C782" s="45">
        <f t="shared" ca="1" si="905"/>
        <v>15.438827966848315</v>
      </c>
      <c r="D782" s="45">
        <f t="shared" ca="1" si="905"/>
        <v>3.2149584856057829</v>
      </c>
      <c r="E782" s="46">
        <f t="shared" ca="1" si="905"/>
        <v>13.953501116279702</v>
      </c>
      <c r="F782" s="46">
        <f t="shared" ca="1" si="905"/>
        <v>0</v>
      </c>
      <c r="G782" s="46">
        <f t="shared" ca="1" si="905"/>
        <v>0</v>
      </c>
      <c r="H782" s="46">
        <f t="shared" ca="1" si="905"/>
        <v>14.990483028079256</v>
      </c>
      <c r="I782" s="46" t="e">
        <f t="shared" ca="1" si="905"/>
        <v>#N/A</v>
      </c>
      <c r="J782" s="46" t="e">
        <f t="shared" ca="1" si="905"/>
        <v>#N/A</v>
      </c>
      <c r="K782" s="46" t="e">
        <f t="shared" ca="1" si="905"/>
        <v>#N/A</v>
      </c>
      <c r="L782" s="46" t="e">
        <f t="shared" ca="1" si="905"/>
        <v>#N/A</v>
      </c>
      <c r="M782" s="46" t="e">
        <f t="shared" ca="1" si="905"/>
        <v>#N/A</v>
      </c>
      <c r="N782" s="47" t="e">
        <f t="shared" ca="1" si="905"/>
        <v>#N/A</v>
      </c>
    </row>
    <row r="783" spans="1:14" ht="16">
      <c r="A783" s="43" t="str">
        <f t="shared" si="902"/>
        <v>S-CD104
WB27
CWSP21.5/5
FanSP32
Load100</v>
      </c>
      <c r="B783" s="45">
        <f t="shared" ref="B783:N783" ca="1" si="906">IF(ISNUMBER(OFFSET(INDIRECT(CONCATENATE("'",B$9,"'","!$B$59")),$Q15,$D$776)),OFFSET(INDIRECT(CONCATENATE("'",B$9,"'","!$B$59")),$Q15,$D$776),NA())</f>
        <v>1.7441876395352724</v>
      </c>
      <c r="C783" s="45">
        <f t="shared" ca="1" si="906"/>
        <v>15.438827966847693</v>
      </c>
      <c r="D783" s="45">
        <f t="shared" ca="1" si="906"/>
        <v>3.2149584856057829</v>
      </c>
      <c r="E783" s="46">
        <f t="shared" ca="1" si="906"/>
        <v>13.953501116279702</v>
      </c>
      <c r="F783" s="46">
        <f t="shared" ca="1" si="906"/>
        <v>0</v>
      </c>
      <c r="G783" s="46">
        <f t="shared" ca="1" si="906"/>
        <v>0</v>
      </c>
      <c r="H783" s="46">
        <f t="shared" ca="1" si="906"/>
        <v>14.988662763149803</v>
      </c>
      <c r="I783" s="46" t="e">
        <f t="shared" ca="1" si="906"/>
        <v>#N/A</v>
      </c>
      <c r="J783" s="46" t="e">
        <f t="shared" ca="1" si="906"/>
        <v>#N/A</v>
      </c>
      <c r="K783" s="46" t="e">
        <f t="shared" ca="1" si="906"/>
        <v>#N/A</v>
      </c>
      <c r="L783" s="46" t="e">
        <f t="shared" ca="1" si="906"/>
        <v>#N/A</v>
      </c>
      <c r="M783" s="46" t="e">
        <f t="shared" ca="1" si="906"/>
        <v>#N/A</v>
      </c>
      <c r="N783" s="47" t="e">
        <f t="shared" ca="1" si="906"/>
        <v>#N/A</v>
      </c>
    </row>
    <row r="784" spans="1:14" ht="16">
      <c r="A784" s="43" t="str">
        <f t="shared" si="902"/>
        <v>S-CD111
WB23
CWSP21.5/5
FanSP22
Load75</v>
      </c>
      <c r="B784" s="45">
        <f t="shared" ref="B784:N784" ca="1" si="907">IF(ISNUMBER(OFFSET(INDIRECT(CONCATENATE("'",B$9,"'","!$B$59")),$Q16,$D$776)),OFFSET(INDIRECT(CONCATENATE("'",B$9,"'","!$B$59")),$Q16,$D$776),NA())</f>
        <v>1.7441876395346527</v>
      </c>
      <c r="C784" s="45">
        <f t="shared" ca="1" si="907"/>
        <v>15.438827966848315</v>
      </c>
      <c r="D784" s="45">
        <f t="shared" ca="1" si="907"/>
        <v>3.2149584856057829</v>
      </c>
      <c r="E784" s="45">
        <f t="shared" ca="1" si="907"/>
        <v>13.953501116280322</v>
      </c>
      <c r="F784" s="46">
        <f t="shared" ca="1" si="907"/>
        <v>0</v>
      </c>
      <c r="G784" s="46">
        <f t="shared" ca="1" si="907"/>
        <v>0</v>
      </c>
      <c r="H784" s="46">
        <f t="shared" ca="1" si="907"/>
        <v>19.120259819043827</v>
      </c>
      <c r="I784" s="46" t="e">
        <f t="shared" ca="1" si="907"/>
        <v>#N/A</v>
      </c>
      <c r="J784" s="46" t="e">
        <f t="shared" ca="1" si="907"/>
        <v>#N/A</v>
      </c>
      <c r="K784" s="46" t="e">
        <f t="shared" ca="1" si="907"/>
        <v>#N/A</v>
      </c>
      <c r="L784" s="46" t="e">
        <f t="shared" ca="1" si="907"/>
        <v>#N/A</v>
      </c>
      <c r="M784" s="46" t="e">
        <f t="shared" ca="1" si="907"/>
        <v>#N/A</v>
      </c>
      <c r="N784" s="47" t="e">
        <f t="shared" ca="1" si="907"/>
        <v>#N/A</v>
      </c>
    </row>
    <row r="785" spans="1:14" ht="16">
      <c r="A785" s="43" t="str">
        <f t="shared" si="902"/>
        <v>S-CD112
WB19
CWSP21.5/6
FanSP22
Load50</v>
      </c>
      <c r="B785" s="45">
        <f t="shared" ref="B785:N785" ca="1" si="908">IF(ISNUMBER(OFFSET(INDIRECT(CONCATENATE("'",B$9,"'","!$B$59")),$Q17,$D$776)),OFFSET(INDIRECT(CONCATENATE("'",B$9,"'","!$B$59")),$Q17,$D$776),NA())</f>
        <v>1.7441876395352724</v>
      </c>
      <c r="C785" s="45">
        <f t="shared" ca="1" si="908"/>
        <v>15.438827966865665</v>
      </c>
      <c r="D785" s="45">
        <f t="shared" ca="1" si="908"/>
        <v>3.2149584856057829</v>
      </c>
      <c r="E785" s="45">
        <f t="shared" ca="1" si="908"/>
        <v>15.697688755814974</v>
      </c>
      <c r="F785" s="46">
        <f t="shared" ca="1" si="908"/>
        <v>0</v>
      </c>
      <c r="G785" s="46">
        <f t="shared" ca="1" si="908"/>
        <v>0</v>
      </c>
      <c r="H785" s="46">
        <f t="shared" ca="1" si="908"/>
        <v>14.99189603598988</v>
      </c>
      <c r="I785" s="46" t="e">
        <f t="shared" ca="1" si="908"/>
        <v>#N/A</v>
      </c>
      <c r="J785" s="46" t="e">
        <f t="shared" ca="1" si="908"/>
        <v>#N/A</v>
      </c>
      <c r="K785" s="46" t="e">
        <f t="shared" ca="1" si="908"/>
        <v>#N/A</v>
      </c>
      <c r="L785" s="46" t="e">
        <f t="shared" ca="1" si="908"/>
        <v>#N/A</v>
      </c>
      <c r="M785" s="46" t="e">
        <f t="shared" ca="1" si="908"/>
        <v>#N/A</v>
      </c>
      <c r="N785" s="47" t="e">
        <f t="shared" ca="1" si="908"/>
        <v>#N/A</v>
      </c>
    </row>
    <row r="786" spans="1:14" ht="16">
      <c r="A786" s="43" t="str">
        <f t="shared" si="902"/>
        <v>S-CD113
WB7
CWSP21.5/5
FanSP32
Load100</v>
      </c>
      <c r="B786" s="45">
        <f t="shared" ref="B786:N786" ca="1" si="909">IF(ISNUMBER(OFFSET(INDIRECT(CONCATENATE("'",B$9,"'","!$B$59")),$Q18,$D$776)),OFFSET(INDIRECT(CONCATENATE("'",B$9,"'","!$B$59")),$Q18,$D$776),NA())</f>
        <v>1.7441876395352724</v>
      </c>
      <c r="C786" s="45">
        <f t="shared" ca="1" si="909"/>
        <v>15.438827966865043</v>
      </c>
      <c r="D786" s="45">
        <f t="shared" ca="1" si="909"/>
        <v>3.2149584856057829</v>
      </c>
      <c r="E786" s="45">
        <f t="shared" ca="1" si="909"/>
        <v>13.953501116279702</v>
      </c>
      <c r="F786" s="46">
        <f t="shared" ca="1" si="909"/>
        <v>0</v>
      </c>
      <c r="G786" s="46">
        <f t="shared" ca="1" si="909"/>
        <v>0</v>
      </c>
      <c r="H786" s="46">
        <f t="shared" ca="1" si="909"/>
        <v>14.990770356708543</v>
      </c>
      <c r="I786" s="46" t="e">
        <f t="shared" ca="1" si="909"/>
        <v>#N/A</v>
      </c>
      <c r="J786" s="46" t="e">
        <f t="shared" ca="1" si="909"/>
        <v>#N/A</v>
      </c>
      <c r="K786" s="46" t="e">
        <f t="shared" ca="1" si="909"/>
        <v>#N/A</v>
      </c>
      <c r="L786" s="46" t="e">
        <f t="shared" ca="1" si="909"/>
        <v>#N/A</v>
      </c>
      <c r="M786" s="46" t="e">
        <f t="shared" ca="1" si="909"/>
        <v>#N/A</v>
      </c>
      <c r="N786" s="47" t="e">
        <f t="shared" ca="1" si="909"/>
        <v>#N/A</v>
      </c>
    </row>
    <row r="787" spans="1:14" ht="16">
      <c r="A787" s="48" t="str">
        <f t="shared" si="902"/>
        <v>S-CD114
WB27
CWSP21.5/5
FanSP32
Load100</v>
      </c>
      <c r="B787" s="45">
        <f t="shared" ref="B787:N787" ca="1" si="910">IF(ISNUMBER(OFFSET(INDIRECT(CONCATENATE("'",B$9,"'","!$B$59")),$Q19,$D$776)),OFFSET(INDIRECT(CONCATENATE("'",B$9,"'","!$B$59")),$Q19,$D$776),NA())</f>
        <v>1.7441876395352724</v>
      </c>
      <c r="C787" s="45">
        <f t="shared" ca="1" si="910"/>
        <v>15.438827966865665</v>
      </c>
      <c r="D787" s="45">
        <f t="shared" ca="1" si="910"/>
        <v>3.2149584856057829</v>
      </c>
      <c r="E787" s="45">
        <f t="shared" ca="1" si="910"/>
        <v>13.953501116279702</v>
      </c>
      <c r="F787" s="45">
        <f t="shared" ca="1" si="910"/>
        <v>0</v>
      </c>
      <c r="G787" s="45">
        <f t="shared" ca="1" si="910"/>
        <v>0</v>
      </c>
      <c r="H787" s="45">
        <f t="shared" ca="1" si="910"/>
        <v>14.988662763167152</v>
      </c>
      <c r="I787" s="45" t="e">
        <f t="shared" ca="1" si="910"/>
        <v>#N/A</v>
      </c>
      <c r="J787" s="45" t="e">
        <f t="shared" ca="1" si="910"/>
        <v>#N/A</v>
      </c>
      <c r="K787" s="45" t="e">
        <f t="shared" ca="1" si="910"/>
        <v>#N/A</v>
      </c>
      <c r="L787" s="45" t="e">
        <f t="shared" ca="1" si="910"/>
        <v>#N/A</v>
      </c>
      <c r="M787" s="45" t="e">
        <f t="shared" ca="1" si="910"/>
        <v>#N/A</v>
      </c>
      <c r="N787" s="49" t="e">
        <f t="shared" ca="1" si="910"/>
        <v>#N/A</v>
      </c>
    </row>
    <row r="788" spans="1:14" ht="16">
      <c r="A788" s="43" t="str">
        <f t="shared" si="902"/>
        <v>S-CD200
WB27
CWSP21.5/5
FanSP22
Load100</v>
      </c>
      <c r="B788" s="44">
        <f t="shared" ref="B788:N788" ca="1" si="911">IF(ISNUMBER(OFFSET(INDIRECT(CONCATENATE("'",B$9,"'","!$B$59")),$Q20,$D$776)),OFFSET(INDIRECT(CONCATENATE("'",B$9,"'","!$B$59")),$Q20,$D$776),NA())</f>
        <v>1.7441876395346527</v>
      </c>
      <c r="C788" s="45">
        <f t="shared" ca="1" si="911"/>
        <v>15.413990575186526</v>
      </c>
      <c r="D788" s="45">
        <f t="shared" ca="1" si="911"/>
        <v>3.2201653161848038</v>
      </c>
      <c r="E788" s="46">
        <f t="shared" ca="1" si="911"/>
        <v>13.953501116279702</v>
      </c>
      <c r="F788" s="46">
        <f t="shared" ca="1" si="911"/>
        <v>0</v>
      </c>
      <c r="G788" s="46">
        <f t="shared" ca="1" si="911"/>
        <v>0</v>
      </c>
      <c r="H788" s="46">
        <f t="shared" ca="1" si="911"/>
        <v>19.203286907874681</v>
      </c>
      <c r="I788" s="46" t="e">
        <f t="shared" ca="1" si="911"/>
        <v>#N/A</v>
      </c>
      <c r="J788" s="46" t="e">
        <f t="shared" ca="1" si="911"/>
        <v>#N/A</v>
      </c>
      <c r="K788" s="46" t="e">
        <f t="shared" ca="1" si="911"/>
        <v>#N/A</v>
      </c>
      <c r="L788" s="46" t="e">
        <f t="shared" ca="1" si="911"/>
        <v>#N/A</v>
      </c>
      <c r="M788" s="46" t="e">
        <f t="shared" ca="1" si="911"/>
        <v>#N/A</v>
      </c>
      <c r="N788" s="47" t="e">
        <f t="shared" ca="1" si="911"/>
        <v>#N/A</v>
      </c>
    </row>
    <row r="789" spans="1:14" ht="16">
      <c r="A789" s="43" t="str">
        <f t="shared" si="902"/>
        <v>S-CD201
WB23
CWSP21.5/5
FanSP22
Load100</v>
      </c>
      <c r="B789" s="45">
        <f t="shared" ref="B789:N789" ca="1" si="912">IF(ISNUMBER(OFFSET(INDIRECT(CONCATENATE("'",B$9,"'","!$B$59")),$Q21,$D$776)),OFFSET(INDIRECT(CONCATENATE("'",B$9,"'","!$B$59")),$Q21,$D$776),NA())</f>
        <v>1.7441876395346527</v>
      </c>
      <c r="C789" s="45">
        <f t="shared" ca="1" si="912"/>
        <v>14.668697789934344</v>
      </c>
      <c r="D789" s="45">
        <f t="shared" ca="1" si="912"/>
        <v>3.033969916315272</v>
      </c>
      <c r="E789" s="46">
        <f t="shared" ca="1" si="912"/>
        <v>15.697688755814974</v>
      </c>
      <c r="F789" s="46">
        <f t="shared" ca="1" si="912"/>
        <v>0</v>
      </c>
      <c r="G789" s="46">
        <f t="shared" ca="1" si="912"/>
        <v>0</v>
      </c>
      <c r="H789" s="46">
        <f t="shared" ca="1" si="912"/>
        <v>19.462068193379405</v>
      </c>
      <c r="I789" s="46" t="e">
        <f t="shared" ca="1" si="912"/>
        <v>#N/A</v>
      </c>
      <c r="J789" s="46" t="e">
        <f t="shared" ca="1" si="912"/>
        <v>#N/A</v>
      </c>
      <c r="K789" s="46" t="e">
        <f t="shared" ca="1" si="912"/>
        <v>#N/A</v>
      </c>
      <c r="L789" s="46" t="e">
        <f t="shared" ca="1" si="912"/>
        <v>#N/A</v>
      </c>
      <c r="M789" s="46" t="e">
        <f t="shared" ca="1" si="912"/>
        <v>#N/A</v>
      </c>
      <c r="N789" s="47" t="e">
        <f t="shared" ca="1" si="912"/>
        <v>#N/A</v>
      </c>
    </row>
    <row r="790" spans="1:14" ht="16">
      <c r="A790" s="43" t="str">
        <f t="shared" si="902"/>
        <v>S-CD202
WB19
CWSP21.5/5
FanSP22
Load100</v>
      </c>
      <c r="B790" s="45">
        <f t="shared" ref="B790:N790" ca="1" si="913">IF(ISNUMBER(OFFSET(INDIRECT(CONCATENATE("'",B$9,"'","!$B$59")),$Q22,$D$776)),OFFSET(INDIRECT(CONCATENATE("'",B$9,"'","!$B$59")),$Q22,$D$776),NA())</f>
        <v>1.7441528953196528</v>
      </c>
      <c r="C790" s="45">
        <f t="shared" ca="1" si="913"/>
        <v>14.033810382779233</v>
      </c>
      <c r="D790" s="45">
        <f t="shared" ca="1" si="913"/>
        <v>2.9262320436749691</v>
      </c>
      <c r="E790" s="46">
        <f t="shared" ca="1" si="913"/>
        <v>13.953501116280322</v>
      </c>
      <c r="F790" s="46">
        <f t="shared" ca="1" si="913"/>
        <v>0</v>
      </c>
      <c r="G790" s="46">
        <f t="shared" ca="1" si="913"/>
        <v>0</v>
      </c>
      <c r="H790" s="46">
        <f t="shared" ca="1" si="913"/>
        <v>19.630876168504706</v>
      </c>
      <c r="I790" s="46" t="e">
        <f t="shared" ca="1" si="913"/>
        <v>#N/A</v>
      </c>
      <c r="J790" s="46" t="e">
        <f t="shared" ca="1" si="913"/>
        <v>#N/A</v>
      </c>
      <c r="K790" s="46" t="e">
        <f t="shared" ca="1" si="913"/>
        <v>#N/A</v>
      </c>
      <c r="L790" s="46" t="e">
        <f t="shared" ca="1" si="913"/>
        <v>#N/A</v>
      </c>
      <c r="M790" s="46" t="e">
        <f t="shared" ca="1" si="913"/>
        <v>#N/A</v>
      </c>
      <c r="N790" s="47" t="e">
        <f t="shared" ca="1" si="913"/>
        <v>#N/A</v>
      </c>
    </row>
    <row r="791" spans="1:14" ht="16">
      <c r="A791" s="43" t="str">
        <f t="shared" si="902"/>
        <v>S-CD203
WB7
CWSP21.5/5
FanSP32
Load100</v>
      </c>
      <c r="B791" s="45">
        <f t="shared" ref="B791:N791" ca="1" si="914">IF(ISNUMBER(OFFSET(INDIRECT(CONCATENATE("'",B$9,"'","!$B$59")),$Q23,$D$776)),OFFSET(INDIRECT(CONCATENATE("'",B$9,"'","!$B$59")),$Q23,$D$776),NA())</f>
        <v>1.7118587753852677</v>
      </c>
      <c r="C791" s="45">
        <f t="shared" ca="1" si="914"/>
        <v>13.453277644008459</v>
      </c>
      <c r="D791" s="45">
        <f t="shared" ca="1" si="914"/>
        <v>2.6083181721436288</v>
      </c>
      <c r="E791" s="46">
        <f t="shared" ca="1" si="914"/>
        <v>13.890857715239704</v>
      </c>
      <c r="F791" s="46">
        <f t="shared" ca="1" si="914"/>
        <v>0</v>
      </c>
      <c r="G791" s="46">
        <f t="shared" ca="1" si="914"/>
        <v>0</v>
      </c>
      <c r="H791" s="46">
        <f t="shared" ca="1" si="914"/>
        <v>14.990483028096603</v>
      </c>
      <c r="I791" s="46" t="e">
        <f t="shared" ca="1" si="914"/>
        <v>#N/A</v>
      </c>
      <c r="J791" s="46" t="e">
        <f t="shared" ca="1" si="914"/>
        <v>#N/A</v>
      </c>
      <c r="K791" s="46" t="e">
        <f t="shared" ca="1" si="914"/>
        <v>#N/A</v>
      </c>
      <c r="L791" s="46" t="e">
        <f t="shared" ca="1" si="914"/>
        <v>#N/A</v>
      </c>
      <c r="M791" s="46" t="e">
        <f t="shared" ca="1" si="914"/>
        <v>#N/A</v>
      </c>
      <c r="N791" s="47" t="e">
        <f t="shared" ca="1" si="914"/>
        <v>#N/A</v>
      </c>
    </row>
    <row r="792" spans="1:14" ht="16">
      <c r="A792" s="43" t="str">
        <f t="shared" si="902"/>
        <v>S-CD204
WB27
CWSP21.5/5
FanSP32
Load100</v>
      </c>
      <c r="B792" s="45">
        <f t="shared" ref="B792:N792" ca="1" si="915">IF(ISNUMBER(OFFSET(INDIRECT(CONCATENATE("'",B$9,"'","!$B$59")),$Q24,$D$776)),OFFSET(INDIRECT(CONCATENATE("'",B$9,"'","!$B$59")),$Q24,$D$776),NA())</f>
        <v>1.7441876395346527</v>
      </c>
      <c r="C792" s="45">
        <f t="shared" ca="1" si="915"/>
        <v>15.438827966847693</v>
      </c>
      <c r="D792" s="45">
        <f t="shared" ca="1" si="915"/>
        <v>3.0887352175257341</v>
      </c>
      <c r="E792" s="45">
        <f t="shared" ca="1" si="915"/>
        <v>13.953501116279702</v>
      </c>
      <c r="F792" s="46">
        <f t="shared" ca="1" si="915"/>
        <v>0</v>
      </c>
      <c r="G792" s="46">
        <f t="shared" ca="1" si="915"/>
        <v>0</v>
      </c>
      <c r="H792" s="46">
        <f t="shared" ca="1" si="915"/>
        <v>14.988662763149803</v>
      </c>
      <c r="I792" s="46" t="e">
        <f t="shared" ca="1" si="915"/>
        <v>#N/A</v>
      </c>
      <c r="J792" s="46" t="e">
        <f t="shared" ca="1" si="915"/>
        <v>#N/A</v>
      </c>
      <c r="K792" s="46" t="e">
        <f t="shared" ca="1" si="915"/>
        <v>#N/A</v>
      </c>
      <c r="L792" s="46" t="e">
        <f t="shared" ca="1" si="915"/>
        <v>#N/A</v>
      </c>
      <c r="M792" s="46" t="e">
        <f t="shared" ca="1" si="915"/>
        <v>#N/A</v>
      </c>
      <c r="N792" s="47" t="e">
        <f t="shared" ca="1" si="915"/>
        <v>#N/A</v>
      </c>
    </row>
    <row r="793" spans="1:14" ht="16">
      <c r="A793" s="43" t="str">
        <f t="shared" si="902"/>
        <v>S-CD211
WB23
CWSP21.5/5
FanSP22
Load75</v>
      </c>
      <c r="B793" s="45">
        <f t="shared" ref="B793:N793" ca="1" si="916">IF(ISNUMBER(OFFSET(INDIRECT(CONCATENATE("'",B$9,"'","!$B$59")),$Q25,$D$776)),OFFSET(INDIRECT(CONCATENATE("'",B$9,"'","!$B$59")),$Q25,$D$776),NA())</f>
        <v>2.6120391069299442</v>
      </c>
      <c r="C793" s="45">
        <f t="shared" ca="1" si="916"/>
        <v>6.729114967340351</v>
      </c>
      <c r="D793" s="45">
        <f t="shared" ca="1" si="916"/>
        <v>1.4224288265224008</v>
      </c>
      <c r="E793" s="45">
        <f t="shared" ca="1" si="916"/>
        <v>9.2502830574000363</v>
      </c>
      <c r="F793" s="46">
        <f t="shared" ca="1" si="916"/>
        <v>0</v>
      </c>
      <c r="G793" s="46">
        <f t="shared" ca="1" si="916"/>
        <v>0</v>
      </c>
      <c r="H793" s="46">
        <f t="shared" ca="1" si="916"/>
        <v>19.451640175075983</v>
      </c>
      <c r="I793" s="46" t="e">
        <f t="shared" ca="1" si="916"/>
        <v>#N/A</v>
      </c>
      <c r="J793" s="46" t="e">
        <f t="shared" ca="1" si="916"/>
        <v>#N/A</v>
      </c>
      <c r="K793" s="46" t="e">
        <f t="shared" ca="1" si="916"/>
        <v>#N/A</v>
      </c>
      <c r="L793" s="46" t="e">
        <f t="shared" ca="1" si="916"/>
        <v>#N/A</v>
      </c>
      <c r="M793" s="46" t="e">
        <f t="shared" ca="1" si="916"/>
        <v>#N/A</v>
      </c>
      <c r="N793" s="47" t="e">
        <f t="shared" ca="1" si="916"/>
        <v>#N/A</v>
      </c>
    </row>
    <row r="794" spans="1:14" ht="16">
      <c r="A794" s="43" t="str">
        <f t="shared" si="902"/>
        <v>S-CD212
WB19
CWSP21.5/6
FanSP22
Load50</v>
      </c>
      <c r="B794" s="45">
        <f t="shared" ref="B794:N794" ca="1" si="917">IF(ISNUMBER(OFFSET(INDIRECT(CONCATENATE("'",B$9,"'","!$B$59")),$Q26,$D$776)),OFFSET(INDIRECT(CONCATENATE("'",B$9,"'","!$B$59")),$Q26,$D$776),NA())</f>
        <v>0.87279142499982632</v>
      </c>
      <c r="C794" s="45">
        <f t="shared" ca="1" si="917"/>
        <v>2.8261362233005043</v>
      </c>
      <c r="D794" s="45">
        <f t="shared" ca="1" si="917"/>
        <v>0.55212563890845401</v>
      </c>
      <c r="E794" s="45">
        <f t="shared" ca="1" si="917"/>
        <v>4.3639571250000619</v>
      </c>
      <c r="F794" s="46">
        <f t="shared" ca="1" si="917"/>
        <v>0</v>
      </c>
      <c r="G794" s="46">
        <f t="shared" ca="1" si="917"/>
        <v>0</v>
      </c>
      <c r="H794" s="46">
        <f t="shared" ca="1" si="917"/>
        <v>19.529780165174788</v>
      </c>
      <c r="I794" s="46" t="e">
        <f t="shared" ca="1" si="917"/>
        <v>#N/A</v>
      </c>
      <c r="J794" s="46" t="e">
        <f t="shared" ca="1" si="917"/>
        <v>#N/A</v>
      </c>
      <c r="K794" s="46" t="e">
        <f t="shared" ca="1" si="917"/>
        <v>#N/A</v>
      </c>
      <c r="L794" s="46" t="e">
        <f t="shared" ca="1" si="917"/>
        <v>#N/A</v>
      </c>
      <c r="M794" s="46" t="e">
        <f t="shared" ca="1" si="917"/>
        <v>#N/A</v>
      </c>
      <c r="N794" s="47" t="e">
        <f t="shared" ca="1" si="917"/>
        <v>#N/A</v>
      </c>
    </row>
    <row r="795" spans="1:14" ht="16">
      <c r="A795" s="48" t="str">
        <f t="shared" si="902"/>
        <v>S-CD213
WB7
CWSP21.5/5
FanSP32
Load100</v>
      </c>
      <c r="B795" s="45">
        <f t="shared" ref="B795:N795" ca="1" si="918">IF(ISNUMBER(OFFSET(INDIRECT(CONCATENATE("'",B$9,"'","!$B$59")),$Q27,$D$776)),OFFSET(INDIRECT(CONCATENATE("'",B$9,"'","!$B$59")),$Q27,$D$776),NA())</f>
        <v>0.8727914250001364</v>
      </c>
      <c r="C795" s="45">
        <f t="shared" ca="1" si="918"/>
        <v>2.8261362232918295</v>
      </c>
      <c r="D795" s="45">
        <f t="shared" ca="1" si="918"/>
        <v>0.54566047278567831</v>
      </c>
      <c r="E795" s="45">
        <f t="shared" ca="1" si="918"/>
        <v>4.3639571250000619</v>
      </c>
      <c r="F795" s="45">
        <f t="shared" ca="1" si="918"/>
        <v>0</v>
      </c>
      <c r="G795" s="45">
        <f t="shared" ca="1" si="918"/>
        <v>0</v>
      </c>
      <c r="H795" s="45">
        <f t="shared" ca="1" si="918"/>
        <v>14.990770356795288</v>
      </c>
      <c r="I795" s="45" t="e">
        <f t="shared" ca="1" si="918"/>
        <v>#N/A</v>
      </c>
      <c r="J795" s="45" t="e">
        <f t="shared" ca="1" si="918"/>
        <v>#N/A</v>
      </c>
      <c r="K795" s="45" t="e">
        <f t="shared" ca="1" si="918"/>
        <v>#N/A</v>
      </c>
      <c r="L795" s="45" t="e">
        <f t="shared" ca="1" si="918"/>
        <v>#N/A</v>
      </c>
      <c r="M795" s="45" t="e">
        <f t="shared" ca="1" si="918"/>
        <v>#N/A</v>
      </c>
      <c r="N795" s="49" t="e">
        <f t="shared" ca="1" si="918"/>
        <v>#N/A</v>
      </c>
    </row>
    <row r="796" spans="1:14" ht="16">
      <c r="A796" s="48" t="str">
        <f t="shared" si="902"/>
        <v>S-CD214
WB27
CWSP21.5/5
FanSP32
Load100</v>
      </c>
      <c r="B796" s="45">
        <f t="shared" ref="B796:N796" ca="1" si="919">IF(ISNUMBER(OFFSET(INDIRECT(CONCATENATE("'",B$9,"'","!$B$59")),$Q28,$D$776)),OFFSET(INDIRECT(CONCATENATE("'",B$9,"'","!$B$59")),$Q28,$D$776),NA())</f>
        <v>0.88986632295013901</v>
      </c>
      <c r="C796" s="45">
        <f t="shared" ca="1" si="919"/>
        <v>2.8261362232915195</v>
      </c>
      <c r="D796" s="45">
        <f t="shared" ca="1" si="919"/>
        <v>0.58772012995137057</v>
      </c>
      <c r="E796" s="45">
        <f t="shared" ca="1" si="919"/>
        <v>4.4886574614750634</v>
      </c>
      <c r="F796" s="45">
        <f t="shared" ca="1" si="919"/>
        <v>0</v>
      </c>
      <c r="G796" s="45">
        <f t="shared" ca="1" si="919"/>
        <v>0</v>
      </c>
      <c r="H796" s="45">
        <f t="shared" ca="1" si="919"/>
        <v>14.988662763167152</v>
      </c>
      <c r="I796" s="45" t="e">
        <f t="shared" ca="1" si="919"/>
        <v>#N/A</v>
      </c>
      <c r="J796" s="45" t="e">
        <f t="shared" ca="1" si="919"/>
        <v>#N/A</v>
      </c>
      <c r="K796" s="45" t="e">
        <f t="shared" ca="1" si="919"/>
        <v>#N/A</v>
      </c>
      <c r="L796" s="45" t="e">
        <f t="shared" ca="1" si="919"/>
        <v>#N/A</v>
      </c>
      <c r="M796" s="45" t="e">
        <f t="shared" ca="1" si="919"/>
        <v>#N/A</v>
      </c>
      <c r="N796" s="49" t="e">
        <f t="shared" ca="1" si="919"/>
        <v>#N/A</v>
      </c>
    </row>
    <row r="797" spans="1:14" ht="17" thickBot="1">
      <c r="A797" s="50" t="str">
        <f t="shared" si="902"/>
        <v>S-CD215
WB27
CWSP21.5/5
FanSP32
Load100</v>
      </c>
      <c r="B797" s="51">
        <f t="shared" ref="B797:N797" ca="1" si="920">IF(ISNUMBER(OFFSET(INDIRECT(CONCATENATE("'",B$9,"'","!$B$59")),$Q29,$D$776)),OFFSET(INDIRECT(CONCATENATE("'",B$9,"'","!$B$59")),$Q29,$D$776),NA())</f>
        <v>0</v>
      </c>
      <c r="C797" s="51">
        <f t="shared" ca="1" si="920"/>
        <v>2.8261362233005043</v>
      </c>
      <c r="D797" s="51">
        <f t="shared" ca="1" si="920"/>
        <v>0.55212563890845401</v>
      </c>
      <c r="E797" s="51">
        <f t="shared" ca="1" si="920"/>
        <v>4.3639571250000619</v>
      </c>
      <c r="F797" s="51">
        <f t="shared" ca="1" si="920"/>
        <v>0</v>
      </c>
      <c r="G797" s="51">
        <f t="shared" ca="1" si="920"/>
        <v>0</v>
      </c>
      <c r="H797" s="51">
        <f t="shared" ca="1" si="920"/>
        <v>0</v>
      </c>
      <c r="I797" s="51" t="e">
        <f t="shared" ca="1" si="920"/>
        <v>#N/A</v>
      </c>
      <c r="J797" s="51" t="e">
        <f t="shared" ca="1" si="920"/>
        <v>#N/A</v>
      </c>
      <c r="K797" s="51" t="e">
        <f t="shared" ca="1" si="920"/>
        <v>#N/A</v>
      </c>
      <c r="L797" s="51" t="e">
        <f t="shared" ca="1" si="920"/>
        <v>#N/A</v>
      </c>
      <c r="M797" s="51" t="e">
        <f t="shared" ca="1" si="920"/>
        <v>#N/A</v>
      </c>
      <c r="N797" s="52" t="e">
        <f t="shared" ca="1" si="920"/>
        <v>#N/A</v>
      </c>
    </row>
    <row r="798" spans="1:14" ht="16">
      <c r="A798" s="36"/>
      <c r="B798" s="36"/>
      <c r="C798" s="36"/>
      <c r="D798" s="36"/>
      <c r="E798" s="36"/>
      <c r="F798" s="36"/>
      <c r="G798" s="36"/>
      <c r="H798" s="36"/>
      <c r="I798" s="36"/>
      <c r="J798" s="36"/>
      <c r="K798" s="36"/>
      <c r="L798" s="36"/>
      <c r="M798" s="36"/>
      <c r="N798" s="36"/>
    </row>
    <row r="799" spans="1:14" ht="16">
      <c r="A799" s="36"/>
      <c r="B799" s="36"/>
      <c r="C799" s="36"/>
      <c r="D799" s="36"/>
      <c r="E799" s="36"/>
      <c r="F799" s="36"/>
      <c r="G799" s="36"/>
      <c r="H799" s="36"/>
      <c r="I799" s="36"/>
      <c r="J799" s="36"/>
      <c r="K799" s="36"/>
      <c r="L799" s="36"/>
      <c r="M799" s="36"/>
      <c r="N799" s="36"/>
    </row>
    <row r="800" spans="1:14" ht="16">
      <c r="A800" s="6" t="s">
        <v>413</v>
      </c>
      <c r="B800" s="6" t="s">
        <v>258</v>
      </c>
      <c r="C800" s="6" t="s">
        <v>15</v>
      </c>
      <c r="D800" s="6">
        <f>MATCH(A800,$X$11:$X$53,0)</f>
        <v>43</v>
      </c>
      <c r="E800" s="8"/>
      <c r="F800" s="6" t="str">
        <f>A800&amp;B800&amp;$F$4</f>
        <v>冷却水回路の熱収支[kW]　S-CD100シリーズ</v>
      </c>
      <c r="G800" s="6" t="str">
        <f>A800&amp;B800&amp;$G$4</f>
        <v>冷却水回路の熱収支[kW]　S-CD200シリーズ</v>
      </c>
      <c r="I800" s="36"/>
      <c r="J800" s="36"/>
      <c r="K800" s="36"/>
      <c r="L800" s="36"/>
      <c r="M800" s="36"/>
      <c r="N800" s="36"/>
    </row>
    <row r="801" spans="1:14">
      <c r="A801" s="11" t="s">
        <v>18</v>
      </c>
    </row>
    <row r="802" spans="1:14" ht="15" thickBot="1">
      <c r="A802" s="37" t="s">
        <v>26</v>
      </c>
      <c r="B802" s="38" t="str">
        <f ca="1">B$10</f>
        <v>QAS/メーカ値</v>
      </c>
      <c r="C802" s="38" t="str">
        <f t="shared" ref="C802:N802" ca="1" si="921">C$10</f>
        <v>ENe-ST/小野永吉</v>
      </c>
      <c r="D802" s="38" t="str">
        <f t="shared" ca="1" si="921"/>
        <v>LCEM/Yajima</v>
      </c>
      <c r="E802" s="38" t="str">
        <f t="shared" ca="1" si="921"/>
        <v>BEST2108dev/nino</v>
      </c>
      <c r="F802" s="38" t="str">
        <f t="shared" si="921"/>
        <v>Popolo_富樫</v>
      </c>
      <c r="G802" s="38" t="str">
        <f t="shared" si="921"/>
        <v>ACSESCX_吉田</v>
      </c>
      <c r="H802" s="38" t="str">
        <f t="shared" ca="1" si="921"/>
        <v>EnergyPlus/小野永吉</v>
      </c>
      <c r="I802" s="38" t="e">
        <f t="shared" ca="1" si="921"/>
        <v>#REF!</v>
      </c>
      <c r="J802" s="38" t="e">
        <f t="shared" ca="1" si="921"/>
        <v>#REF!</v>
      </c>
      <c r="K802" s="38" t="e">
        <f t="shared" ca="1" si="921"/>
        <v>#REF!</v>
      </c>
      <c r="L802" s="38" t="e">
        <f t="shared" ca="1" si="921"/>
        <v>#REF!</v>
      </c>
      <c r="M802" s="38" t="e">
        <f t="shared" ca="1" si="921"/>
        <v>#REF!</v>
      </c>
      <c r="N802" s="38" t="e">
        <f t="shared" ca="1" si="921"/>
        <v>#REF!</v>
      </c>
    </row>
    <row r="803" spans="1:14" ht="16">
      <c r="A803" s="39" t="str">
        <f>$A275</f>
        <v>S-CD100
WB27
CWSP21.5/5
FanSP22
Load100</v>
      </c>
      <c r="B803" s="40">
        <f ca="1">IF(ISNUMBER(OFFSET(INDIRECT(CONCATENATE("'",B$9,"'","!$B$59")),$Q11,$D$800)),OFFSET(INDIRECT(CONCATENATE("'",B$9,"'","!$B$59")),$Q11,$D$800),NA())</f>
        <v>2.5024426975051028E-13</v>
      </c>
      <c r="C803" s="40">
        <f t="shared" ref="C803:N803" ca="1" si="922">IF(ISNUMBER(OFFSET(INDIRECT(CONCATENATE("'",C$9,"'","!$B$59")),$Q11,$D$800)),OFFSET(INDIRECT(CONCATENATE("'",C$9,"'","!$B$59")),$Q11,$D$800),NA())</f>
        <v>9.0594198809412774E-14</v>
      </c>
      <c r="D803" s="40">
        <f t="shared" ca="1" si="922"/>
        <v>4.8405723873656825E-14</v>
      </c>
      <c r="E803" s="41">
        <f t="shared" ca="1" si="922"/>
        <v>4.7961634663806763E-14</v>
      </c>
      <c r="F803" s="41">
        <f t="shared" ca="1" si="922"/>
        <v>0</v>
      </c>
      <c r="G803" s="41">
        <f t="shared" ca="1" si="922"/>
        <v>0</v>
      </c>
      <c r="H803" s="41">
        <f t="shared" ca="1" si="922"/>
        <v>2.2281356730147195E-4</v>
      </c>
      <c r="I803" s="41" t="e">
        <f t="shared" ca="1" si="922"/>
        <v>#N/A</v>
      </c>
      <c r="J803" s="41" t="e">
        <f t="shared" ca="1" si="922"/>
        <v>#N/A</v>
      </c>
      <c r="K803" s="41" t="e">
        <f t="shared" ca="1" si="922"/>
        <v>#N/A</v>
      </c>
      <c r="L803" s="41" t="e">
        <f t="shared" ca="1" si="922"/>
        <v>#N/A</v>
      </c>
      <c r="M803" s="41" t="e">
        <f t="shared" ca="1" si="922"/>
        <v>#N/A</v>
      </c>
      <c r="N803" s="42" t="e">
        <f t="shared" ca="1" si="922"/>
        <v>#N/A</v>
      </c>
    </row>
    <row r="804" spans="1:14" ht="16">
      <c r="A804" s="43" t="str">
        <f t="shared" ref="A804:A821" si="923">$A276</f>
        <v>S-CD101
WB23
CWSP21.5/5
FanSP22
Load100</v>
      </c>
      <c r="B804" s="44">
        <f t="shared" ref="B804:N804" ca="1" si="924">IF(ISNUMBER(OFFSET(INDIRECT(CONCATENATE("'",B$9,"'","!$B$59")),$Q12,$D$800)),OFFSET(INDIRECT(CONCATENATE("'",B$9,"'","!$B$59")),$Q12,$D$800),NA())</f>
        <v>-9.0816243414337805E-14</v>
      </c>
      <c r="C804" s="45">
        <f t="shared" ca="1" si="924"/>
        <v>-1.3677947663381929E-13</v>
      </c>
      <c r="D804" s="45">
        <f t="shared" ca="1" si="924"/>
        <v>-6.5281113847959205E-14</v>
      </c>
      <c r="E804" s="46">
        <f t="shared" ca="1" si="924"/>
        <v>0</v>
      </c>
      <c r="F804" s="46">
        <f t="shared" ca="1" si="924"/>
        <v>0</v>
      </c>
      <c r="G804" s="46">
        <f t="shared" ca="1" si="924"/>
        <v>0</v>
      </c>
      <c r="H804" s="46">
        <f t="shared" ca="1" si="924"/>
        <v>2.2726395483019246E-4</v>
      </c>
      <c r="I804" s="46" t="e">
        <f t="shared" ca="1" si="924"/>
        <v>#N/A</v>
      </c>
      <c r="J804" s="46" t="e">
        <f t="shared" ca="1" si="924"/>
        <v>#N/A</v>
      </c>
      <c r="K804" s="46" t="e">
        <f t="shared" ca="1" si="924"/>
        <v>#N/A</v>
      </c>
      <c r="L804" s="46" t="e">
        <f t="shared" ca="1" si="924"/>
        <v>#N/A</v>
      </c>
      <c r="M804" s="46" t="e">
        <f t="shared" ca="1" si="924"/>
        <v>#N/A</v>
      </c>
      <c r="N804" s="47" t="e">
        <f t="shared" ca="1" si="924"/>
        <v>#N/A</v>
      </c>
    </row>
    <row r="805" spans="1:14" ht="16">
      <c r="A805" s="43" t="str">
        <f t="shared" si="923"/>
        <v>S-CD102
WB19
CWSP21.5/5
FanSP22
Load100</v>
      </c>
      <c r="B805" s="45">
        <f t="shared" ref="B805:N805" ca="1" si="925">IF(ISNUMBER(OFFSET(INDIRECT(CONCATENATE("'",B$9,"'","!$B$59")),$Q13,$D$800)),OFFSET(INDIRECT(CONCATENATE("'",B$9,"'","!$B$59")),$Q13,$D$800),NA())</f>
        <v>2.2870594307278225E-14</v>
      </c>
      <c r="C805" s="45">
        <f t="shared" ca="1" si="925"/>
        <v>-3.1974423109204508E-14</v>
      </c>
      <c r="D805" s="45">
        <f t="shared" ca="1" si="925"/>
        <v>-6.5281113847959205E-14</v>
      </c>
      <c r="E805" s="46">
        <f t="shared" ca="1" si="925"/>
        <v>-1.4210854715202004E-14</v>
      </c>
      <c r="F805" s="46">
        <f t="shared" ca="1" si="925"/>
        <v>0</v>
      </c>
      <c r="G805" s="46">
        <f t="shared" ca="1" si="925"/>
        <v>0</v>
      </c>
      <c r="H805" s="46">
        <f t="shared" ca="1" si="925"/>
        <v>2.3073952643670737E-4</v>
      </c>
      <c r="I805" s="46" t="e">
        <f t="shared" ca="1" si="925"/>
        <v>#N/A</v>
      </c>
      <c r="J805" s="46" t="e">
        <f t="shared" ca="1" si="925"/>
        <v>#N/A</v>
      </c>
      <c r="K805" s="46" t="e">
        <f t="shared" ca="1" si="925"/>
        <v>#N/A</v>
      </c>
      <c r="L805" s="46" t="e">
        <f t="shared" ca="1" si="925"/>
        <v>#N/A</v>
      </c>
      <c r="M805" s="46" t="e">
        <f t="shared" ca="1" si="925"/>
        <v>#N/A</v>
      </c>
      <c r="N805" s="47" t="e">
        <f t="shared" ca="1" si="925"/>
        <v>#N/A</v>
      </c>
    </row>
    <row r="806" spans="1:14" ht="16">
      <c r="A806" s="43" t="str">
        <f t="shared" si="923"/>
        <v>S-CD103
WB7
CWSP21.5/5
FanSP32
Load100</v>
      </c>
      <c r="B806" s="45">
        <f t="shared" ref="B806:N806" ca="1" si="926">IF(ISNUMBER(OFFSET(INDIRECT(CONCATENATE("'",B$9,"'","!$B$59")),$Q14,$D$800)),OFFSET(INDIRECT(CONCATENATE("'",B$9,"'","!$B$59")),$Q14,$D$800),NA())</f>
        <v>-7.5413365169918922E-2</v>
      </c>
      <c r="C806" s="45">
        <f t="shared" ca="1" si="926"/>
        <v>-8.7683033287113687E-2</v>
      </c>
      <c r="D806" s="45">
        <f t="shared" ca="1" si="926"/>
        <v>4.8990905022976428E-3</v>
      </c>
      <c r="E806" s="46">
        <f t="shared" ca="1" si="926"/>
        <v>0.26918268943489032</v>
      </c>
      <c r="F806" s="46">
        <f t="shared" ca="1" si="926"/>
        <v>0</v>
      </c>
      <c r="G806" s="46">
        <f t="shared" ca="1" si="926"/>
        <v>0</v>
      </c>
      <c r="H806" s="46">
        <f t="shared" ca="1" si="926"/>
        <v>1.7905284237151875E-4</v>
      </c>
      <c r="I806" s="46" t="e">
        <f t="shared" ca="1" si="926"/>
        <v>#N/A</v>
      </c>
      <c r="J806" s="46" t="e">
        <f t="shared" ca="1" si="926"/>
        <v>#N/A</v>
      </c>
      <c r="K806" s="46" t="e">
        <f t="shared" ca="1" si="926"/>
        <v>#N/A</v>
      </c>
      <c r="L806" s="46" t="e">
        <f t="shared" ca="1" si="926"/>
        <v>#N/A</v>
      </c>
      <c r="M806" s="46" t="e">
        <f t="shared" ca="1" si="926"/>
        <v>#N/A</v>
      </c>
      <c r="N806" s="47" t="e">
        <f t="shared" ca="1" si="926"/>
        <v>#N/A</v>
      </c>
    </row>
    <row r="807" spans="1:14" ht="16">
      <c r="A807" s="43" t="str">
        <f t="shared" si="923"/>
        <v>S-CD104
WB27
CWSP21.5/5
FanSP32
Load100</v>
      </c>
      <c r="B807" s="45">
        <f t="shared" ref="B807:N807" ca="1" si="927">IF(ISNUMBER(OFFSET(INDIRECT(CONCATENATE("'",B$9,"'","!$B$59")),$Q15,$D$800)),OFFSET(INDIRECT(CONCATENATE("'",B$9,"'","!$B$59")),$Q15,$D$800),NA())</f>
        <v>-0.32320743213021474</v>
      </c>
      <c r="C807" s="45">
        <f t="shared" ca="1" si="927"/>
        <v>-9.1243189603037678E-2</v>
      </c>
      <c r="D807" s="45">
        <f t="shared" ca="1" si="927"/>
        <v>6.6864709513567711E-3</v>
      </c>
      <c r="E807" s="46">
        <f t="shared" ca="1" si="927"/>
        <v>-0.82669589821518663</v>
      </c>
      <c r="F807" s="46">
        <f t="shared" ca="1" si="927"/>
        <v>0</v>
      </c>
      <c r="G807" s="46">
        <f t="shared" ca="1" si="927"/>
        <v>0</v>
      </c>
      <c r="H807" s="46">
        <f t="shared" ca="1" si="927"/>
        <v>1.7903110061290306E-4</v>
      </c>
      <c r="I807" s="46" t="e">
        <f t="shared" ca="1" si="927"/>
        <v>#N/A</v>
      </c>
      <c r="J807" s="46" t="e">
        <f t="shared" ca="1" si="927"/>
        <v>#N/A</v>
      </c>
      <c r="K807" s="46" t="e">
        <f t="shared" ca="1" si="927"/>
        <v>#N/A</v>
      </c>
      <c r="L807" s="46" t="e">
        <f t="shared" ca="1" si="927"/>
        <v>#N/A</v>
      </c>
      <c r="M807" s="46" t="e">
        <f t="shared" ca="1" si="927"/>
        <v>#N/A</v>
      </c>
      <c r="N807" s="47" t="e">
        <f t="shared" ca="1" si="927"/>
        <v>#N/A</v>
      </c>
    </row>
    <row r="808" spans="1:14" ht="16">
      <c r="A808" s="43" t="str">
        <f t="shared" si="923"/>
        <v>S-CD111
WB23
CWSP21.5/5
FanSP22
Load75</v>
      </c>
      <c r="B808" s="45">
        <f t="shared" ref="B808:N808" ca="1" si="928">IF(ISNUMBER(OFFSET(INDIRECT(CONCATENATE("'",B$9,"'","!$B$59")),$Q16,$D$800)),OFFSET(INDIRECT(CONCATENATE("'",B$9,"'","!$B$59")),$Q16,$D$800),NA())</f>
        <v>-9.0816243414337805E-14</v>
      </c>
      <c r="C808" s="45">
        <f t="shared" ca="1" si="928"/>
        <v>2.1316282072803006E-14</v>
      </c>
      <c r="D808" s="45">
        <f t="shared" ca="1" si="928"/>
        <v>4.8405723873656825E-14</v>
      </c>
      <c r="E808" s="45">
        <f t="shared" ca="1" si="928"/>
        <v>9.9475983006414026E-14</v>
      </c>
      <c r="F808" s="46">
        <f t="shared" ca="1" si="928"/>
        <v>0</v>
      </c>
      <c r="G808" s="46">
        <f t="shared" ca="1" si="928"/>
        <v>0</v>
      </c>
      <c r="H808" s="46">
        <f t="shared" ca="1" si="928"/>
        <v>2.2838069087427471E-4</v>
      </c>
      <c r="I808" s="46" t="e">
        <f t="shared" ca="1" si="928"/>
        <v>#N/A</v>
      </c>
      <c r="J808" s="46" t="e">
        <f t="shared" ca="1" si="928"/>
        <v>#N/A</v>
      </c>
      <c r="K808" s="46" t="e">
        <f t="shared" ca="1" si="928"/>
        <v>#N/A</v>
      </c>
      <c r="L808" s="46" t="e">
        <f t="shared" ca="1" si="928"/>
        <v>#N/A</v>
      </c>
      <c r="M808" s="46" t="e">
        <f t="shared" ca="1" si="928"/>
        <v>#N/A</v>
      </c>
      <c r="N808" s="47" t="e">
        <f t="shared" ca="1" si="928"/>
        <v>#N/A</v>
      </c>
    </row>
    <row r="809" spans="1:14" ht="16">
      <c r="A809" s="43" t="str">
        <f t="shared" si="923"/>
        <v>S-CD112
WB19
CWSP21.5/6
FanSP22
Load50</v>
      </c>
      <c r="B809" s="45">
        <f t="shared" ref="B809:N809" ca="1" si="929">IF(ISNUMBER(OFFSET(INDIRECT(CONCATENATE("'",B$9,"'","!$B$59")),$Q17,$D$800)),OFFSET(INDIRECT(CONCATENATE("'",B$9,"'","!$B$59")),$Q17,$D$800),NA())</f>
        <v>1.7319479184152442E-14</v>
      </c>
      <c r="C809" s="45">
        <f t="shared" ca="1" si="929"/>
        <v>-2.3092638912203256E-14</v>
      </c>
      <c r="D809" s="45">
        <f t="shared" ca="1" si="929"/>
        <v>-8.4376949871511897E-15</v>
      </c>
      <c r="E809" s="45">
        <f t="shared" ca="1" si="929"/>
        <v>0</v>
      </c>
      <c r="F809" s="46">
        <f t="shared" ca="1" si="929"/>
        <v>0</v>
      </c>
      <c r="G809" s="46">
        <f t="shared" ca="1" si="929"/>
        <v>0</v>
      </c>
      <c r="H809" s="46">
        <f t="shared" ca="1" si="929"/>
        <v>1.7906972071379812E-4</v>
      </c>
      <c r="I809" s="46" t="e">
        <f t="shared" ca="1" si="929"/>
        <v>#N/A</v>
      </c>
      <c r="J809" s="46" t="e">
        <f t="shared" ca="1" si="929"/>
        <v>#N/A</v>
      </c>
      <c r="K809" s="46" t="e">
        <f t="shared" ca="1" si="929"/>
        <v>#N/A</v>
      </c>
      <c r="L809" s="46" t="e">
        <f t="shared" ca="1" si="929"/>
        <v>#N/A</v>
      </c>
      <c r="M809" s="46" t="e">
        <f t="shared" ca="1" si="929"/>
        <v>#N/A</v>
      </c>
      <c r="N809" s="47" t="e">
        <f t="shared" ca="1" si="929"/>
        <v>#N/A</v>
      </c>
    </row>
    <row r="810" spans="1:14" ht="16">
      <c r="A810" s="43" t="str">
        <f t="shared" si="923"/>
        <v>S-CD113
WB7
CWSP21.5/5
FanSP32
Load100</v>
      </c>
      <c r="B810" s="45">
        <f t="shared" ref="B810:N810" ca="1" si="930">IF(ISNUMBER(OFFSET(INDIRECT(CONCATENATE("'",B$9,"'","!$B$59")),$Q18,$D$800)),OFFSET(INDIRECT(CONCATENATE("'",B$9,"'","!$B$59")),$Q18,$D$800),NA())</f>
        <v>0.29066968408507732</v>
      </c>
      <c r="C810" s="45">
        <f t="shared" ca="1" si="930"/>
        <v>0.19167708630576819</v>
      </c>
      <c r="D810" s="45">
        <f t="shared" ca="1" si="930"/>
        <v>-5.280502028321532E-3</v>
      </c>
      <c r="E810" s="45">
        <f t="shared" ca="1" si="930"/>
        <v>0.22868433010517286</v>
      </c>
      <c r="F810" s="46">
        <f t="shared" ca="1" si="930"/>
        <v>0</v>
      </c>
      <c r="G810" s="46">
        <f t="shared" ca="1" si="930"/>
        <v>0</v>
      </c>
      <c r="H810" s="46">
        <f t="shared" ca="1" si="930"/>
        <v>1.7905627453806972E-4</v>
      </c>
      <c r="I810" s="46" t="e">
        <f t="shared" ca="1" si="930"/>
        <v>#N/A</v>
      </c>
      <c r="J810" s="46" t="e">
        <f t="shared" ca="1" si="930"/>
        <v>#N/A</v>
      </c>
      <c r="K810" s="46" t="e">
        <f t="shared" ca="1" si="930"/>
        <v>#N/A</v>
      </c>
      <c r="L810" s="46" t="e">
        <f t="shared" ca="1" si="930"/>
        <v>#N/A</v>
      </c>
      <c r="M810" s="46" t="e">
        <f t="shared" ca="1" si="930"/>
        <v>#N/A</v>
      </c>
      <c r="N810" s="47" t="e">
        <f t="shared" ca="1" si="930"/>
        <v>#N/A</v>
      </c>
    </row>
    <row r="811" spans="1:14" ht="16">
      <c r="A811" s="48" t="str">
        <f t="shared" si="923"/>
        <v>S-CD114
WB27
CWSP21.5/5
FanSP32
Load100</v>
      </c>
      <c r="B811" s="45">
        <f t="shared" ref="B811:N811" ca="1" si="931">IF(ISNUMBER(OFFSET(INDIRECT(CONCATENATE("'",B$9,"'","!$B$59")),$Q19,$D$800)),OFFSET(INDIRECT(CONCATENATE("'",B$9,"'","!$B$59")),$Q19,$D$800),NA())</f>
        <v>-5.6369349299455696E-2</v>
      </c>
      <c r="C811" s="45">
        <f t="shared" ca="1" si="931"/>
        <v>-8.2160555800976809E-2</v>
      </c>
      <c r="D811" s="45">
        <f t="shared" ca="1" si="931"/>
        <v>6.3108123781518977E-3</v>
      </c>
      <c r="E811" s="45">
        <f t="shared" ca="1" si="931"/>
        <v>-0.41489615969948979</v>
      </c>
      <c r="F811" s="45">
        <f t="shared" ca="1" si="931"/>
        <v>0</v>
      </c>
      <c r="G811" s="45">
        <f t="shared" ca="1" si="931"/>
        <v>0</v>
      </c>
      <c r="H811" s="45">
        <f t="shared" ca="1" si="931"/>
        <v>1.7903110017059021E-4</v>
      </c>
      <c r="I811" s="45" t="e">
        <f t="shared" ca="1" si="931"/>
        <v>#N/A</v>
      </c>
      <c r="J811" s="45" t="e">
        <f t="shared" ca="1" si="931"/>
        <v>#N/A</v>
      </c>
      <c r="K811" s="45" t="e">
        <f t="shared" ca="1" si="931"/>
        <v>#N/A</v>
      </c>
      <c r="L811" s="45" t="e">
        <f t="shared" ca="1" si="931"/>
        <v>#N/A</v>
      </c>
      <c r="M811" s="45" t="e">
        <f t="shared" ca="1" si="931"/>
        <v>#N/A</v>
      </c>
      <c r="N811" s="49" t="e">
        <f t="shared" ca="1" si="931"/>
        <v>#N/A</v>
      </c>
    </row>
    <row r="812" spans="1:14" ht="16">
      <c r="A812" s="43" t="str">
        <f t="shared" si="923"/>
        <v>S-CD200
WB27
CWSP21.5/5
FanSP22
Load100</v>
      </c>
      <c r="B812" s="44">
        <f t="shared" ref="B812:N812" ca="1" si="932">IF(ISNUMBER(OFFSET(INDIRECT(CONCATENATE("'",B$9,"'","!$B$59")),$Q20,$D$800)),OFFSET(INDIRECT(CONCATENATE("'",B$9,"'","!$B$59")),$Q20,$D$800),NA())</f>
        <v>2.5024426975051028E-13</v>
      </c>
      <c r="C812" s="45">
        <f t="shared" ca="1" si="932"/>
        <v>1.7347662077108694E-2</v>
      </c>
      <c r="D812" s="45">
        <f t="shared" ca="1" si="932"/>
        <v>-7.1498362785860081E-14</v>
      </c>
      <c r="E812" s="46">
        <f t="shared" ca="1" si="932"/>
        <v>4.7961634663806763E-14</v>
      </c>
      <c r="F812" s="46">
        <f t="shared" ca="1" si="932"/>
        <v>0</v>
      </c>
      <c r="G812" s="46">
        <f t="shared" ca="1" si="932"/>
        <v>0</v>
      </c>
      <c r="H812" s="46">
        <f t="shared" ca="1" si="932"/>
        <v>5.7131666787550692</v>
      </c>
      <c r="I812" s="46" t="e">
        <f t="shared" ca="1" si="932"/>
        <v>#N/A</v>
      </c>
      <c r="J812" s="46" t="e">
        <f t="shared" ca="1" si="932"/>
        <v>#N/A</v>
      </c>
      <c r="K812" s="46" t="e">
        <f t="shared" ca="1" si="932"/>
        <v>#N/A</v>
      </c>
      <c r="L812" s="46" t="e">
        <f t="shared" ca="1" si="932"/>
        <v>#N/A</v>
      </c>
      <c r="M812" s="46" t="e">
        <f t="shared" ca="1" si="932"/>
        <v>#N/A</v>
      </c>
      <c r="N812" s="47" t="e">
        <f t="shared" ca="1" si="932"/>
        <v>#N/A</v>
      </c>
    </row>
    <row r="813" spans="1:14" ht="16">
      <c r="A813" s="43" t="str">
        <f t="shared" si="923"/>
        <v>S-CD201
WB23
CWSP21.5/5
FanSP22
Load100</v>
      </c>
      <c r="B813" s="45">
        <f t="shared" ref="B813:N813" ca="1" si="933">IF(ISNUMBER(OFFSET(INDIRECT(CONCATENATE("'",B$9,"'","!$B$59")),$Q21,$D$800)),OFFSET(INDIRECT(CONCATENATE("'",B$9,"'","!$B$59")),$Q21,$D$800),NA())</f>
        <v>-9.0816243414337805E-14</v>
      </c>
      <c r="C813" s="45">
        <f t="shared" ca="1" si="933"/>
        <v>-3.2177458898114963E-3</v>
      </c>
      <c r="D813" s="45">
        <f t="shared" ca="1" si="933"/>
        <v>-2.7977620220553945E-14</v>
      </c>
      <c r="E813" s="46">
        <f t="shared" ca="1" si="933"/>
        <v>0</v>
      </c>
      <c r="F813" s="46">
        <f t="shared" ca="1" si="933"/>
        <v>0</v>
      </c>
      <c r="G813" s="46">
        <f t="shared" ca="1" si="933"/>
        <v>0</v>
      </c>
      <c r="H813" s="46">
        <f t="shared" ca="1" si="933"/>
        <v>6.2774164782619941</v>
      </c>
      <c r="I813" s="46" t="e">
        <f t="shared" ca="1" si="933"/>
        <v>#N/A</v>
      </c>
      <c r="J813" s="46" t="e">
        <f t="shared" ca="1" si="933"/>
        <v>#N/A</v>
      </c>
      <c r="K813" s="46" t="e">
        <f t="shared" ca="1" si="933"/>
        <v>#N/A</v>
      </c>
      <c r="L813" s="46" t="e">
        <f t="shared" ca="1" si="933"/>
        <v>#N/A</v>
      </c>
      <c r="M813" s="46" t="e">
        <f t="shared" ca="1" si="933"/>
        <v>#N/A</v>
      </c>
      <c r="N813" s="47" t="e">
        <f t="shared" ca="1" si="933"/>
        <v>#N/A</v>
      </c>
    </row>
    <row r="814" spans="1:14" ht="16">
      <c r="A814" s="43" t="str">
        <f t="shared" si="923"/>
        <v>S-CD202
WB19
CWSP21.5/5
FanSP22
Load100</v>
      </c>
      <c r="B814" s="45">
        <f t="shared" ref="B814:N814" ca="1" si="934">IF(ISNUMBER(OFFSET(INDIRECT(CONCATENATE("'",B$9,"'","!$B$59")),$Q22,$D$800)),OFFSET(INDIRECT(CONCATENATE("'",B$9,"'","!$B$59")),$Q22,$D$800),NA())</f>
        <v>8.8817841970012523E-15</v>
      </c>
      <c r="C814" s="45">
        <f t="shared" ca="1" si="934"/>
        <v>-2.7771996298504575E-3</v>
      </c>
      <c r="D814" s="45">
        <f t="shared" ca="1" si="934"/>
        <v>-1.6875389974302379E-14</v>
      </c>
      <c r="E814" s="46">
        <f t="shared" ca="1" si="934"/>
        <v>-1.4210854715202004E-14</v>
      </c>
      <c r="F814" s="46">
        <f t="shared" ca="1" si="934"/>
        <v>0</v>
      </c>
      <c r="G814" s="46">
        <f t="shared" ca="1" si="934"/>
        <v>0</v>
      </c>
      <c r="H814" s="46">
        <f t="shared" ca="1" si="934"/>
        <v>6.6950736271018698</v>
      </c>
      <c r="I814" s="46" t="e">
        <f t="shared" ca="1" si="934"/>
        <v>#N/A</v>
      </c>
      <c r="J814" s="46" t="e">
        <f t="shared" ca="1" si="934"/>
        <v>#N/A</v>
      </c>
      <c r="K814" s="46" t="e">
        <f t="shared" ca="1" si="934"/>
        <v>#N/A</v>
      </c>
      <c r="L814" s="46" t="e">
        <f t="shared" ca="1" si="934"/>
        <v>#N/A</v>
      </c>
      <c r="M814" s="46" t="e">
        <f t="shared" ca="1" si="934"/>
        <v>#N/A</v>
      </c>
      <c r="N814" s="47" t="e">
        <f t="shared" ca="1" si="934"/>
        <v>#N/A</v>
      </c>
    </row>
    <row r="815" spans="1:14" ht="16">
      <c r="A815" s="43" t="str">
        <f t="shared" si="923"/>
        <v>S-CD203
WB7
CWSP21.5/5
FanSP32
Load100</v>
      </c>
      <c r="B815" s="45">
        <f t="shared" ref="B815:N815" ca="1" si="935">IF(ISNUMBER(OFFSET(INDIRECT(CONCATENATE("'",B$9,"'","!$B$59")),$Q23,$D$800)),OFFSET(INDIRECT(CONCATENATE("'",B$9,"'","!$B$59")),$Q23,$D$800),NA())</f>
        <v>-1.3100631690576847E-14</v>
      </c>
      <c r="C815" s="45">
        <f t="shared" ca="1" si="935"/>
        <v>-0.60352522617862547</v>
      </c>
      <c r="D815" s="45">
        <f t="shared" ca="1" si="935"/>
        <v>-1.1546319456101628E-14</v>
      </c>
      <c r="E815" s="46">
        <f t="shared" ca="1" si="935"/>
        <v>-2.1316282072803006E-13</v>
      </c>
      <c r="F815" s="46">
        <f t="shared" ca="1" si="935"/>
        <v>0</v>
      </c>
      <c r="G815" s="46">
        <f t="shared" ca="1" si="935"/>
        <v>0</v>
      </c>
      <c r="H815" s="46">
        <f t="shared" ca="1" si="935"/>
        <v>1.7905284243902031E-4</v>
      </c>
      <c r="I815" s="46" t="e">
        <f t="shared" ca="1" si="935"/>
        <v>#N/A</v>
      </c>
      <c r="J815" s="46" t="e">
        <f t="shared" ca="1" si="935"/>
        <v>#N/A</v>
      </c>
      <c r="K815" s="46" t="e">
        <f t="shared" ca="1" si="935"/>
        <v>#N/A</v>
      </c>
      <c r="L815" s="46" t="e">
        <f t="shared" ca="1" si="935"/>
        <v>#N/A</v>
      </c>
      <c r="M815" s="46" t="e">
        <f t="shared" ca="1" si="935"/>
        <v>#N/A</v>
      </c>
      <c r="N815" s="47" t="e">
        <f t="shared" ca="1" si="935"/>
        <v>#N/A</v>
      </c>
    </row>
    <row r="816" spans="1:14" ht="16">
      <c r="A816" s="43" t="str">
        <f t="shared" si="923"/>
        <v>S-CD204
WB27
CWSP21.5/5
FanSP32
Load100</v>
      </c>
      <c r="B816" s="45">
        <f t="shared" ref="B816:N816" ca="1" si="936">IF(ISNUMBER(OFFSET(INDIRECT(CONCATENATE("'",B$9,"'","!$B$59")),$Q24,$D$800)),OFFSET(INDIRECT(CONCATENATE("'",B$9,"'","!$B$59")),$Q24,$D$800),NA())</f>
        <v>1.3655743202889425E-13</v>
      </c>
      <c r="C816" s="45">
        <f t="shared" ca="1" si="936"/>
        <v>3.2336142652411581E-8</v>
      </c>
      <c r="D816" s="45">
        <f t="shared" ca="1" si="936"/>
        <v>-8.8817841970012523E-14</v>
      </c>
      <c r="E816" s="45">
        <f t="shared" ca="1" si="936"/>
        <v>4.7961634663806763E-14</v>
      </c>
      <c r="F816" s="46">
        <f t="shared" ca="1" si="936"/>
        <v>0</v>
      </c>
      <c r="G816" s="46">
        <f t="shared" ca="1" si="936"/>
        <v>0</v>
      </c>
      <c r="H816" s="46">
        <f t="shared" ca="1" si="936"/>
        <v>1.7903110061290306E-4</v>
      </c>
      <c r="I816" s="46" t="e">
        <f t="shared" ca="1" si="936"/>
        <v>#N/A</v>
      </c>
      <c r="J816" s="46" t="e">
        <f t="shared" ca="1" si="936"/>
        <v>#N/A</v>
      </c>
      <c r="K816" s="46" t="e">
        <f t="shared" ca="1" si="936"/>
        <v>#N/A</v>
      </c>
      <c r="L816" s="46" t="e">
        <f t="shared" ca="1" si="936"/>
        <v>#N/A</v>
      </c>
      <c r="M816" s="46" t="e">
        <f t="shared" ca="1" si="936"/>
        <v>#N/A</v>
      </c>
      <c r="N816" s="47" t="e">
        <f t="shared" ca="1" si="936"/>
        <v>#N/A</v>
      </c>
    </row>
    <row r="817" spans="1:14" ht="16">
      <c r="A817" s="43" t="str">
        <f t="shared" si="923"/>
        <v>S-CD211
WB23
CWSP21.5/5
FanSP22
Load75</v>
      </c>
      <c r="B817" s="45">
        <f t="shared" ref="B817:N817" ca="1" si="937">IF(ISNUMBER(OFFSET(INDIRECT(CONCATENATE("'",B$9,"'","!$B$59")),$Q25,$D$800)),OFFSET(INDIRECT(CONCATENATE("'",B$9,"'","!$B$59")),$Q25,$D$800),NA())</f>
        <v>-1.1546319456101628E-14</v>
      </c>
      <c r="C817" s="45">
        <f t="shared" ca="1" si="937"/>
        <v>-1.4444699508445069E-2</v>
      </c>
      <c r="D817" s="45">
        <f t="shared" ca="1" si="937"/>
        <v>-9.0594198809412774E-14</v>
      </c>
      <c r="E817" s="45">
        <f t="shared" ca="1" si="937"/>
        <v>-7.460698725481052E-14</v>
      </c>
      <c r="F817" s="46">
        <f t="shared" ca="1" si="937"/>
        <v>0</v>
      </c>
      <c r="G817" s="46">
        <f t="shared" ca="1" si="937"/>
        <v>0</v>
      </c>
      <c r="H817" s="46">
        <f t="shared" ca="1" si="937"/>
        <v>6.3190815616970504</v>
      </c>
      <c r="I817" s="46" t="e">
        <f t="shared" ca="1" si="937"/>
        <v>#N/A</v>
      </c>
      <c r="J817" s="46" t="e">
        <f t="shared" ca="1" si="937"/>
        <v>#N/A</v>
      </c>
      <c r="K817" s="46" t="e">
        <f t="shared" ca="1" si="937"/>
        <v>#N/A</v>
      </c>
      <c r="L817" s="46" t="e">
        <f t="shared" ca="1" si="937"/>
        <v>#N/A</v>
      </c>
      <c r="M817" s="46" t="e">
        <f t="shared" ca="1" si="937"/>
        <v>#N/A</v>
      </c>
      <c r="N817" s="47" t="e">
        <f t="shared" ca="1" si="937"/>
        <v>#N/A</v>
      </c>
    </row>
    <row r="818" spans="1:14" ht="16">
      <c r="A818" s="43" t="str">
        <f t="shared" si="923"/>
        <v>S-CD212
WB19
CWSP21.5/6
FanSP22
Load50</v>
      </c>
      <c r="B818" s="45">
        <f t="shared" ref="B818:N818" ca="1" si="938">IF(ISNUMBER(OFFSET(INDIRECT(CONCATENATE("'",B$9,"'","!$B$59")),$Q26,$D$800)),OFFSET(INDIRECT(CONCATENATE("'",B$9,"'","!$B$59")),$Q26,$D$800),NA())</f>
        <v>-5.773159728050814E-15</v>
      </c>
      <c r="C818" s="45">
        <f t="shared" ca="1" si="938"/>
        <v>3.8191672047105385E-14</v>
      </c>
      <c r="D818" s="45">
        <f t="shared" ca="1" si="938"/>
        <v>8.9372953482325102E-14</v>
      </c>
      <c r="E818" s="45">
        <f t="shared" ca="1" si="938"/>
        <v>-6.4837024638109142E-14</v>
      </c>
      <c r="F818" s="46">
        <f t="shared" ca="1" si="938"/>
        <v>0</v>
      </c>
      <c r="G818" s="46">
        <f t="shared" ca="1" si="938"/>
        <v>0</v>
      </c>
      <c r="H818" s="46">
        <f t="shared" ca="1" si="938"/>
        <v>6.6631948204333931</v>
      </c>
      <c r="I818" s="46" t="e">
        <f t="shared" ca="1" si="938"/>
        <v>#N/A</v>
      </c>
      <c r="J818" s="46" t="e">
        <f t="shared" ca="1" si="938"/>
        <v>#N/A</v>
      </c>
      <c r="K818" s="46" t="e">
        <f t="shared" ca="1" si="938"/>
        <v>#N/A</v>
      </c>
      <c r="L818" s="46" t="e">
        <f t="shared" ca="1" si="938"/>
        <v>#N/A</v>
      </c>
      <c r="M818" s="46" t="e">
        <f t="shared" ca="1" si="938"/>
        <v>#N/A</v>
      </c>
      <c r="N818" s="47" t="e">
        <f t="shared" ca="1" si="938"/>
        <v>#N/A</v>
      </c>
    </row>
    <row r="819" spans="1:14" ht="16">
      <c r="A819" s="48" t="str">
        <f t="shared" si="923"/>
        <v>S-CD213
WB7
CWSP21.5/5
FanSP32
Load100</v>
      </c>
      <c r="B819" s="45">
        <f t="shared" ref="B819:N819" ca="1" si="939">IF(ISNUMBER(OFFSET(INDIRECT(CONCATENATE("'",B$9,"'","!$B$59")),$Q27,$D$800)),OFFSET(INDIRECT(CONCATENATE("'",B$9,"'","!$B$59")),$Q27,$D$800),NA())</f>
        <v>0.16047306395991845</v>
      </c>
      <c r="C819" s="45">
        <f t="shared" ca="1" si="939"/>
        <v>0.28687651832314387</v>
      </c>
      <c r="D819" s="45">
        <f t="shared" ca="1" si="939"/>
        <v>4.1527861936655475E-3</v>
      </c>
      <c r="E819" s="45">
        <f t="shared" ca="1" si="939"/>
        <v>0.13198615649991208</v>
      </c>
      <c r="F819" s="45">
        <f t="shared" ca="1" si="939"/>
        <v>0</v>
      </c>
      <c r="G819" s="45">
        <f t="shared" ca="1" si="939"/>
        <v>0</v>
      </c>
      <c r="H819" s="45">
        <f t="shared" ca="1" si="939"/>
        <v>1.7905627442615923E-4</v>
      </c>
      <c r="I819" s="45" t="e">
        <f t="shared" ca="1" si="939"/>
        <v>#N/A</v>
      </c>
      <c r="J819" s="45" t="e">
        <f t="shared" ca="1" si="939"/>
        <v>#N/A</v>
      </c>
      <c r="K819" s="45" t="e">
        <f t="shared" ca="1" si="939"/>
        <v>#N/A</v>
      </c>
      <c r="L819" s="45" t="e">
        <f t="shared" ca="1" si="939"/>
        <v>#N/A</v>
      </c>
      <c r="M819" s="45" t="e">
        <f t="shared" ca="1" si="939"/>
        <v>#N/A</v>
      </c>
      <c r="N819" s="49" t="e">
        <f t="shared" ca="1" si="939"/>
        <v>#N/A</v>
      </c>
    </row>
    <row r="820" spans="1:14" ht="16">
      <c r="A820" s="48" t="str">
        <f t="shared" si="923"/>
        <v>S-CD214
WB27
CWSP21.5/5
FanSP32
Load100</v>
      </c>
      <c r="B820" s="45">
        <f t="shared" ref="B820:N820" ca="1" si="940">IF(ISNUMBER(OFFSET(INDIRECT(CONCATENATE("'",B$9,"'","!$B$59")),$Q28,$D$800)),OFFSET(INDIRECT(CONCATENATE("'",B$9,"'","!$B$59")),$Q28,$D$800),NA())</f>
        <v>-9.6531150210170336E-2</v>
      </c>
      <c r="C820" s="45">
        <f t="shared" ca="1" si="940"/>
        <v>-5.7065463465733046E-12</v>
      </c>
      <c r="D820" s="45">
        <f t="shared" ca="1" si="940"/>
        <v>5.5309983953781838E-3</v>
      </c>
      <c r="E820" s="45">
        <f t="shared" ca="1" si="940"/>
        <v>6.8382056985021755E-2</v>
      </c>
      <c r="F820" s="45">
        <f t="shared" ca="1" si="940"/>
        <v>0</v>
      </c>
      <c r="G820" s="45">
        <f t="shared" ca="1" si="940"/>
        <v>0</v>
      </c>
      <c r="H820" s="45">
        <f t="shared" ca="1" si="940"/>
        <v>1.7903110039796388E-4</v>
      </c>
      <c r="I820" s="45" t="e">
        <f t="shared" ca="1" si="940"/>
        <v>#N/A</v>
      </c>
      <c r="J820" s="45" t="e">
        <f t="shared" ca="1" si="940"/>
        <v>#N/A</v>
      </c>
      <c r="K820" s="45" t="e">
        <f t="shared" ca="1" si="940"/>
        <v>#N/A</v>
      </c>
      <c r="L820" s="45" t="e">
        <f t="shared" ca="1" si="940"/>
        <v>#N/A</v>
      </c>
      <c r="M820" s="45" t="e">
        <f t="shared" ca="1" si="940"/>
        <v>#N/A</v>
      </c>
      <c r="N820" s="49" t="e">
        <f t="shared" ca="1" si="940"/>
        <v>#N/A</v>
      </c>
    </row>
    <row r="821" spans="1:14" ht="17" thickBot="1">
      <c r="A821" s="50" t="str">
        <f t="shared" si="923"/>
        <v>S-CD215
WB27
CWSP21.5/5
FanSP32
Load100</v>
      </c>
      <c r="B821" s="51">
        <f t="shared" ref="B821:N821" ca="1" si="941">IF(ISNUMBER(OFFSET(INDIRECT(CONCATENATE("'",B$9,"'","!$B$59")),$Q29,$D$800)),OFFSET(INDIRECT(CONCATENATE("'",B$9,"'","!$B$59")),$Q29,$D$800),NA())</f>
        <v>0</v>
      </c>
      <c r="C821" s="51">
        <f t="shared" ca="1" si="941"/>
        <v>3.8191672047105385E-14</v>
      </c>
      <c r="D821" s="51">
        <f t="shared" ca="1" si="941"/>
        <v>8.9372953482325102E-14</v>
      </c>
      <c r="E821" s="51">
        <f t="shared" ca="1" si="941"/>
        <v>-6.4837024638109142E-14</v>
      </c>
      <c r="F821" s="51">
        <f t="shared" ca="1" si="941"/>
        <v>0</v>
      </c>
      <c r="G821" s="51">
        <f t="shared" ca="1" si="941"/>
        <v>0</v>
      </c>
      <c r="H821" s="51">
        <f t="shared" ca="1" si="941"/>
        <v>0</v>
      </c>
      <c r="I821" s="51" t="e">
        <f t="shared" ca="1" si="941"/>
        <v>#N/A</v>
      </c>
      <c r="J821" s="51" t="e">
        <f t="shared" ca="1" si="941"/>
        <v>#N/A</v>
      </c>
      <c r="K821" s="51" t="e">
        <f t="shared" ca="1" si="941"/>
        <v>#N/A</v>
      </c>
      <c r="L821" s="51" t="e">
        <f t="shared" ca="1" si="941"/>
        <v>#N/A</v>
      </c>
      <c r="M821" s="51" t="e">
        <f t="shared" ca="1" si="941"/>
        <v>#N/A</v>
      </c>
      <c r="N821" s="52" t="e">
        <f t="shared" ca="1" si="941"/>
        <v>#N/A</v>
      </c>
    </row>
    <row r="822" spans="1:14" ht="16">
      <c r="A822" s="36"/>
      <c r="B822" s="36"/>
      <c r="C822" s="36"/>
      <c r="D822" s="36"/>
      <c r="E822" s="36"/>
      <c r="F822" s="36"/>
      <c r="G822" s="36"/>
      <c r="H822" s="36"/>
      <c r="I822" s="36"/>
      <c r="J822" s="36"/>
      <c r="K822" s="36"/>
      <c r="L822" s="36"/>
      <c r="M822" s="36"/>
      <c r="N822" s="36"/>
    </row>
    <row r="823" spans="1:14" ht="16">
      <c r="A823" s="36"/>
      <c r="B823" s="36"/>
      <c r="C823" s="36"/>
      <c r="D823" s="36"/>
      <c r="E823" s="36"/>
      <c r="F823" s="36"/>
      <c r="G823" s="36"/>
      <c r="H823" s="36"/>
      <c r="I823" s="36"/>
      <c r="J823" s="36"/>
      <c r="K823" s="36"/>
      <c r="L823" s="36"/>
      <c r="M823" s="36"/>
      <c r="N823" s="36"/>
    </row>
    <row r="824" spans="1:14" ht="16">
      <c r="A824" s="53" t="s">
        <v>23</v>
      </c>
      <c r="B824" s="36"/>
      <c r="C824" s="36"/>
      <c r="D824" s="36"/>
      <c r="E824" s="36"/>
      <c r="F824" s="36"/>
      <c r="G824" s="36"/>
      <c r="H824" s="36"/>
      <c r="I824" s="36"/>
      <c r="J824" s="36"/>
      <c r="K824" s="36"/>
      <c r="L824" s="36"/>
      <c r="M824" s="36"/>
      <c r="N824" s="36"/>
    </row>
    <row r="825" spans="1:14" ht="16">
      <c r="A825" s="6" t="s">
        <v>55</v>
      </c>
      <c r="C825" s="6" t="s">
        <v>15</v>
      </c>
      <c r="D825" s="6">
        <v>1</v>
      </c>
      <c r="E825" s="8"/>
      <c r="F825" s="6" t="s">
        <v>56</v>
      </c>
      <c r="G825" s="6">
        <v>0</v>
      </c>
      <c r="I825" s="36"/>
      <c r="J825" s="36"/>
      <c r="K825" s="36"/>
      <c r="L825" s="36"/>
      <c r="M825" s="36"/>
      <c r="N825" s="36"/>
    </row>
    <row r="826" spans="1:14">
      <c r="A826" s="11" t="s">
        <v>18</v>
      </c>
    </row>
    <row r="827" spans="1:14" ht="15" thickBot="1">
      <c r="A827" s="37" t="s">
        <v>26</v>
      </c>
      <c r="B827" s="38" t="str">
        <f ca="1">B$10</f>
        <v>QAS/メーカ値</v>
      </c>
      <c r="C827" s="38" t="str">
        <f t="shared" ref="C827:N827" ca="1" si="942">C$10</f>
        <v>ENe-ST/小野永吉</v>
      </c>
      <c r="D827" s="38" t="str">
        <f t="shared" ca="1" si="942"/>
        <v>LCEM/Yajima</v>
      </c>
      <c r="E827" s="38" t="str">
        <f t="shared" ca="1" si="942"/>
        <v>BEST2108dev/nino</v>
      </c>
      <c r="F827" s="38" t="str">
        <f t="shared" si="942"/>
        <v>Popolo_富樫</v>
      </c>
      <c r="G827" s="38" t="str">
        <f t="shared" si="942"/>
        <v>ACSESCX_吉田</v>
      </c>
      <c r="H827" s="38" t="str">
        <f t="shared" ca="1" si="942"/>
        <v>EnergyPlus/小野永吉</v>
      </c>
      <c r="I827" s="38" t="e">
        <f t="shared" ca="1" si="942"/>
        <v>#REF!</v>
      </c>
      <c r="J827" s="38" t="e">
        <f t="shared" ca="1" si="942"/>
        <v>#REF!</v>
      </c>
      <c r="K827" s="38" t="e">
        <f t="shared" ca="1" si="942"/>
        <v>#REF!</v>
      </c>
      <c r="L827" s="38" t="e">
        <f t="shared" ca="1" si="942"/>
        <v>#REF!</v>
      </c>
      <c r="M827" s="38" t="e">
        <f t="shared" ca="1" si="942"/>
        <v>#REF!</v>
      </c>
      <c r="N827" s="38" t="e">
        <f t="shared" ca="1" si="942"/>
        <v>#REF!</v>
      </c>
    </row>
    <row r="828" spans="1:14" ht="16">
      <c r="A828" s="39" t="str">
        <f>$A$11</f>
        <v>S-CD100
WB27
CWSP21.5/5
FanSP22
Load100</v>
      </c>
      <c r="B828" s="54" t="e">
        <f t="shared" ref="B828:N828" ca="1" si="943">IF(ISNUMBER(OFFSET(INDIRECT(CONCATENATE("'",B$9,"'","!$R$60")),$R11+$G$825,$D$825)),OFFSET(INDIRECT(CONCATENATE("'",B$9,"'","!$R$60")),$R11+$G$825,$D$825),NA())</f>
        <v>#N/A</v>
      </c>
      <c r="C828" s="54" t="e">
        <f t="shared" ca="1" si="943"/>
        <v>#N/A</v>
      </c>
      <c r="D828" s="54" t="e">
        <f t="shared" ca="1" si="943"/>
        <v>#N/A</v>
      </c>
      <c r="E828" s="54" t="e">
        <f t="shared" ca="1" si="943"/>
        <v>#N/A</v>
      </c>
      <c r="F828" s="54" t="e">
        <f t="shared" ca="1" si="943"/>
        <v>#N/A</v>
      </c>
      <c r="G828" s="54" t="e">
        <f t="shared" ca="1" si="943"/>
        <v>#N/A</v>
      </c>
      <c r="H828" s="54" t="e">
        <f t="shared" ca="1" si="943"/>
        <v>#N/A</v>
      </c>
      <c r="I828" s="40" t="e">
        <f t="shared" ca="1" si="943"/>
        <v>#N/A</v>
      </c>
      <c r="J828" s="40" t="e">
        <f t="shared" ca="1" si="943"/>
        <v>#N/A</v>
      </c>
      <c r="K828" s="40" t="e">
        <f t="shared" ca="1" si="943"/>
        <v>#N/A</v>
      </c>
      <c r="L828" s="40" t="e">
        <f t="shared" ca="1" si="943"/>
        <v>#N/A</v>
      </c>
      <c r="M828" s="40" t="e">
        <f t="shared" ca="1" si="943"/>
        <v>#N/A</v>
      </c>
      <c r="N828" s="55" t="e">
        <f t="shared" ca="1" si="943"/>
        <v>#N/A</v>
      </c>
    </row>
    <row r="829" spans="1:14" ht="16">
      <c r="A829" s="43" t="str">
        <f>$A$12</f>
        <v>S-CD101
WB23
CWSP21.5/5
FanSP22
Load100</v>
      </c>
      <c r="B829" s="45" t="e">
        <f t="shared" ref="B829:N829" ca="1" si="944">IF(ISNUMBER(OFFSET(INDIRECT(CONCATENATE("'",B$9,"'","!$R$60")),$R12+$G$825,$D$825)),OFFSET(INDIRECT(CONCATENATE("'",B$9,"'","!$R$60")),$R12+$G$825,$D$825),NA())</f>
        <v>#N/A</v>
      </c>
      <c r="C829" s="45" t="e">
        <f t="shared" ca="1" si="944"/>
        <v>#N/A</v>
      </c>
      <c r="D829" s="45" t="e">
        <f t="shared" ca="1" si="944"/>
        <v>#N/A</v>
      </c>
      <c r="E829" s="45" t="e">
        <f t="shared" ca="1" si="944"/>
        <v>#N/A</v>
      </c>
      <c r="F829" s="45" t="e">
        <f t="shared" ca="1" si="944"/>
        <v>#N/A</v>
      </c>
      <c r="G829" s="45" t="e">
        <f t="shared" ca="1" si="944"/>
        <v>#N/A</v>
      </c>
      <c r="H829" s="45" t="e">
        <f t="shared" ca="1" si="944"/>
        <v>#N/A</v>
      </c>
      <c r="I829" s="45" t="e">
        <f t="shared" ca="1" si="944"/>
        <v>#N/A</v>
      </c>
      <c r="J829" s="45" t="e">
        <f t="shared" ca="1" si="944"/>
        <v>#N/A</v>
      </c>
      <c r="K829" s="45" t="e">
        <f t="shared" ca="1" si="944"/>
        <v>#N/A</v>
      </c>
      <c r="L829" s="45" t="e">
        <f t="shared" ca="1" si="944"/>
        <v>#N/A</v>
      </c>
      <c r="M829" s="45" t="e">
        <f t="shared" ca="1" si="944"/>
        <v>#N/A</v>
      </c>
      <c r="N829" s="49" t="e">
        <f t="shared" ca="1" si="944"/>
        <v>#N/A</v>
      </c>
    </row>
    <row r="830" spans="1:14" ht="16">
      <c r="A830" s="43" t="str">
        <f>$A$13</f>
        <v>S-CD102
WB19
CWSP21.5/5
FanSP22
Load100</v>
      </c>
      <c r="B830" s="45" t="e">
        <f t="shared" ref="B830:N830" ca="1" si="945">IF(ISNUMBER(OFFSET(INDIRECT(CONCATENATE("'",B$9,"'","!$R$60")),$R13+$G$825,$D$825)),OFFSET(INDIRECT(CONCATENATE("'",B$9,"'","!$R$60")),$R13+$G$825,$D$825),NA())</f>
        <v>#N/A</v>
      </c>
      <c r="C830" s="45" t="e">
        <f t="shared" ca="1" si="945"/>
        <v>#N/A</v>
      </c>
      <c r="D830" s="45" t="e">
        <f t="shared" ca="1" si="945"/>
        <v>#N/A</v>
      </c>
      <c r="E830" s="45" t="e">
        <f t="shared" ca="1" si="945"/>
        <v>#N/A</v>
      </c>
      <c r="F830" s="45" t="e">
        <f t="shared" ca="1" si="945"/>
        <v>#N/A</v>
      </c>
      <c r="G830" s="45" t="e">
        <f t="shared" ca="1" si="945"/>
        <v>#N/A</v>
      </c>
      <c r="H830" s="45" t="e">
        <f t="shared" ca="1" si="945"/>
        <v>#N/A</v>
      </c>
      <c r="I830" s="45" t="e">
        <f t="shared" ca="1" si="945"/>
        <v>#N/A</v>
      </c>
      <c r="J830" s="45" t="e">
        <f t="shared" ca="1" si="945"/>
        <v>#N/A</v>
      </c>
      <c r="K830" s="45" t="e">
        <f t="shared" ca="1" si="945"/>
        <v>#N/A</v>
      </c>
      <c r="L830" s="45" t="e">
        <f t="shared" ca="1" si="945"/>
        <v>#N/A</v>
      </c>
      <c r="M830" s="45" t="e">
        <f t="shared" ca="1" si="945"/>
        <v>#N/A</v>
      </c>
      <c r="N830" s="49" t="e">
        <f t="shared" ca="1" si="945"/>
        <v>#N/A</v>
      </c>
    </row>
    <row r="831" spans="1:14" ht="16">
      <c r="A831" s="43" t="str">
        <f>$A$14</f>
        <v>S-CD103
WB7
CWSP21.5/5
FanSP32
Load100</v>
      </c>
      <c r="B831" s="45" t="e">
        <f t="shared" ref="B831:N831" ca="1" si="946">IF(ISNUMBER(OFFSET(INDIRECT(CONCATENATE("'",B$9,"'","!$R$60")),$R14+$G$825,$D$825)),OFFSET(INDIRECT(CONCATENATE("'",B$9,"'","!$R$60")),$R14+$G$825,$D$825),NA())</f>
        <v>#N/A</v>
      </c>
      <c r="C831" s="45" t="e">
        <f t="shared" ca="1" si="946"/>
        <v>#N/A</v>
      </c>
      <c r="D831" s="45" t="e">
        <f t="shared" ca="1" si="946"/>
        <v>#N/A</v>
      </c>
      <c r="E831" s="45" t="e">
        <f t="shared" ca="1" si="946"/>
        <v>#N/A</v>
      </c>
      <c r="F831" s="45" t="e">
        <f t="shared" ca="1" si="946"/>
        <v>#N/A</v>
      </c>
      <c r="G831" s="45" t="e">
        <f t="shared" ca="1" si="946"/>
        <v>#N/A</v>
      </c>
      <c r="H831" s="45" t="e">
        <f t="shared" ca="1" si="946"/>
        <v>#N/A</v>
      </c>
      <c r="I831" s="45" t="e">
        <f t="shared" ca="1" si="946"/>
        <v>#N/A</v>
      </c>
      <c r="J831" s="45" t="e">
        <f t="shared" ca="1" si="946"/>
        <v>#N/A</v>
      </c>
      <c r="K831" s="45" t="e">
        <f t="shared" ca="1" si="946"/>
        <v>#N/A</v>
      </c>
      <c r="L831" s="45" t="e">
        <f t="shared" ca="1" si="946"/>
        <v>#N/A</v>
      </c>
      <c r="M831" s="45" t="e">
        <f t="shared" ca="1" si="946"/>
        <v>#N/A</v>
      </c>
      <c r="N831" s="49" t="e">
        <f t="shared" ca="1" si="946"/>
        <v>#N/A</v>
      </c>
    </row>
    <row r="832" spans="1:14" ht="16">
      <c r="A832" s="43" t="str">
        <f>$A$15</f>
        <v>S-CD104
WB27
CWSP21.5/5
FanSP32
Load100</v>
      </c>
      <c r="B832" s="45" t="e">
        <f t="shared" ref="B832:N832" ca="1" si="947">IF(ISNUMBER(OFFSET(INDIRECT(CONCATENATE("'",B$9,"'","!$R$60")),$R15+$G$825,$D$825)),OFFSET(INDIRECT(CONCATENATE("'",B$9,"'","!$R$60")),$R15+$G$825,$D$825),NA())</f>
        <v>#N/A</v>
      </c>
      <c r="C832" s="45" t="e">
        <f t="shared" ca="1" si="947"/>
        <v>#N/A</v>
      </c>
      <c r="D832" s="45" t="e">
        <f t="shared" ca="1" si="947"/>
        <v>#N/A</v>
      </c>
      <c r="E832" s="45" t="e">
        <f t="shared" ca="1" si="947"/>
        <v>#N/A</v>
      </c>
      <c r="F832" s="45" t="e">
        <f t="shared" ca="1" si="947"/>
        <v>#N/A</v>
      </c>
      <c r="G832" s="45" t="e">
        <f t="shared" ca="1" si="947"/>
        <v>#N/A</v>
      </c>
      <c r="H832" s="45" t="e">
        <f t="shared" ca="1" si="947"/>
        <v>#N/A</v>
      </c>
      <c r="I832" s="45" t="e">
        <f t="shared" ca="1" si="947"/>
        <v>#N/A</v>
      </c>
      <c r="J832" s="45" t="e">
        <f t="shared" ca="1" si="947"/>
        <v>#N/A</v>
      </c>
      <c r="K832" s="45" t="e">
        <f t="shared" ca="1" si="947"/>
        <v>#N/A</v>
      </c>
      <c r="L832" s="45" t="e">
        <f t="shared" ca="1" si="947"/>
        <v>#N/A</v>
      </c>
      <c r="M832" s="45" t="e">
        <f t="shared" ca="1" si="947"/>
        <v>#N/A</v>
      </c>
      <c r="N832" s="49" t="e">
        <f t="shared" ca="1" si="947"/>
        <v>#N/A</v>
      </c>
    </row>
    <row r="833" spans="1:14" ht="16">
      <c r="A833" s="43" t="str">
        <f>$A$16</f>
        <v>S-CD111
WB23
CWSP21.5/5
FanSP22
Load75</v>
      </c>
      <c r="B833" s="45" t="e">
        <f t="shared" ref="B833:N833" ca="1" si="948">IF(ISNUMBER(OFFSET(INDIRECT(CONCATENATE("'",B$9,"'","!$R$60")),$R16+$G$825,$D$825)),OFFSET(INDIRECT(CONCATENATE("'",B$9,"'","!$R$60")),$R16+$G$825,$D$825),NA())</f>
        <v>#N/A</v>
      </c>
      <c r="C833" s="45" t="e">
        <f t="shared" ca="1" si="948"/>
        <v>#N/A</v>
      </c>
      <c r="D833" s="45" t="e">
        <f t="shared" ca="1" si="948"/>
        <v>#N/A</v>
      </c>
      <c r="E833" s="45" t="e">
        <f t="shared" ca="1" si="948"/>
        <v>#N/A</v>
      </c>
      <c r="F833" s="45" t="e">
        <f t="shared" ca="1" si="948"/>
        <v>#N/A</v>
      </c>
      <c r="G833" s="45" t="e">
        <f t="shared" ca="1" si="948"/>
        <v>#N/A</v>
      </c>
      <c r="H833" s="45" t="e">
        <f t="shared" ca="1" si="948"/>
        <v>#N/A</v>
      </c>
      <c r="I833" s="45" t="e">
        <f t="shared" ca="1" si="948"/>
        <v>#N/A</v>
      </c>
      <c r="J833" s="45" t="e">
        <f t="shared" ca="1" si="948"/>
        <v>#N/A</v>
      </c>
      <c r="K833" s="45" t="e">
        <f t="shared" ca="1" si="948"/>
        <v>#N/A</v>
      </c>
      <c r="L833" s="45" t="e">
        <f t="shared" ca="1" si="948"/>
        <v>#N/A</v>
      </c>
      <c r="M833" s="45" t="e">
        <f t="shared" ca="1" si="948"/>
        <v>#N/A</v>
      </c>
      <c r="N833" s="49" t="e">
        <f t="shared" ca="1" si="948"/>
        <v>#N/A</v>
      </c>
    </row>
    <row r="834" spans="1:14" ht="16">
      <c r="A834" s="43" t="str">
        <f>$A$26</f>
        <v>S-CD212
WB19
CWSP21.5/6
FanSP22
Load50</v>
      </c>
      <c r="B834" s="45" t="e">
        <f t="shared" ref="B834:N834" ca="1" si="949">IF(ISNUMBER(OFFSET(INDIRECT(CONCATENATE("'",B$9,"'","!$R$60")),$R17+$G$825,$D$825)),OFFSET(INDIRECT(CONCATENATE("'",B$9,"'","!$R$60")),$R17+$G$825,$D$825),NA())</f>
        <v>#N/A</v>
      </c>
      <c r="C834" s="45" t="e">
        <f t="shared" ca="1" si="949"/>
        <v>#N/A</v>
      </c>
      <c r="D834" s="45" t="e">
        <f t="shared" ca="1" si="949"/>
        <v>#N/A</v>
      </c>
      <c r="E834" s="45" t="e">
        <f t="shared" ca="1" si="949"/>
        <v>#N/A</v>
      </c>
      <c r="F834" s="45" t="e">
        <f t="shared" ca="1" si="949"/>
        <v>#N/A</v>
      </c>
      <c r="G834" s="45" t="e">
        <f t="shared" ca="1" si="949"/>
        <v>#N/A</v>
      </c>
      <c r="H834" s="45" t="e">
        <f t="shared" ca="1" si="949"/>
        <v>#N/A</v>
      </c>
      <c r="I834" s="45" t="e">
        <f t="shared" ca="1" si="949"/>
        <v>#N/A</v>
      </c>
      <c r="J834" s="45" t="e">
        <f t="shared" ca="1" si="949"/>
        <v>#N/A</v>
      </c>
      <c r="K834" s="45" t="e">
        <f t="shared" ca="1" si="949"/>
        <v>#N/A</v>
      </c>
      <c r="L834" s="45" t="e">
        <f t="shared" ca="1" si="949"/>
        <v>#N/A</v>
      </c>
      <c r="M834" s="45" t="e">
        <f t="shared" ca="1" si="949"/>
        <v>#N/A</v>
      </c>
      <c r="N834" s="49" t="e">
        <f t="shared" ca="1" si="949"/>
        <v>#N/A</v>
      </c>
    </row>
    <row r="835" spans="1:14" ht="16">
      <c r="A835" s="43" t="str">
        <f>$A$27</f>
        <v>S-CD213
WB7
CWSP21.5/5
FanSP32
Load100</v>
      </c>
      <c r="B835" s="45" t="e">
        <f t="shared" ref="B835:N835" ca="1" si="950">IF(ISNUMBER(OFFSET(INDIRECT(CONCATENATE("'",B$9,"'","!$R$60")),$R18+$G$825,$D$825)),OFFSET(INDIRECT(CONCATENATE("'",B$9,"'","!$R$60")),$R18+$G$825,$D$825),NA())</f>
        <v>#N/A</v>
      </c>
      <c r="C835" s="45" t="e">
        <f t="shared" ca="1" si="950"/>
        <v>#N/A</v>
      </c>
      <c r="D835" s="45" t="e">
        <f t="shared" ca="1" si="950"/>
        <v>#N/A</v>
      </c>
      <c r="E835" s="45" t="e">
        <f t="shared" ca="1" si="950"/>
        <v>#N/A</v>
      </c>
      <c r="F835" s="45" t="e">
        <f t="shared" ca="1" si="950"/>
        <v>#N/A</v>
      </c>
      <c r="G835" s="45" t="e">
        <f t="shared" ca="1" si="950"/>
        <v>#N/A</v>
      </c>
      <c r="H835" s="45" t="e">
        <f t="shared" ca="1" si="950"/>
        <v>#N/A</v>
      </c>
      <c r="I835" s="45" t="e">
        <f t="shared" ca="1" si="950"/>
        <v>#N/A</v>
      </c>
      <c r="J835" s="45" t="e">
        <f t="shared" ca="1" si="950"/>
        <v>#N/A</v>
      </c>
      <c r="K835" s="45" t="e">
        <f t="shared" ca="1" si="950"/>
        <v>#N/A</v>
      </c>
      <c r="L835" s="45" t="e">
        <f t="shared" ca="1" si="950"/>
        <v>#N/A</v>
      </c>
      <c r="M835" s="45" t="e">
        <f t="shared" ca="1" si="950"/>
        <v>#N/A</v>
      </c>
      <c r="N835" s="49" t="e">
        <f t="shared" ca="1" si="950"/>
        <v>#N/A</v>
      </c>
    </row>
    <row r="836" spans="1:14" ht="16">
      <c r="A836" s="48" t="str">
        <f>$A$28</f>
        <v>S-CD214
WB27
CWSP21.5/5
FanSP32
Load100</v>
      </c>
      <c r="B836" s="45" t="e">
        <f t="shared" ref="B836:N836" ca="1" si="951">IF(ISNUMBER(OFFSET(INDIRECT(CONCATENATE("'",B$9,"'","!$R$60")),$R19+$G$825,$D$825)),OFFSET(INDIRECT(CONCATENATE("'",B$9,"'","!$R$60")),$R19+$G$825,$D$825),NA())</f>
        <v>#N/A</v>
      </c>
      <c r="C836" s="45" t="e">
        <f t="shared" ca="1" si="951"/>
        <v>#N/A</v>
      </c>
      <c r="D836" s="45" t="e">
        <f t="shared" ca="1" si="951"/>
        <v>#N/A</v>
      </c>
      <c r="E836" s="45" t="e">
        <f t="shared" ca="1" si="951"/>
        <v>#N/A</v>
      </c>
      <c r="F836" s="45" t="e">
        <f t="shared" ca="1" si="951"/>
        <v>#N/A</v>
      </c>
      <c r="G836" s="45" t="e">
        <f t="shared" ca="1" si="951"/>
        <v>#N/A</v>
      </c>
      <c r="H836" s="45" t="e">
        <f t="shared" ca="1" si="951"/>
        <v>#N/A</v>
      </c>
      <c r="I836" s="45" t="e">
        <f t="shared" ca="1" si="951"/>
        <v>#N/A</v>
      </c>
      <c r="J836" s="45" t="e">
        <f t="shared" ca="1" si="951"/>
        <v>#N/A</v>
      </c>
      <c r="K836" s="45" t="e">
        <f t="shared" ca="1" si="951"/>
        <v>#N/A</v>
      </c>
      <c r="L836" s="45" t="e">
        <f t="shared" ca="1" si="951"/>
        <v>#N/A</v>
      </c>
      <c r="M836" s="45" t="e">
        <f t="shared" ca="1" si="951"/>
        <v>#N/A</v>
      </c>
      <c r="N836" s="49" t="e">
        <f t="shared" ca="1" si="951"/>
        <v>#N/A</v>
      </c>
    </row>
    <row r="837" spans="1:14" ht="17" thickBot="1">
      <c r="A837" s="50" t="str">
        <f>$A$29</f>
        <v>S-CD215
WB27
CWSP21.5/5
FanSP32
Load100</v>
      </c>
      <c r="B837" s="51" t="e">
        <f t="shared" ref="B837:N837" ca="1" si="952">IF(ISNUMBER(OFFSET(INDIRECT(CONCATENATE("'",B$9,"'","!$R$60")),$R20+$G$825,$D$825)),OFFSET(INDIRECT(CONCATENATE("'",B$9,"'","!$R$60")),$R20+$G$825,$D$825),NA())</f>
        <v>#N/A</v>
      </c>
      <c r="C837" s="51" t="e">
        <f t="shared" ca="1" si="952"/>
        <v>#N/A</v>
      </c>
      <c r="D837" s="51" t="e">
        <f t="shared" ca="1" si="952"/>
        <v>#N/A</v>
      </c>
      <c r="E837" s="51" t="e">
        <f t="shared" ca="1" si="952"/>
        <v>#N/A</v>
      </c>
      <c r="F837" s="51" t="e">
        <f t="shared" ca="1" si="952"/>
        <v>#N/A</v>
      </c>
      <c r="G837" s="51" t="e">
        <f t="shared" ca="1" si="952"/>
        <v>#N/A</v>
      </c>
      <c r="H837" s="51" t="e">
        <f t="shared" ca="1" si="952"/>
        <v>#N/A</v>
      </c>
      <c r="I837" s="51" t="e">
        <f t="shared" ca="1" si="952"/>
        <v>#N/A</v>
      </c>
      <c r="J837" s="51" t="e">
        <f t="shared" ca="1" si="952"/>
        <v>#N/A</v>
      </c>
      <c r="K837" s="51" t="e">
        <f t="shared" ca="1" si="952"/>
        <v>#N/A</v>
      </c>
      <c r="L837" s="51" t="e">
        <f t="shared" ca="1" si="952"/>
        <v>#N/A</v>
      </c>
      <c r="M837" s="51" t="e">
        <f t="shared" ca="1" si="952"/>
        <v>#N/A</v>
      </c>
      <c r="N837" s="52" t="e">
        <f t="shared" ca="1" si="952"/>
        <v>#N/A</v>
      </c>
    </row>
    <row r="838" spans="1:14" ht="16">
      <c r="A838" s="6" t="s">
        <v>57</v>
      </c>
      <c r="B838" s="56"/>
      <c r="C838" s="56"/>
      <c r="D838" s="56"/>
      <c r="E838" s="56"/>
      <c r="F838" s="56"/>
      <c r="G838" s="56"/>
      <c r="H838" s="56"/>
      <c r="I838" s="56"/>
      <c r="J838" s="56"/>
      <c r="K838" s="56"/>
      <c r="L838" s="56"/>
      <c r="M838" s="56"/>
      <c r="N838" s="56"/>
    </row>
    <row r="839" spans="1:14" ht="15" thickBot="1">
      <c r="A839" s="37" t="s">
        <v>26</v>
      </c>
      <c r="B839" s="38" t="str">
        <f ca="1">B$10</f>
        <v>QAS/メーカ値</v>
      </c>
      <c r="C839" s="38" t="str">
        <f t="shared" ref="C839:N839" ca="1" si="953">C$10</f>
        <v>ENe-ST/小野永吉</v>
      </c>
      <c r="D839" s="38" t="str">
        <f t="shared" ca="1" si="953"/>
        <v>LCEM/Yajima</v>
      </c>
      <c r="E839" s="38" t="str">
        <f t="shared" ca="1" si="953"/>
        <v>BEST2108dev/nino</v>
      </c>
      <c r="F839" s="38" t="str">
        <f t="shared" si="953"/>
        <v>Popolo_富樫</v>
      </c>
      <c r="G839" s="38" t="str">
        <f t="shared" si="953"/>
        <v>ACSESCX_吉田</v>
      </c>
      <c r="H839" s="38" t="str">
        <f t="shared" ca="1" si="953"/>
        <v>EnergyPlus/小野永吉</v>
      </c>
      <c r="I839" s="38" t="e">
        <f t="shared" ca="1" si="953"/>
        <v>#REF!</v>
      </c>
      <c r="J839" s="38" t="e">
        <f t="shared" ca="1" si="953"/>
        <v>#REF!</v>
      </c>
      <c r="K839" s="38" t="e">
        <f t="shared" ca="1" si="953"/>
        <v>#REF!</v>
      </c>
      <c r="L839" s="38" t="e">
        <f t="shared" ca="1" si="953"/>
        <v>#REF!</v>
      </c>
      <c r="M839" s="38" t="e">
        <f t="shared" ca="1" si="953"/>
        <v>#REF!</v>
      </c>
      <c r="N839" s="38" t="e">
        <f t="shared" ca="1" si="953"/>
        <v>#REF!</v>
      </c>
    </row>
    <row r="840" spans="1:14">
      <c r="A840" s="57" t="str">
        <f t="shared" ref="A840:N844" si="954">A831</f>
        <v>S-CD103
WB7
CWSP21.5/5
FanSP32
Load100</v>
      </c>
      <c r="B840" s="58" t="e">
        <f ca="1">B831</f>
        <v>#N/A</v>
      </c>
      <c r="C840" s="58" t="e">
        <f t="shared" ca="1" si="954"/>
        <v>#N/A</v>
      </c>
      <c r="D840" s="58" t="e">
        <f t="shared" ca="1" si="954"/>
        <v>#N/A</v>
      </c>
      <c r="E840" s="58" t="e">
        <f t="shared" ca="1" si="954"/>
        <v>#N/A</v>
      </c>
      <c r="F840" s="58" t="e">
        <f t="shared" ca="1" si="954"/>
        <v>#N/A</v>
      </c>
      <c r="G840" s="58" t="e">
        <f t="shared" ca="1" si="954"/>
        <v>#N/A</v>
      </c>
      <c r="H840" s="58" t="e">
        <f ca="1">H831</f>
        <v>#N/A</v>
      </c>
      <c r="I840" s="58" t="e">
        <f t="shared" ref="I840:N840" ca="1" si="955">I831</f>
        <v>#N/A</v>
      </c>
      <c r="J840" s="58" t="e">
        <f t="shared" ca="1" si="955"/>
        <v>#N/A</v>
      </c>
      <c r="K840" s="58" t="e">
        <f t="shared" ca="1" si="955"/>
        <v>#N/A</v>
      </c>
      <c r="L840" s="58" t="e">
        <f t="shared" ca="1" si="955"/>
        <v>#N/A</v>
      </c>
      <c r="M840" s="58" t="e">
        <f t="shared" ca="1" si="955"/>
        <v>#N/A</v>
      </c>
      <c r="N840" s="59" t="e">
        <f t="shared" ca="1" si="955"/>
        <v>#N/A</v>
      </c>
    </row>
    <row r="841" spans="1:14">
      <c r="A841" s="60" t="str">
        <f t="shared" si="954"/>
        <v>S-CD104
WB27
CWSP21.5/5
FanSP32
Load100</v>
      </c>
      <c r="B841" s="61" t="e">
        <f t="shared" ca="1" si="954"/>
        <v>#N/A</v>
      </c>
      <c r="C841" s="61" t="e">
        <f t="shared" ca="1" si="954"/>
        <v>#N/A</v>
      </c>
      <c r="D841" s="61" t="e">
        <f t="shared" ca="1" si="954"/>
        <v>#N/A</v>
      </c>
      <c r="E841" s="61" t="e">
        <f t="shared" ca="1" si="954"/>
        <v>#N/A</v>
      </c>
      <c r="F841" s="61" t="e">
        <f t="shared" ca="1" si="954"/>
        <v>#N/A</v>
      </c>
      <c r="G841" s="61" t="e">
        <f t="shared" ca="1" si="954"/>
        <v>#N/A</v>
      </c>
      <c r="H841" s="61" t="e">
        <f t="shared" ca="1" si="954"/>
        <v>#N/A</v>
      </c>
      <c r="I841" s="61" t="e">
        <f t="shared" ca="1" si="954"/>
        <v>#N/A</v>
      </c>
      <c r="J841" s="61" t="e">
        <f t="shared" ca="1" si="954"/>
        <v>#N/A</v>
      </c>
      <c r="K841" s="61" t="e">
        <f t="shared" ca="1" si="954"/>
        <v>#N/A</v>
      </c>
      <c r="L841" s="61" t="e">
        <f t="shared" ca="1" si="954"/>
        <v>#N/A</v>
      </c>
      <c r="M841" s="61" t="e">
        <f t="shared" ca="1" si="954"/>
        <v>#N/A</v>
      </c>
      <c r="N841" s="62" t="e">
        <f t="shared" ca="1" si="954"/>
        <v>#N/A</v>
      </c>
    </row>
    <row r="842" spans="1:14">
      <c r="A842" s="60" t="str">
        <f t="shared" si="954"/>
        <v>S-CD111
WB23
CWSP21.5/5
FanSP22
Load75</v>
      </c>
      <c r="B842" s="61" t="e">
        <f t="shared" ca="1" si="954"/>
        <v>#N/A</v>
      </c>
      <c r="C842" s="61" t="e">
        <f t="shared" ca="1" si="954"/>
        <v>#N/A</v>
      </c>
      <c r="D842" s="61" t="e">
        <f t="shared" ca="1" si="954"/>
        <v>#N/A</v>
      </c>
      <c r="E842" s="61" t="e">
        <f t="shared" ca="1" si="954"/>
        <v>#N/A</v>
      </c>
      <c r="F842" s="61" t="e">
        <f t="shared" ca="1" si="954"/>
        <v>#N/A</v>
      </c>
      <c r="G842" s="61" t="e">
        <f t="shared" ca="1" si="954"/>
        <v>#N/A</v>
      </c>
      <c r="H842" s="61" t="e">
        <f t="shared" ca="1" si="954"/>
        <v>#N/A</v>
      </c>
      <c r="I842" s="61" t="e">
        <f t="shared" ca="1" si="954"/>
        <v>#N/A</v>
      </c>
      <c r="J842" s="61" t="e">
        <f t="shared" ca="1" si="954"/>
        <v>#N/A</v>
      </c>
      <c r="K842" s="61" t="e">
        <f t="shared" ca="1" si="954"/>
        <v>#N/A</v>
      </c>
      <c r="L842" s="61" t="e">
        <f t="shared" ca="1" si="954"/>
        <v>#N/A</v>
      </c>
      <c r="M842" s="61" t="e">
        <f t="shared" ca="1" si="954"/>
        <v>#N/A</v>
      </c>
      <c r="N842" s="62" t="e">
        <f t="shared" ca="1" si="954"/>
        <v>#N/A</v>
      </c>
    </row>
    <row r="843" spans="1:14">
      <c r="A843" s="60" t="str">
        <f t="shared" si="954"/>
        <v>S-CD212
WB19
CWSP21.5/6
FanSP22
Load50</v>
      </c>
      <c r="B843" s="61" t="e">
        <f t="shared" ca="1" si="954"/>
        <v>#N/A</v>
      </c>
      <c r="C843" s="61" t="e">
        <f t="shared" ca="1" si="954"/>
        <v>#N/A</v>
      </c>
      <c r="D843" s="61" t="e">
        <f t="shared" ca="1" si="954"/>
        <v>#N/A</v>
      </c>
      <c r="E843" s="61" t="e">
        <f t="shared" ca="1" si="954"/>
        <v>#N/A</v>
      </c>
      <c r="F843" s="61" t="e">
        <f t="shared" ca="1" si="954"/>
        <v>#N/A</v>
      </c>
      <c r="G843" s="61" t="e">
        <f t="shared" ca="1" si="954"/>
        <v>#N/A</v>
      </c>
      <c r="H843" s="61" t="e">
        <f t="shared" ca="1" si="954"/>
        <v>#N/A</v>
      </c>
      <c r="I843" s="61" t="e">
        <f t="shared" ca="1" si="954"/>
        <v>#N/A</v>
      </c>
      <c r="J843" s="61" t="e">
        <f t="shared" ca="1" si="954"/>
        <v>#N/A</v>
      </c>
      <c r="K843" s="61" t="e">
        <f t="shared" ca="1" si="954"/>
        <v>#N/A</v>
      </c>
      <c r="L843" s="61" t="e">
        <f t="shared" ca="1" si="954"/>
        <v>#N/A</v>
      </c>
      <c r="M843" s="61" t="e">
        <f t="shared" ca="1" si="954"/>
        <v>#N/A</v>
      </c>
      <c r="N843" s="62" t="e">
        <f t="shared" ca="1" si="954"/>
        <v>#N/A</v>
      </c>
    </row>
    <row r="844" spans="1:14" ht="15" thickBot="1">
      <c r="A844" s="63" t="str">
        <f t="shared" si="954"/>
        <v>S-CD213
WB7
CWSP21.5/5
FanSP32
Load100</v>
      </c>
      <c r="B844" s="64" t="e">
        <f t="shared" ca="1" si="954"/>
        <v>#N/A</v>
      </c>
      <c r="C844" s="64" t="e">
        <f t="shared" ca="1" si="954"/>
        <v>#N/A</v>
      </c>
      <c r="D844" s="64" t="e">
        <f t="shared" ca="1" si="954"/>
        <v>#N/A</v>
      </c>
      <c r="E844" s="64" t="e">
        <f t="shared" ca="1" si="954"/>
        <v>#N/A</v>
      </c>
      <c r="F844" s="64" t="e">
        <f t="shared" ca="1" si="954"/>
        <v>#N/A</v>
      </c>
      <c r="G844" s="64" t="e">
        <f t="shared" ca="1" si="954"/>
        <v>#N/A</v>
      </c>
      <c r="H844" s="64" t="e">
        <f t="shared" ca="1" si="954"/>
        <v>#N/A</v>
      </c>
      <c r="I844" s="64" t="e">
        <f t="shared" ca="1" si="954"/>
        <v>#N/A</v>
      </c>
      <c r="J844" s="64" t="e">
        <f t="shared" ca="1" si="954"/>
        <v>#N/A</v>
      </c>
      <c r="K844" s="64" t="e">
        <f t="shared" ca="1" si="954"/>
        <v>#N/A</v>
      </c>
      <c r="L844" s="64" t="e">
        <f t="shared" ca="1" si="954"/>
        <v>#N/A</v>
      </c>
      <c r="M844" s="64" t="e">
        <f t="shared" ca="1" si="954"/>
        <v>#N/A</v>
      </c>
      <c r="N844" s="65" t="e">
        <f t="shared" ca="1" si="954"/>
        <v>#N/A</v>
      </c>
    </row>
    <row r="847" spans="1:14" ht="16">
      <c r="A847" s="6" t="s">
        <v>58</v>
      </c>
      <c r="C847" s="6" t="s">
        <v>15</v>
      </c>
      <c r="D847" s="6">
        <v>1</v>
      </c>
      <c r="E847" s="8"/>
      <c r="F847" s="6" t="s">
        <v>56</v>
      </c>
      <c r="G847" s="6">
        <v>1</v>
      </c>
      <c r="I847" s="36"/>
      <c r="J847" s="36"/>
      <c r="K847" s="36"/>
      <c r="L847" s="36"/>
      <c r="M847" s="36"/>
      <c r="N847" s="36"/>
    </row>
    <row r="848" spans="1:14">
      <c r="A848" s="11" t="s">
        <v>18</v>
      </c>
    </row>
    <row r="849" spans="1:14" ht="15" thickBot="1">
      <c r="A849" s="37" t="s">
        <v>26</v>
      </c>
      <c r="B849" s="38" t="str">
        <f ca="1">B$10</f>
        <v>QAS/メーカ値</v>
      </c>
      <c r="C849" s="38" t="str">
        <f t="shared" ref="C849:N849" ca="1" si="956">C$10</f>
        <v>ENe-ST/小野永吉</v>
      </c>
      <c r="D849" s="38" t="str">
        <f t="shared" ca="1" si="956"/>
        <v>LCEM/Yajima</v>
      </c>
      <c r="E849" s="38" t="str">
        <f t="shared" ca="1" si="956"/>
        <v>BEST2108dev/nino</v>
      </c>
      <c r="F849" s="38" t="str">
        <f t="shared" si="956"/>
        <v>Popolo_富樫</v>
      </c>
      <c r="G849" s="38" t="str">
        <f t="shared" si="956"/>
        <v>ACSESCX_吉田</v>
      </c>
      <c r="H849" s="38" t="str">
        <f t="shared" ca="1" si="956"/>
        <v>EnergyPlus/小野永吉</v>
      </c>
      <c r="I849" s="38" t="e">
        <f t="shared" ca="1" si="956"/>
        <v>#REF!</v>
      </c>
      <c r="J849" s="38" t="e">
        <f t="shared" ca="1" si="956"/>
        <v>#REF!</v>
      </c>
      <c r="K849" s="38" t="e">
        <f t="shared" ca="1" si="956"/>
        <v>#REF!</v>
      </c>
      <c r="L849" s="38" t="e">
        <f t="shared" ca="1" si="956"/>
        <v>#REF!</v>
      </c>
      <c r="M849" s="38" t="e">
        <f t="shared" ca="1" si="956"/>
        <v>#REF!</v>
      </c>
      <c r="N849" s="38" t="e">
        <f t="shared" ca="1" si="956"/>
        <v>#REF!</v>
      </c>
    </row>
    <row r="850" spans="1:14" ht="16">
      <c r="A850" s="39" t="str">
        <f>$A$11</f>
        <v>S-CD100
WB27
CWSP21.5/5
FanSP22
Load100</v>
      </c>
      <c r="B850" s="40" t="e">
        <f t="shared" ref="B850:G859" ca="1" si="957">OFFSET(INDIRECT(CONCATENATE("'",B$9,"'","!$R$60")),$R11+$G$847,$D$847)</f>
        <v>#N/A</v>
      </c>
      <c r="C850" s="40" t="e">
        <f t="shared" ca="1" si="957"/>
        <v>#N/A</v>
      </c>
      <c r="D850" s="40" t="e">
        <f t="shared" ca="1" si="957"/>
        <v>#N/A</v>
      </c>
      <c r="E850" s="40" t="e">
        <f t="shared" ca="1" si="957"/>
        <v>#N/A</v>
      </c>
      <c r="F850" s="40" t="e">
        <f t="shared" ca="1" si="957"/>
        <v>#N/A</v>
      </c>
      <c r="G850" s="40" t="e">
        <f t="shared" ca="1" si="957"/>
        <v>#N/A</v>
      </c>
      <c r="H850" s="40" t="e">
        <f t="shared" ref="H850:N859" ca="1" si="958">IF(ISNUMBER(OFFSET(INDIRECT(CONCATENATE("'",H$9,"'","!$R$60")),$R11+$G$847,$D$847)),OFFSET(INDIRECT(CONCATENATE("'",H$9,"'","!$R$60")),$R11+$G$847,$D$847),NA())</f>
        <v>#N/A</v>
      </c>
      <c r="I850" s="40" t="e">
        <f t="shared" ca="1" si="958"/>
        <v>#N/A</v>
      </c>
      <c r="J850" s="40" t="e">
        <f t="shared" ca="1" si="958"/>
        <v>#N/A</v>
      </c>
      <c r="K850" s="40" t="e">
        <f t="shared" ca="1" si="958"/>
        <v>#N/A</v>
      </c>
      <c r="L850" s="40" t="e">
        <f t="shared" ca="1" si="958"/>
        <v>#N/A</v>
      </c>
      <c r="M850" s="40" t="e">
        <f t="shared" ca="1" si="958"/>
        <v>#N/A</v>
      </c>
      <c r="N850" s="55" t="e">
        <f t="shared" ca="1" si="958"/>
        <v>#N/A</v>
      </c>
    </row>
    <row r="851" spans="1:14" ht="16">
      <c r="A851" s="43" t="str">
        <f>$A$12</f>
        <v>S-CD101
WB23
CWSP21.5/5
FanSP22
Load100</v>
      </c>
      <c r="B851" s="45" t="e">
        <f t="shared" ca="1" si="957"/>
        <v>#N/A</v>
      </c>
      <c r="C851" s="45" t="e">
        <f t="shared" ca="1" si="957"/>
        <v>#N/A</v>
      </c>
      <c r="D851" s="45" t="e">
        <f t="shared" ca="1" si="957"/>
        <v>#N/A</v>
      </c>
      <c r="E851" s="45" t="e">
        <f t="shared" ca="1" si="957"/>
        <v>#N/A</v>
      </c>
      <c r="F851" s="45" t="e">
        <f t="shared" ca="1" si="957"/>
        <v>#N/A</v>
      </c>
      <c r="G851" s="45" t="e">
        <f t="shared" ca="1" si="957"/>
        <v>#N/A</v>
      </c>
      <c r="H851" s="45" t="e">
        <f t="shared" ca="1" si="958"/>
        <v>#N/A</v>
      </c>
      <c r="I851" s="45" t="e">
        <f t="shared" ca="1" si="958"/>
        <v>#N/A</v>
      </c>
      <c r="J851" s="45" t="e">
        <f t="shared" ca="1" si="958"/>
        <v>#N/A</v>
      </c>
      <c r="K851" s="45" t="e">
        <f t="shared" ca="1" si="958"/>
        <v>#N/A</v>
      </c>
      <c r="L851" s="45" t="e">
        <f t="shared" ca="1" si="958"/>
        <v>#N/A</v>
      </c>
      <c r="M851" s="45" t="e">
        <f t="shared" ca="1" si="958"/>
        <v>#N/A</v>
      </c>
      <c r="N851" s="49" t="e">
        <f t="shared" ca="1" si="958"/>
        <v>#N/A</v>
      </c>
    </row>
    <row r="852" spans="1:14" ht="16">
      <c r="A852" s="43" t="str">
        <f>$A$13</f>
        <v>S-CD102
WB19
CWSP21.5/5
FanSP22
Load100</v>
      </c>
      <c r="B852" s="45" t="e">
        <f t="shared" ca="1" si="957"/>
        <v>#N/A</v>
      </c>
      <c r="C852" s="45" t="e">
        <f t="shared" ca="1" si="957"/>
        <v>#N/A</v>
      </c>
      <c r="D852" s="45" t="e">
        <f t="shared" ca="1" si="957"/>
        <v>#N/A</v>
      </c>
      <c r="E852" s="45" t="e">
        <f t="shared" ca="1" si="957"/>
        <v>#N/A</v>
      </c>
      <c r="F852" s="45" t="e">
        <f t="shared" ca="1" si="957"/>
        <v>#N/A</v>
      </c>
      <c r="G852" s="45" t="e">
        <f t="shared" ca="1" si="957"/>
        <v>#N/A</v>
      </c>
      <c r="H852" s="45" t="e">
        <f t="shared" ca="1" si="958"/>
        <v>#N/A</v>
      </c>
      <c r="I852" s="45" t="e">
        <f t="shared" ca="1" si="958"/>
        <v>#N/A</v>
      </c>
      <c r="J852" s="45" t="e">
        <f t="shared" ca="1" si="958"/>
        <v>#N/A</v>
      </c>
      <c r="K852" s="45" t="e">
        <f t="shared" ca="1" si="958"/>
        <v>#N/A</v>
      </c>
      <c r="L852" s="45" t="e">
        <f t="shared" ca="1" si="958"/>
        <v>#N/A</v>
      </c>
      <c r="M852" s="45" t="e">
        <f t="shared" ca="1" si="958"/>
        <v>#N/A</v>
      </c>
      <c r="N852" s="49" t="e">
        <f t="shared" ca="1" si="958"/>
        <v>#N/A</v>
      </c>
    </row>
    <row r="853" spans="1:14" ht="16">
      <c r="A853" s="43" t="str">
        <f>$A$14</f>
        <v>S-CD103
WB7
CWSP21.5/5
FanSP32
Load100</v>
      </c>
      <c r="B853" s="45" t="e">
        <f t="shared" ca="1" si="957"/>
        <v>#N/A</v>
      </c>
      <c r="C853" s="45" t="e">
        <f t="shared" ca="1" si="957"/>
        <v>#N/A</v>
      </c>
      <c r="D853" s="45" t="e">
        <f t="shared" ca="1" si="957"/>
        <v>#N/A</v>
      </c>
      <c r="E853" s="45" t="e">
        <f t="shared" ca="1" si="957"/>
        <v>#N/A</v>
      </c>
      <c r="F853" s="45" t="e">
        <f t="shared" ca="1" si="957"/>
        <v>#N/A</v>
      </c>
      <c r="G853" s="45" t="e">
        <f t="shared" ca="1" si="957"/>
        <v>#N/A</v>
      </c>
      <c r="H853" s="45" t="e">
        <f t="shared" ca="1" si="958"/>
        <v>#N/A</v>
      </c>
      <c r="I853" s="45" t="e">
        <f t="shared" ca="1" si="958"/>
        <v>#N/A</v>
      </c>
      <c r="J853" s="45" t="e">
        <f t="shared" ca="1" si="958"/>
        <v>#N/A</v>
      </c>
      <c r="K853" s="45" t="e">
        <f t="shared" ca="1" si="958"/>
        <v>#N/A</v>
      </c>
      <c r="L853" s="45" t="e">
        <f t="shared" ca="1" si="958"/>
        <v>#N/A</v>
      </c>
      <c r="M853" s="45" t="e">
        <f t="shared" ca="1" si="958"/>
        <v>#N/A</v>
      </c>
      <c r="N853" s="49" t="e">
        <f t="shared" ca="1" si="958"/>
        <v>#N/A</v>
      </c>
    </row>
    <row r="854" spans="1:14" ht="16">
      <c r="A854" s="43" t="str">
        <f>$A$15</f>
        <v>S-CD104
WB27
CWSP21.5/5
FanSP32
Load100</v>
      </c>
      <c r="B854" s="45" t="e">
        <f t="shared" ca="1" si="957"/>
        <v>#N/A</v>
      </c>
      <c r="C854" s="45" t="e">
        <f t="shared" ca="1" si="957"/>
        <v>#N/A</v>
      </c>
      <c r="D854" s="45" t="e">
        <f t="shared" ca="1" si="957"/>
        <v>#N/A</v>
      </c>
      <c r="E854" s="45" t="e">
        <f t="shared" ca="1" si="957"/>
        <v>#N/A</v>
      </c>
      <c r="F854" s="45" t="e">
        <f t="shared" ca="1" si="957"/>
        <v>#N/A</v>
      </c>
      <c r="G854" s="45" t="e">
        <f t="shared" ca="1" si="957"/>
        <v>#N/A</v>
      </c>
      <c r="H854" s="45" t="e">
        <f t="shared" ca="1" si="958"/>
        <v>#N/A</v>
      </c>
      <c r="I854" s="45" t="e">
        <f t="shared" ca="1" si="958"/>
        <v>#N/A</v>
      </c>
      <c r="J854" s="45" t="e">
        <f t="shared" ca="1" si="958"/>
        <v>#N/A</v>
      </c>
      <c r="K854" s="45" t="e">
        <f t="shared" ca="1" si="958"/>
        <v>#N/A</v>
      </c>
      <c r="L854" s="45" t="e">
        <f t="shared" ca="1" si="958"/>
        <v>#N/A</v>
      </c>
      <c r="M854" s="45" t="e">
        <f t="shared" ca="1" si="958"/>
        <v>#N/A</v>
      </c>
      <c r="N854" s="49" t="e">
        <f t="shared" ca="1" si="958"/>
        <v>#N/A</v>
      </c>
    </row>
    <row r="855" spans="1:14" ht="16">
      <c r="A855" s="43" t="str">
        <f>$A$16</f>
        <v>S-CD111
WB23
CWSP21.5/5
FanSP22
Load75</v>
      </c>
      <c r="B855" s="45" t="e">
        <f t="shared" ca="1" si="957"/>
        <v>#N/A</v>
      </c>
      <c r="C855" s="45" t="e">
        <f t="shared" ca="1" si="957"/>
        <v>#N/A</v>
      </c>
      <c r="D855" s="45" t="e">
        <f t="shared" ca="1" si="957"/>
        <v>#N/A</v>
      </c>
      <c r="E855" s="45" t="e">
        <f t="shared" ca="1" si="957"/>
        <v>#N/A</v>
      </c>
      <c r="F855" s="45" t="e">
        <f t="shared" ca="1" si="957"/>
        <v>#N/A</v>
      </c>
      <c r="G855" s="45" t="e">
        <f t="shared" ca="1" si="957"/>
        <v>#N/A</v>
      </c>
      <c r="H855" s="45" t="e">
        <f t="shared" ca="1" si="958"/>
        <v>#N/A</v>
      </c>
      <c r="I855" s="45" t="e">
        <f t="shared" ca="1" si="958"/>
        <v>#N/A</v>
      </c>
      <c r="J855" s="45" t="e">
        <f t="shared" ca="1" si="958"/>
        <v>#N/A</v>
      </c>
      <c r="K855" s="45" t="e">
        <f t="shared" ca="1" si="958"/>
        <v>#N/A</v>
      </c>
      <c r="L855" s="45" t="e">
        <f t="shared" ca="1" si="958"/>
        <v>#N/A</v>
      </c>
      <c r="M855" s="45" t="e">
        <f t="shared" ca="1" si="958"/>
        <v>#N/A</v>
      </c>
      <c r="N855" s="49" t="e">
        <f t="shared" ca="1" si="958"/>
        <v>#N/A</v>
      </c>
    </row>
    <row r="856" spans="1:14" ht="16">
      <c r="A856" s="43" t="str">
        <f>$A$26</f>
        <v>S-CD212
WB19
CWSP21.5/6
FanSP22
Load50</v>
      </c>
      <c r="B856" s="45" t="e">
        <f t="shared" ca="1" si="957"/>
        <v>#N/A</v>
      </c>
      <c r="C856" s="45" t="e">
        <f t="shared" ca="1" si="957"/>
        <v>#N/A</v>
      </c>
      <c r="D856" s="45" t="e">
        <f t="shared" ca="1" si="957"/>
        <v>#N/A</v>
      </c>
      <c r="E856" s="45" t="e">
        <f t="shared" ca="1" si="957"/>
        <v>#N/A</v>
      </c>
      <c r="F856" s="45" t="e">
        <f t="shared" ca="1" si="957"/>
        <v>#N/A</v>
      </c>
      <c r="G856" s="45" t="e">
        <f t="shared" ca="1" si="957"/>
        <v>#N/A</v>
      </c>
      <c r="H856" s="45" t="e">
        <f t="shared" ca="1" si="958"/>
        <v>#N/A</v>
      </c>
      <c r="I856" s="45" t="e">
        <f t="shared" ca="1" si="958"/>
        <v>#N/A</v>
      </c>
      <c r="J856" s="45" t="e">
        <f t="shared" ca="1" si="958"/>
        <v>#N/A</v>
      </c>
      <c r="K856" s="45" t="e">
        <f t="shared" ca="1" si="958"/>
        <v>#N/A</v>
      </c>
      <c r="L856" s="45" t="e">
        <f t="shared" ca="1" si="958"/>
        <v>#N/A</v>
      </c>
      <c r="M856" s="45" t="e">
        <f t="shared" ca="1" si="958"/>
        <v>#N/A</v>
      </c>
      <c r="N856" s="49" t="e">
        <f t="shared" ca="1" si="958"/>
        <v>#N/A</v>
      </c>
    </row>
    <row r="857" spans="1:14" ht="16">
      <c r="A857" s="43" t="str">
        <f>$A$27</f>
        <v>S-CD213
WB7
CWSP21.5/5
FanSP32
Load100</v>
      </c>
      <c r="B857" s="45" t="e">
        <f t="shared" ca="1" si="957"/>
        <v>#N/A</v>
      </c>
      <c r="C857" s="45" t="e">
        <f t="shared" ca="1" si="957"/>
        <v>#N/A</v>
      </c>
      <c r="D857" s="45" t="e">
        <f t="shared" ca="1" si="957"/>
        <v>#N/A</v>
      </c>
      <c r="E857" s="45" t="e">
        <f t="shared" ca="1" si="957"/>
        <v>#N/A</v>
      </c>
      <c r="F857" s="45" t="e">
        <f t="shared" ca="1" si="957"/>
        <v>#N/A</v>
      </c>
      <c r="G857" s="45" t="e">
        <f t="shared" ca="1" si="957"/>
        <v>#N/A</v>
      </c>
      <c r="H857" s="45" t="e">
        <f t="shared" ca="1" si="958"/>
        <v>#N/A</v>
      </c>
      <c r="I857" s="45" t="e">
        <f t="shared" ca="1" si="958"/>
        <v>#N/A</v>
      </c>
      <c r="J857" s="45" t="e">
        <f t="shared" ca="1" si="958"/>
        <v>#N/A</v>
      </c>
      <c r="K857" s="45" t="e">
        <f t="shared" ca="1" si="958"/>
        <v>#N/A</v>
      </c>
      <c r="L857" s="45" t="e">
        <f t="shared" ca="1" si="958"/>
        <v>#N/A</v>
      </c>
      <c r="M857" s="45" t="e">
        <f t="shared" ca="1" si="958"/>
        <v>#N/A</v>
      </c>
      <c r="N857" s="49" t="e">
        <f t="shared" ca="1" si="958"/>
        <v>#N/A</v>
      </c>
    </row>
    <row r="858" spans="1:14" ht="16">
      <c r="A858" s="48" t="str">
        <f>$A$28</f>
        <v>S-CD214
WB27
CWSP21.5/5
FanSP32
Load100</v>
      </c>
      <c r="B858" s="45" t="e">
        <f t="shared" ca="1" si="957"/>
        <v>#N/A</v>
      </c>
      <c r="C858" s="45" t="e">
        <f t="shared" ca="1" si="957"/>
        <v>#N/A</v>
      </c>
      <c r="D858" s="45" t="e">
        <f t="shared" ca="1" si="957"/>
        <v>#N/A</v>
      </c>
      <c r="E858" s="45" t="e">
        <f t="shared" ca="1" si="957"/>
        <v>#N/A</v>
      </c>
      <c r="F858" s="45" t="e">
        <f t="shared" ca="1" si="957"/>
        <v>#N/A</v>
      </c>
      <c r="G858" s="45" t="e">
        <f t="shared" ca="1" si="957"/>
        <v>#N/A</v>
      </c>
      <c r="H858" s="45" t="e">
        <f t="shared" ca="1" si="958"/>
        <v>#N/A</v>
      </c>
      <c r="I858" s="45" t="e">
        <f t="shared" ca="1" si="958"/>
        <v>#N/A</v>
      </c>
      <c r="J858" s="45" t="e">
        <f t="shared" ca="1" si="958"/>
        <v>#N/A</v>
      </c>
      <c r="K858" s="45" t="e">
        <f t="shared" ca="1" si="958"/>
        <v>#N/A</v>
      </c>
      <c r="L858" s="45" t="e">
        <f t="shared" ca="1" si="958"/>
        <v>#N/A</v>
      </c>
      <c r="M858" s="45" t="e">
        <f t="shared" ca="1" si="958"/>
        <v>#N/A</v>
      </c>
      <c r="N858" s="49" t="e">
        <f t="shared" ca="1" si="958"/>
        <v>#N/A</v>
      </c>
    </row>
    <row r="859" spans="1:14" ht="17" thickBot="1">
      <c r="A859" s="50" t="str">
        <f>$A$29</f>
        <v>S-CD215
WB27
CWSP21.5/5
FanSP32
Load100</v>
      </c>
      <c r="B859" s="51" t="e">
        <f t="shared" ca="1" si="957"/>
        <v>#N/A</v>
      </c>
      <c r="C859" s="51" t="e">
        <f t="shared" ca="1" si="957"/>
        <v>#N/A</v>
      </c>
      <c r="D859" s="51" t="e">
        <f t="shared" ca="1" si="957"/>
        <v>#N/A</v>
      </c>
      <c r="E859" s="51" t="e">
        <f t="shared" ca="1" si="957"/>
        <v>#N/A</v>
      </c>
      <c r="F859" s="51" t="e">
        <f t="shared" ca="1" si="957"/>
        <v>#N/A</v>
      </c>
      <c r="G859" s="51" t="e">
        <f t="shared" ca="1" si="957"/>
        <v>#N/A</v>
      </c>
      <c r="H859" s="51" t="e">
        <f t="shared" ca="1" si="958"/>
        <v>#N/A</v>
      </c>
      <c r="I859" s="51" t="e">
        <f t="shared" ca="1" si="958"/>
        <v>#N/A</v>
      </c>
      <c r="J859" s="51" t="e">
        <f t="shared" ca="1" si="958"/>
        <v>#N/A</v>
      </c>
      <c r="K859" s="51" t="e">
        <f t="shared" ca="1" si="958"/>
        <v>#N/A</v>
      </c>
      <c r="L859" s="51" t="e">
        <f t="shared" ca="1" si="958"/>
        <v>#N/A</v>
      </c>
      <c r="M859" s="51" t="e">
        <f t="shared" ca="1" si="958"/>
        <v>#N/A</v>
      </c>
      <c r="N859" s="52" t="e">
        <f t="shared" ca="1" si="958"/>
        <v>#N/A</v>
      </c>
    </row>
    <row r="860" spans="1:14" ht="16">
      <c r="A860" s="6" t="s">
        <v>59</v>
      </c>
      <c r="B860" s="56"/>
      <c r="C860" s="56"/>
      <c r="D860" s="56"/>
      <c r="E860" s="56"/>
      <c r="F860" s="56"/>
      <c r="G860" s="56"/>
      <c r="H860" s="56"/>
      <c r="I860" s="56"/>
      <c r="J860" s="56"/>
      <c r="K860" s="56"/>
      <c r="L860" s="56"/>
      <c r="M860" s="56"/>
      <c r="N860" s="56"/>
    </row>
    <row r="861" spans="1:14" ht="15" thickBot="1">
      <c r="A861" s="37" t="s">
        <v>26</v>
      </c>
      <c r="B861" s="38" t="str">
        <f ca="1">B$10</f>
        <v>QAS/メーカ値</v>
      </c>
      <c r="C861" s="38" t="str">
        <f t="shared" ref="C861:N861" ca="1" si="959">C$10</f>
        <v>ENe-ST/小野永吉</v>
      </c>
      <c r="D861" s="38" t="str">
        <f t="shared" ca="1" si="959"/>
        <v>LCEM/Yajima</v>
      </c>
      <c r="E861" s="38" t="str">
        <f t="shared" ca="1" si="959"/>
        <v>BEST2108dev/nino</v>
      </c>
      <c r="F861" s="38" t="str">
        <f t="shared" si="959"/>
        <v>Popolo_富樫</v>
      </c>
      <c r="G861" s="38" t="str">
        <f t="shared" si="959"/>
        <v>ACSESCX_吉田</v>
      </c>
      <c r="H861" s="38" t="str">
        <f t="shared" ca="1" si="959"/>
        <v>EnergyPlus/小野永吉</v>
      </c>
      <c r="I861" s="38" t="e">
        <f t="shared" ca="1" si="959"/>
        <v>#REF!</v>
      </c>
      <c r="J861" s="38" t="e">
        <f t="shared" ca="1" si="959"/>
        <v>#REF!</v>
      </c>
      <c r="K861" s="38" t="e">
        <f t="shared" ca="1" si="959"/>
        <v>#REF!</v>
      </c>
      <c r="L861" s="38" t="e">
        <f t="shared" ca="1" si="959"/>
        <v>#REF!</v>
      </c>
      <c r="M861" s="38" t="e">
        <f t="shared" ca="1" si="959"/>
        <v>#REF!</v>
      </c>
      <c r="N861" s="38" t="e">
        <f t="shared" ca="1" si="959"/>
        <v>#REF!</v>
      </c>
    </row>
    <row r="862" spans="1:14">
      <c r="A862" s="57" t="str">
        <f>A853</f>
        <v>S-CD103
WB7
CWSP21.5/5
FanSP32
Load100</v>
      </c>
      <c r="B862" s="58" t="e">
        <f ca="1">IF(ISNA(B853),NA(),B853)</f>
        <v>#N/A</v>
      </c>
      <c r="C862" s="58" t="e">
        <f t="shared" ref="C862:N862" ca="1" si="960">IF(ISNA(C853),NA(),C853)</f>
        <v>#N/A</v>
      </c>
      <c r="D862" s="58" t="e">
        <f t="shared" ca="1" si="960"/>
        <v>#N/A</v>
      </c>
      <c r="E862" s="58" t="e">
        <f t="shared" ca="1" si="960"/>
        <v>#N/A</v>
      </c>
      <c r="F862" s="58" t="e">
        <f t="shared" ca="1" si="960"/>
        <v>#N/A</v>
      </c>
      <c r="G862" s="58" t="e">
        <f t="shared" ca="1" si="960"/>
        <v>#N/A</v>
      </c>
      <c r="H862" s="58" t="e">
        <f t="shared" ca="1" si="960"/>
        <v>#N/A</v>
      </c>
      <c r="I862" s="58" t="e">
        <f t="shared" ca="1" si="960"/>
        <v>#N/A</v>
      </c>
      <c r="J862" s="58" t="e">
        <f t="shared" ca="1" si="960"/>
        <v>#N/A</v>
      </c>
      <c r="K862" s="58" t="e">
        <f t="shared" ca="1" si="960"/>
        <v>#N/A</v>
      </c>
      <c r="L862" s="58" t="e">
        <f t="shared" ca="1" si="960"/>
        <v>#N/A</v>
      </c>
      <c r="M862" s="58" t="e">
        <f t="shared" ca="1" si="960"/>
        <v>#N/A</v>
      </c>
      <c r="N862" s="59" t="e">
        <f t="shared" ca="1" si="960"/>
        <v>#N/A</v>
      </c>
    </row>
    <row r="863" spans="1:14">
      <c r="A863" s="60" t="str">
        <f>A854</f>
        <v>S-CD104
WB27
CWSP21.5/5
FanSP32
Load100</v>
      </c>
      <c r="B863" s="61" t="e">
        <f t="shared" ref="B863:N866" ca="1" si="961">IF(ISNA(B854),NA(),B854)</f>
        <v>#N/A</v>
      </c>
      <c r="C863" s="61" t="e">
        <f t="shared" ca="1" si="961"/>
        <v>#N/A</v>
      </c>
      <c r="D863" s="61" t="e">
        <f t="shared" ca="1" si="961"/>
        <v>#N/A</v>
      </c>
      <c r="E863" s="61" t="e">
        <f t="shared" ca="1" si="961"/>
        <v>#N/A</v>
      </c>
      <c r="F863" s="61" t="e">
        <f t="shared" ca="1" si="961"/>
        <v>#N/A</v>
      </c>
      <c r="G863" s="61" t="e">
        <f t="shared" ca="1" si="961"/>
        <v>#N/A</v>
      </c>
      <c r="H863" s="61" t="e">
        <f t="shared" ca="1" si="961"/>
        <v>#N/A</v>
      </c>
      <c r="I863" s="61" t="e">
        <f t="shared" ca="1" si="961"/>
        <v>#N/A</v>
      </c>
      <c r="J863" s="61" t="e">
        <f t="shared" ca="1" si="961"/>
        <v>#N/A</v>
      </c>
      <c r="K863" s="61" t="e">
        <f t="shared" ca="1" si="961"/>
        <v>#N/A</v>
      </c>
      <c r="L863" s="61" t="e">
        <f t="shared" ca="1" si="961"/>
        <v>#N/A</v>
      </c>
      <c r="M863" s="61" t="e">
        <f t="shared" ca="1" si="961"/>
        <v>#N/A</v>
      </c>
      <c r="N863" s="62" t="e">
        <f t="shared" ca="1" si="961"/>
        <v>#N/A</v>
      </c>
    </row>
    <row r="864" spans="1:14">
      <c r="A864" s="60" t="str">
        <f>A855</f>
        <v>S-CD111
WB23
CWSP21.5/5
FanSP22
Load75</v>
      </c>
      <c r="B864" s="61" t="e">
        <f t="shared" ca="1" si="961"/>
        <v>#N/A</v>
      </c>
      <c r="C864" s="61" t="e">
        <f t="shared" ca="1" si="961"/>
        <v>#N/A</v>
      </c>
      <c r="D864" s="61" t="e">
        <f t="shared" ca="1" si="961"/>
        <v>#N/A</v>
      </c>
      <c r="E864" s="61" t="e">
        <f t="shared" ca="1" si="961"/>
        <v>#N/A</v>
      </c>
      <c r="F864" s="61" t="e">
        <f t="shared" ca="1" si="961"/>
        <v>#N/A</v>
      </c>
      <c r="G864" s="61" t="e">
        <f t="shared" ca="1" si="961"/>
        <v>#N/A</v>
      </c>
      <c r="H864" s="61" t="e">
        <f t="shared" ca="1" si="961"/>
        <v>#N/A</v>
      </c>
      <c r="I864" s="61" t="e">
        <f t="shared" ca="1" si="961"/>
        <v>#N/A</v>
      </c>
      <c r="J864" s="61" t="e">
        <f t="shared" ca="1" si="961"/>
        <v>#N/A</v>
      </c>
      <c r="K864" s="61" t="e">
        <f t="shared" ca="1" si="961"/>
        <v>#N/A</v>
      </c>
      <c r="L864" s="61" t="e">
        <f t="shared" ca="1" si="961"/>
        <v>#N/A</v>
      </c>
      <c r="M864" s="61" t="e">
        <f t="shared" ca="1" si="961"/>
        <v>#N/A</v>
      </c>
      <c r="N864" s="62" t="e">
        <f t="shared" ca="1" si="961"/>
        <v>#N/A</v>
      </c>
    </row>
    <row r="865" spans="1:14">
      <c r="A865" s="60" t="str">
        <f>A856</f>
        <v>S-CD212
WB19
CWSP21.5/6
FanSP22
Load50</v>
      </c>
      <c r="B865" s="61" t="e">
        <f t="shared" ca="1" si="961"/>
        <v>#N/A</v>
      </c>
      <c r="C865" s="61" t="e">
        <f t="shared" ca="1" si="961"/>
        <v>#N/A</v>
      </c>
      <c r="D865" s="61" t="e">
        <f t="shared" ca="1" si="961"/>
        <v>#N/A</v>
      </c>
      <c r="E865" s="61" t="e">
        <f t="shared" ca="1" si="961"/>
        <v>#N/A</v>
      </c>
      <c r="F865" s="61" t="e">
        <f t="shared" ca="1" si="961"/>
        <v>#N/A</v>
      </c>
      <c r="G865" s="61" t="e">
        <f t="shared" ca="1" si="961"/>
        <v>#N/A</v>
      </c>
      <c r="H865" s="61" t="e">
        <f t="shared" ca="1" si="961"/>
        <v>#N/A</v>
      </c>
      <c r="I865" s="61" t="e">
        <f t="shared" ca="1" si="961"/>
        <v>#N/A</v>
      </c>
      <c r="J865" s="61" t="e">
        <f t="shared" ca="1" si="961"/>
        <v>#N/A</v>
      </c>
      <c r="K865" s="61" t="e">
        <f t="shared" ca="1" si="961"/>
        <v>#N/A</v>
      </c>
      <c r="L865" s="61" t="e">
        <f t="shared" ca="1" si="961"/>
        <v>#N/A</v>
      </c>
      <c r="M865" s="61" t="e">
        <f t="shared" ca="1" si="961"/>
        <v>#N/A</v>
      </c>
      <c r="N865" s="62" t="e">
        <f t="shared" ca="1" si="961"/>
        <v>#N/A</v>
      </c>
    </row>
    <row r="866" spans="1:14" ht="15" thickBot="1">
      <c r="A866" s="63" t="str">
        <f>A857</f>
        <v>S-CD213
WB7
CWSP21.5/5
FanSP32
Load100</v>
      </c>
      <c r="B866" s="64" t="e">
        <f t="shared" ca="1" si="961"/>
        <v>#N/A</v>
      </c>
      <c r="C866" s="64" t="e">
        <f t="shared" ca="1" si="961"/>
        <v>#N/A</v>
      </c>
      <c r="D866" s="64" t="e">
        <f t="shared" ca="1" si="961"/>
        <v>#N/A</v>
      </c>
      <c r="E866" s="64" t="e">
        <f t="shared" ca="1" si="961"/>
        <v>#N/A</v>
      </c>
      <c r="F866" s="64" t="e">
        <f t="shared" ca="1" si="961"/>
        <v>#N/A</v>
      </c>
      <c r="G866" s="64" t="e">
        <f t="shared" ca="1" si="961"/>
        <v>#N/A</v>
      </c>
      <c r="H866" s="64" t="e">
        <f t="shared" ca="1" si="961"/>
        <v>#N/A</v>
      </c>
      <c r="I866" s="64" t="e">
        <f t="shared" ca="1" si="961"/>
        <v>#N/A</v>
      </c>
      <c r="J866" s="64" t="e">
        <f t="shared" ca="1" si="961"/>
        <v>#N/A</v>
      </c>
      <c r="K866" s="64" t="e">
        <f t="shared" ca="1" si="961"/>
        <v>#N/A</v>
      </c>
      <c r="L866" s="64" t="e">
        <f t="shared" ca="1" si="961"/>
        <v>#N/A</v>
      </c>
      <c r="M866" s="64" t="e">
        <f t="shared" ca="1" si="961"/>
        <v>#N/A</v>
      </c>
      <c r="N866" s="65" t="e">
        <f t="shared" ca="1" si="961"/>
        <v>#N/A</v>
      </c>
    </row>
    <row r="868" spans="1:14" ht="16">
      <c r="A868" s="6" t="s">
        <v>60</v>
      </c>
      <c r="C868" s="6" t="s">
        <v>15</v>
      </c>
      <c r="D868" s="6">
        <v>1</v>
      </c>
      <c r="E868" s="8"/>
      <c r="F868" s="6" t="s">
        <v>56</v>
      </c>
      <c r="G868" s="6">
        <v>4</v>
      </c>
      <c r="I868" s="36"/>
      <c r="J868" s="36"/>
      <c r="K868" s="36"/>
      <c r="L868" s="36"/>
      <c r="M868" s="36"/>
      <c r="N868" s="36"/>
    </row>
    <row r="869" spans="1:14">
      <c r="A869" s="11" t="s">
        <v>18</v>
      </c>
    </row>
    <row r="870" spans="1:14" ht="15" thickBot="1">
      <c r="A870" s="37" t="s">
        <v>26</v>
      </c>
      <c r="B870" s="38" t="str">
        <f ca="1">B$10</f>
        <v>QAS/メーカ値</v>
      </c>
      <c r="C870" s="38" t="str">
        <f t="shared" ref="C870:N870" ca="1" si="962">C$10</f>
        <v>ENe-ST/小野永吉</v>
      </c>
      <c r="D870" s="38" t="str">
        <f t="shared" ca="1" si="962"/>
        <v>LCEM/Yajima</v>
      </c>
      <c r="E870" s="38" t="str">
        <f t="shared" ca="1" si="962"/>
        <v>BEST2108dev/nino</v>
      </c>
      <c r="F870" s="38" t="str">
        <f t="shared" si="962"/>
        <v>Popolo_富樫</v>
      </c>
      <c r="G870" s="38" t="str">
        <f t="shared" si="962"/>
        <v>ACSESCX_吉田</v>
      </c>
      <c r="H870" s="38" t="str">
        <f t="shared" ca="1" si="962"/>
        <v>EnergyPlus/小野永吉</v>
      </c>
      <c r="I870" s="38" t="e">
        <f t="shared" ca="1" si="962"/>
        <v>#REF!</v>
      </c>
      <c r="J870" s="38" t="e">
        <f t="shared" ca="1" si="962"/>
        <v>#REF!</v>
      </c>
      <c r="K870" s="38" t="e">
        <f t="shared" ca="1" si="962"/>
        <v>#REF!</v>
      </c>
      <c r="L870" s="38" t="e">
        <f t="shared" ca="1" si="962"/>
        <v>#REF!</v>
      </c>
      <c r="M870" s="38" t="e">
        <f t="shared" ca="1" si="962"/>
        <v>#REF!</v>
      </c>
      <c r="N870" s="38" t="e">
        <f t="shared" ca="1" si="962"/>
        <v>#REF!</v>
      </c>
    </row>
    <row r="871" spans="1:14" ht="16">
      <c r="A871" s="39" t="str">
        <f>$A$11</f>
        <v>S-CD100
WB27
CWSP21.5/5
FanSP22
Load100</v>
      </c>
      <c r="B871" s="40" t="e">
        <f t="shared" ref="B871:N871" ca="1" si="963">IF(ISNUMBER(OFFSET(INDIRECT(CONCATENATE("'",B$9,"'","!$R$60")),$R11+$G$868,$D$868)),OFFSET(INDIRECT(CONCATENATE("'",B$9,"'","!$R$60")),$R11+$G$868,$D$868),NA())</f>
        <v>#N/A</v>
      </c>
      <c r="C871" s="40" t="e">
        <f t="shared" ca="1" si="963"/>
        <v>#N/A</v>
      </c>
      <c r="D871" s="40" t="e">
        <f t="shared" ca="1" si="963"/>
        <v>#N/A</v>
      </c>
      <c r="E871" s="40" t="e">
        <f t="shared" ca="1" si="963"/>
        <v>#N/A</v>
      </c>
      <c r="F871" s="40" t="e">
        <f t="shared" ca="1" si="963"/>
        <v>#N/A</v>
      </c>
      <c r="G871" s="40" t="e">
        <f t="shared" ca="1" si="963"/>
        <v>#N/A</v>
      </c>
      <c r="H871" s="40" t="e">
        <f t="shared" ca="1" si="963"/>
        <v>#N/A</v>
      </c>
      <c r="I871" s="40" t="e">
        <f t="shared" ca="1" si="963"/>
        <v>#N/A</v>
      </c>
      <c r="J871" s="40" t="e">
        <f t="shared" ca="1" si="963"/>
        <v>#N/A</v>
      </c>
      <c r="K871" s="40" t="e">
        <f t="shared" ca="1" si="963"/>
        <v>#N/A</v>
      </c>
      <c r="L871" s="40" t="e">
        <f t="shared" ca="1" si="963"/>
        <v>#N/A</v>
      </c>
      <c r="M871" s="40" t="e">
        <f t="shared" ca="1" si="963"/>
        <v>#N/A</v>
      </c>
      <c r="N871" s="55" t="e">
        <f t="shared" ca="1" si="963"/>
        <v>#N/A</v>
      </c>
    </row>
    <row r="872" spans="1:14" ht="16">
      <c r="A872" s="43" t="str">
        <f>$A$12</f>
        <v>S-CD101
WB23
CWSP21.5/5
FanSP22
Load100</v>
      </c>
      <c r="B872" s="45" t="e">
        <f t="shared" ref="B872:N872" ca="1" si="964">IF(ISNUMBER(OFFSET(INDIRECT(CONCATENATE("'",B$9,"'","!$R$60")),$R12+$G$868,$D$868)),OFFSET(INDIRECT(CONCATENATE("'",B$9,"'","!$R$60")),$R12+$G$868,$D$868),NA())</f>
        <v>#N/A</v>
      </c>
      <c r="C872" s="45" t="e">
        <f t="shared" ca="1" si="964"/>
        <v>#N/A</v>
      </c>
      <c r="D872" s="45" t="e">
        <f t="shared" ca="1" si="964"/>
        <v>#N/A</v>
      </c>
      <c r="E872" s="45" t="e">
        <f t="shared" ca="1" si="964"/>
        <v>#N/A</v>
      </c>
      <c r="F872" s="45" t="e">
        <f t="shared" ca="1" si="964"/>
        <v>#N/A</v>
      </c>
      <c r="G872" s="45" t="e">
        <f t="shared" ca="1" si="964"/>
        <v>#N/A</v>
      </c>
      <c r="H872" s="45" t="e">
        <f t="shared" ca="1" si="964"/>
        <v>#N/A</v>
      </c>
      <c r="I872" s="45" t="e">
        <f t="shared" ca="1" si="964"/>
        <v>#N/A</v>
      </c>
      <c r="J872" s="45" t="e">
        <f t="shared" ca="1" si="964"/>
        <v>#N/A</v>
      </c>
      <c r="K872" s="45" t="e">
        <f t="shared" ca="1" si="964"/>
        <v>#N/A</v>
      </c>
      <c r="L872" s="45" t="e">
        <f t="shared" ca="1" si="964"/>
        <v>#N/A</v>
      </c>
      <c r="M872" s="45" t="e">
        <f t="shared" ca="1" si="964"/>
        <v>#N/A</v>
      </c>
      <c r="N872" s="49" t="e">
        <f t="shared" ca="1" si="964"/>
        <v>#N/A</v>
      </c>
    </row>
    <row r="873" spans="1:14" ht="16">
      <c r="A873" s="43" t="str">
        <f>$A$13</f>
        <v>S-CD102
WB19
CWSP21.5/5
FanSP22
Load100</v>
      </c>
      <c r="B873" s="45" t="e">
        <f t="shared" ref="B873:N873" ca="1" si="965">IF(ISNUMBER(OFFSET(INDIRECT(CONCATENATE("'",B$9,"'","!$R$60")),$R13+$G$868,$D$868)),OFFSET(INDIRECT(CONCATENATE("'",B$9,"'","!$R$60")),$R13+$G$868,$D$868),NA())</f>
        <v>#N/A</v>
      </c>
      <c r="C873" s="45" t="e">
        <f t="shared" ca="1" si="965"/>
        <v>#N/A</v>
      </c>
      <c r="D873" s="45" t="e">
        <f t="shared" ca="1" si="965"/>
        <v>#N/A</v>
      </c>
      <c r="E873" s="45" t="e">
        <f t="shared" ca="1" si="965"/>
        <v>#N/A</v>
      </c>
      <c r="F873" s="45" t="e">
        <f t="shared" ca="1" si="965"/>
        <v>#N/A</v>
      </c>
      <c r="G873" s="45" t="e">
        <f t="shared" ca="1" si="965"/>
        <v>#N/A</v>
      </c>
      <c r="H873" s="45" t="e">
        <f t="shared" ca="1" si="965"/>
        <v>#N/A</v>
      </c>
      <c r="I873" s="45" t="e">
        <f t="shared" ca="1" si="965"/>
        <v>#N/A</v>
      </c>
      <c r="J873" s="45" t="e">
        <f t="shared" ca="1" si="965"/>
        <v>#N/A</v>
      </c>
      <c r="K873" s="45" t="e">
        <f t="shared" ca="1" si="965"/>
        <v>#N/A</v>
      </c>
      <c r="L873" s="45" t="e">
        <f t="shared" ca="1" si="965"/>
        <v>#N/A</v>
      </c>
      <c r="M873" s="45" t="e">
        <f t="shared" ca="1" si="965"/>
        <v>#N/A</v>
      </c>
      <c r="N873" s="49" t="e">
        <f t="shared" ca="1" si="965"/>
        <v>#N/A</v>
      </c>
    </row>
    <row r="874" spans="1:14" ht="16">
      <c r="A874" s="43" t="str">
        <f>$A$14</f>
        <v>S-CD103
WB7
CWSP21.5/5
FanSP32
Load100</v>
      </c>
      <c r="B874" s="45" t="e">
        <f t="shared" ref="B874:N874" ca="1" si="966">IF(ISNUMBER(OFFSET(INDIRECT(CONCATENATE("'",B$9,"'","!$R$60")),$R14+$G$868,$D$868)),OFFSET(INDIRECT(CONCATENATE("'",B$9,"'","!$R$60")),$R14+$G$868,$D$868),NA())</f>
        <v>#N/A</v>
      </c>
      <c r="C874" s="45" t="e">
        <f t="shared" ca="1" si="966"/>
        <v>#N/A</v>
      </c>
      <c r="D874" s="45" t="e">
        <f t="shared" ca="1" si="966"/>
        <v>#N/A</v>
      </c>
      <c r="E874" s="45" t="e">
        <f t="shared" ca="1" si="966"/>
        <v>#N/A</v>
      </c>
      <c r="F874" s="45" t="e">
        <f t="shared" ca="1" si="966"/>
        <v>#N/A</v>
      </c>
      <c r="G874" s="45" t="e">
        <f t="shared" ca="1" si="966"/>
        <v>#N/A</v>
      </c>
      <c r="H874" s="45" t="e">
        <f t="shared" ca="1" si="966"/>
        <v>#N/A</v>
      </c>
      <c r="I874" s="45" t="e">
        <f t="shared" ca="1" si="966"/>
        <v>#N/A</v>
      </c>
      <c r="J874" s="45" t="e">
        <f t="shared" ca="1" si="966"/>
        <v>#N/A</v>
      </c>
      <c r="K874" s="45" t="e">
        <f t="shared" ca="1" si="966"/>
        <v>#N/A</v>
      </c>
      <c r="L874" s="45" t="e">
        <f t="shared" ca="1" si="966"/>
        <v>#N/A</v>
      </c>
      <c r="M874" s="45" t="e">
        <f t="shared" ca="1" si="966"/>
        <v>#N/A</v>
      </c>
      <c r="N874" s="49" t="e">
        <f t="shared" ca="1" si="966"/>
        <v>#N/A</v>
      </c>
    </row>
    <row r="875" spans="1:14" ht="16">
      <c r="A875" s="43" t="str">
        <f>$A$15</f>
        <v>S-CD104
WB27
CWSP21.5/5
FanSP32
Load100</v>
      </c>
      <c r="B875" s="45" t="e">
        <f t="shared" ref="B875:N875" ca="1" si="967">IF(ISNUMBER(OFFSET(INDIRECT(CONCATENATE("'",B$9,"'","!$R$60")),$R15+$G$868,$D$868)),OFFSET(INDIRECT(CONCATENATE("'",B$9,"'","!$R$60")),$R15+$G$868,$D$868),NA())</f>
        <v>#N/A</v>
      </c>
      <c r="C875" s="45" t="e">
        <f t="shared" ca="1" si="967"/>
        <v>#N/A</v>
      </c>
      <c r="D875" s="45" t="e">
        <f t="shared" ca="1" si="967"/>
        <v>#N/A</v>
      </c>
      <c r="E875" s="45" t="e">
        <f t="shared" ca="1" si="967"/>
        <v>#N/A</v>
      </c>
      <c r="F875" s="45" t="e">
        <f t="shared" ca="1" si="967"/>
        <v>#N/A</v>
      </c>
      <c r="G875" s="45" t="e">
        <f t="shared" ca="1" si="967"/>
        <v>#N/A</v>
      </c>
      <c r="H875" s="45" t="e">
        <f t="shared" ca="1" si="967"/>
        <v>#N/A</v>
      </c>
      <c r="I875" s="45" t="e">
        <f t="shared" ca="1" si="967"/>
        <v>#N/A</v>
      </c>
      <c r="J875" s="45" t="e">
        <f t="shared" ca="1" si="967"/>
        <v>#N/A</v>
      </c>
      <c r="K875" s="45" t="e">
        <f t="shared" ca="1" si="967"/>
        <v>#N/A</v>
      </c>
      <c r="L875" s="45" t="e">
        <f t="shared" ca="1" si="967"/>
        <v>#N/A</v>
      </c>
      <c r="M875" s="45" t="e">
        <f t="shared" ca="1" si="967"/>
        <v>#N/A</v>
      </c>
      <c r="N875" s="49" t="e">
        <f t="shared" ca="1" si="967"/>
        <v>#N/A</v>
      </c>
    </row>
    <row r="876" spans="1:14" ht="16">
      <c r="A876" s="43" t="str">
        <f>$A$16</f>
        <v>S-CD111
WB23
CWSP21.5/5
FanSP22
Load75</v>
      </c>
      <c r="B876" s="45" t="e">
        <f t="shared" ref="B876:N876" ca="1" si="968">IF(ISNUMBER(OFFSET(INDIRECT(CONCATENATE("'",B$9,"'","!$R$60")),$R16+$G$868,$D$868)),OFFSET(INDIRECT(CONCATENATE("'",B$9,"'","!$R$60")),$R16+$G$868,$D$868),NA())</f>
        <v>#N/A</v>
      </c>
      <c r="C876" s="45" t="e">
        <f t="shared" ca="1" si="968"/>
        <v>#N/A</v>
      </c>
      <c r="D876" s="45" t="e">
        <f t="shared" ca="1" si="968"/>
        <v>#N/A</v>
      </c>
      <c r="E876" s="45" t="e">
        <f t="shared" ca="1" si="968"/>
        <v>#N/A</v>
      </c>
      <c r="F876" s="45" t="e">
        <f t="shared" ca="1" si="968"/>
        <v>#N/A</v>
      </c>
      <c r="G876" s="45" t="e">
        <f t="shared" ca="1" si="968"/>
        <v>#N/A</v>
      </c>
      <c r="H876" s="45" t="e">
        <f t="shared" ca="1" si="968"/>
        <v>#N/A</v>
      </c>
      <c r="I876" s="45" t="e">
        <f t="shared" ca="1" si="968"/>
        <v>#N/A</v>
      </c>
      <c r="J876" s="45" t="e">
        <f t="shared" ca="1" si="968"/>
        <v>#N/A</v>
      </c>
      <c r="K876" s="45" t="e">
        <f t="shared" ca="1" si="968"/>
        <v>#N/A</v>
      </c>
      <c r="L876" s="45" t="e">
        <f t="shared" ca="1" si="968"/>
        <v>#N/A</v>
      </c>
      <c r="M876" s="45" t="e">
        <f t="shared" ca="1" si="968"/>
        <v>#N/A</v>
      </c>
      <c r="N876" s="49" t="e">
        <f t="shared" ca="1" si="968"/>
        <v>#N/A</v>
      </c>
    </row>
    <row r="877" spans="1:14" ht="16">
      <c r="A877" s="43" t="str">
        <f>$A$26</f>
        <v>S-CD212
WB19
CWSP21.5/6
FanSP22
Load50</v>
      </c>
      <c r="B877" s="45" t="e">
        <f t="shared" ref="B877:N877" ca="1" si="969">IF(ISNUMBER(OFFSET(INDIRECT(CONCATENATE("'",B$9,"'","!$R$60")),$R17+$G$868,$D$868)),OFFSET(INDIRECT(CONCATENATE("'",B$9,"'","!$R$60")),$R17+$G$868,$D$868),NA())</f>
        <v>#N/A</v>
      </c>
      <c r="C877" s="45" t="e">
        <f t="shared" ca="1" si="969"/>
        <v>#N/A</v>
      </c>
      <c r="D877" s="45" t="e">
        <f t="shared" ca="1" si="969"/>
        <v>#N/A</v>
      </c>
      <c r="E877" s="45" t="e">
        <f t="shared" ca="1" si="969"/>
        <v>#N/A</v>
      </c>
      <c r="F877" s="45" t="e">
        <f t="shared" ca="1" si="969"/>
        <v>#N/A</v>
      </c>
      <c r="G877" s="45" t="e">
        <f t="shared" ca="1" si="969"/>
        <v>#N/A</v>
      </c>
      <c r="H877" s="45" t="e">
        <f t="shared" ca="1" si="969"/>
        <v>#N/A</v>
      </c>
      <c r="I877" s="45" t="e">
        <f t="shared" ca="1" si="969"/>
        <v>#N/A</v>
      </c>
      <c r="J877" s="45" t="e">
        <f t="shared" ca="1" si="969"/>
        <v>#N/A</v>
      </c>
      <c r="K877" s="45" t="e">
        <f t="shared" ca="1" si="969"/>
        <v>#N/A</v>
      </c>
      <c r="L877" s="45" t="e">
        <f t="shared" ca="1" si="969"/>
        <v>#N/A</v>
      </c>
      <c r="M877" s="45" t="e">
        <f t="shared" ca="1" si="969"/>
        <v>#N/A</v>
      </c>
      <c r="N877" s="49" t="e">
        <f t="shared" ca="1" si="969"/>
        <v>#N/A</v>
      </c>
    </row>
    <row r="878" spans="1:14" ht="16">
      <c r="A878" s="43" t="str">
        <f>$A$27</f>
        <v>S-CD213
WB7
CWSP21.5/5
FanSP32
Load100</v>
      </c>
      <c r="B878" s="45" t="e">
        <f t="shared" ref="B878:N878" ca="1" si="970">IF(ISNUMBER(OFFSET(INDIRECT(CONCATENATE("'",B$9,"'","!$R$60")),$R18+$G$868,$D$868)),OFFSET(INDIRECT(CONCATENATE("'",B$9,"'","!$R$60")),$R18+$G$868,$D$868),NA())</f>
        <v>#N/A</v>
      </c>
      <c r="C878" s="45" t="e">
        <f t="shared" ca="1" si="970"/>
        <v>#N/A</v>
      </c>
      <c r="D878" s="45" t="e">
        <f t="shared" ca="1" si="970"/>
        <v>#N/A</v>
      </c>
      <c r="E878" s="45" t="e">
        <f t="shared" ca="1" si="970"/>
        <v>#N/A</v>
      </c>
      <c r="F878" s="45" t="e">
        <f t="shared" ca="1" si="970"/>
        <v>#N/A</v>
      </c>
      <c r="G878" s="45" t="e">
        <f t="shared" ca="1" si="970"/>
        <v>#N/A</v>
      </c>
      <c r="H878" s="45" t="e">
        <f t="shared" ca="1" si="970"/>
        <v>#N/A</v>
      </c>
      <c r="I878" s="45" t="e">
        <f t="shared" ca="1" si="970"/>
        <v>#N/A</v>
      </c>
      <c r="J878" s="45" t="e">
        <f t="shared" ca="1" si="970"/>
        <v>#N/A</v>
      </c>
      <c r="K878" s="45" t="e">
        <f t="shared" ca="1" si="970"/>
        <v>#N/A</v>
      </c>
      <c r="L878" s="45" t="e">
        <f t="shared" ca="1" si="970"/>
        <v>#N/A</v>
      </c>
      <c r="M878" s="45" t="e">
        <f t="shared" ca="1" si="970"/>
        <v>#N/A</v>
      </c>
      <c r="N878" s="49" t="e">
        <f t="shared" ca="1" si="970"/>
        <v>#N/A</v>
      </c>
    </row>
    <row r="879" spans="1:14" ht="16">
      <c r="A879" s="48" t="str">
        <f>$A$28</f>
        <v>S-CD214
WB27
CWSP21.5/5
FanSP32
Load100</v>
      </c>
      <c r="B879" s="45" t="e">
        <f t="shared" ref="B879:N879" ca="1" si="971">IF(ISNUMBER(OFFSET(INDIRECT(CONCATENATE("'",B$9,"'","!$R$60")),$R19+$G$868,$D$868)),OFFSET(INDIRECT(CONCATENATE("'",B$9,"'","!$R$60")),$R19+$G$868,$D$868),NA())</f>
        <v>#N/A</v>
      </c>
      <c r="C879" s="45" t="e">
        <f t="shared" ca="1" si="971"/>
        <v>#N/A</v>
      </c>
      <c r="D879" s="45" t="e">
        <f t="shared" ca="1" si="971"/>
        <v>#N/A</v>
      </c>
      <c r="E879" s="45" t="e">
        <f t="shared" ca="1" si="971"/>
        <v>#N/A</v>
      </c>
      <c r="F879" s="45" t="e">
        <f t="shared" ca="1" si="971"/>
        <v>#N/A</v>
      </c>
      <c r="G879" s="45" t="e">
        <f t="shared" ca="1" si="971"/>
        <v>#N/A</v>
      </c>
      <c r="H879" s="45" t="e">
        <f t="shared" ca="1" si="971"/>
        <v>#N/A</v>
      </c>
      <c r="I879" s="45" t="e">
        <f t="shared" ca="1" si="971"/>
        <v>#N/A</v>
      </c>
      <c r="J879" s="45" t="e">
        <f t="shared" ca="1" si="971"/>
        <v>#N/A</v>
      </c>
      <c r="K879" s="45" t="e">
        <f t="shared" ca="1" si="971"/>
        <v>#N/A</v>
      </c>
      <c r="L879" s="45" t="e">
        <f t="shared" ca="1" si="971"/>
        <v>#N/A</v>
      </c>
      <c r="M879" s="45" t="e">
        <f t="shared" ca="1" si="971"/>
        <v>#N/A</v>
      </c>
      <c r="N879" s="49" t="e">
        <f t="shared" ca="1" si="971"/>
        <v>#N/A</v>
      </c>
    </row>
    <row r="880" spans="1:14" ht="17" thickBot="1">
      <c r="A880" s="50" t="str">
        <f>$A$29</f>
        <v>S-CD215
WB27
CWSP21.5/5
FanSP32
Load100</v>
      </c>
      <c r="B880" s="51" t="e">
        <f t="shared" ref="B880:N880" ca="1" si="972">IF(ISNUMBER(OFFSET(INDIRECT(CONCATENATE("'",B$9,"'","!$R$60")),$R20+$G$868,$D$868)),OFFSET(INDIRECT(CONCATENATE("'",B$9,"'","!$R$60")),$R20+$G$868,$D$868),NA())</f>
        <v>#N/A</v>
      </c>
      <c r="C880" s="51" t="e">
        <f t="shared" ca="1" si="972"/>
        <v>#N/A</v>
      </c>
      <c r="D880" s="51" t="e">
        <f t="shared" ca="1" si="972"/>
        <v>#N/A</v>
      </c>
      <c r="E880" s="51" t="e">
        <f t="shared" ca="1" si="972"/>
        <v>#N/A</v>
      </c>
      <c r="F880" s="51" t="e">
        <f t="shared" ca="1" si="972"/>
        <v>#N/A</v>
      </c>
      <c r="G880" s="51" t="e">
        <f t="shared" ca="1" si="972"/>
        <v>#N/A</v>
      </c>
      <c r="H880" s="51" t="e">
        <f t="shared" ca="1" si="972"/>
        <v>#N/A</v>
      </c>
      <c r="I880" s="51" t="e">
        <f t="shared" ca="1" si="972"/>
        <v>#N/A</v>
      </c>
      <c r="J880" s="51" t="e">
        <f t="shared" ca="1" si="972"/>
        <v>#N/A</v>
      </c>
      <c r="K880" s="51" t="e">
        <f t="shared" ca="1" si="972"/>
        <v>#N/A</v>
      </c>
      <c r="L880" s="51" t="e">
        <f t="shared" ca="1" si="972"/>
        <v>#N/A</v>
      </c>
      <c r="M880" s="51" t="e">
        <f t="shared" ca="1" si="972"/>
        <v>#N/A</v>
      </c>
      <c r="N880" s="52" t="e">
        <f t="shared" ca="1" si="972"/>
        <v>#N/A</v>
      </c>
    </row>
    <row r="883" spans="1:14" ht="16">
      <c r="A883" s="6" t="s">
        <v>61</v>
      </c>
      <c r="C883" s="6" t="s">
        <v>15</v>
      </c>
      <c r="D883" s="6">
        <v>4</v>
      </c>
      <c r="E883" s="66"/>
      <c r="F883" s="6" t="s">
        <v>56</v>
      </c>
      <c r="G883" s="6">
        <v>0</v>
      </c>
      <c r="I883" s="36"/>
      <c r="J883" s="36"/>
      <c r="K883" s="36"/>
      <c r="L883" s="36"/>
      <c r="M883" s="36"/>
      <c r="N883" s="36"/>
    </row>
    <row r="884" spans="1:14">
      <c r="A884" s="11" t="s">
        <v>18</v>
      </c>
    </row>
    <row r="885" spans="1:14" ht="15" thickBot="1">
      <c r="A885" s="37" t="s">
        <v>26</v>
      </c>
      <c r="B885" s="38" t="str">
        <f ca="1">B$10</f>
        <v>QAS/メーカ値</v>
      </c>
      <c r="C885" s="38" t="str">
        <f t="shared" ref="C885:N885" ca="1" si="973">C$10</f>
        <v>ENe-ST/小野永吉</v>
      </c>
      <c r="D885" s="38" t="str">
        <f t="shared" ca="1" si="973"/>
        <v>LCEM/Yajima</v>
      </c>
      <c r="E885" s="38" t="str">
        <f t="shared" ca="1" si="973"/>
        <v>BEST2108dev/nino</v>
      </c>
      <c r="F885" s="38" t="str">
        <f t="shared" si="973"/>
        <v>Popolo_富樫</v>
      </c>
      <c r="G885" s="38" t="str">
        <f t="shared" si="973"/>
        <v>ACSESCX_吉田</v>
      </c>
      <c r="H885" s="38" t="str">
        <f t="shared" ca="1" si="973"/>
        <v>EnergyPlus/小野永吉</v>
      </c>
      <c r="I885" s="38" t="e">
        <f t="shared" ca="1" si="973"/>
        <v>#REF!</v>
      </c>
      <c r="J885" s="38" t="e">
        <f t="shared" ca="1" si="973"/>
        <v>#REF!</v>
      </c>
      <c r="K885" s="38" t="e">
        <f t="shared" ca="1" si="973"/>
        <v>#REF!</v>
      </c>
      <c r="L885" s="38" t="e">
        <f t="shared" ca="1" si="973"/>
        <v>#REF!</v>
      </c>
      <c r="M885" s="38" t="e">
        <f t="shared" ca="1" si="973"/>
        <v>#REF!</v>
      </c>
      <c r="N885" s="38" t="e">
        <f t="shared" ca="1" si="973"/>
        <v>#REF!</v>
      </c>
    </row>
    <row r="886" spans="1:14" ht="16">
      <c r="A886" s="39" t="str">
        <f>$A$11</f>
        <v>S-CD100
WB27
CWSP21.5/5
FanSP22
Load100</v>
      </c>
      <c r="B886" s="40" t="e">
        <f t="shared" ref="B886:N886" ca="1" si="974">IF(ISNUMBER(OFFSET(INDIRECT(CONCATENATE("'",B$9,"'","!$R$60")),$R11+$G$883,$D$883)),OFFSET(INDIRECT(CONCATENATE("'",B$9,"'","!$R$60")),$R11+$G$883,$D$883),NA())</f>
        <v>#N/A</v>
      </c>
      <c r="C886" s="40" t="e">
        <f t="shared" ca="1" si="974"/>
        <v>#N/A</v>
      </c>
      <c r="D886" s="40" t="e">
        <f t="shared" ca="1" si="974"/>
        <v>#N/A</v>
      </c>
      <c r="E886" s="40" t="e">
        <f t="shared" ca="1" si="974"/>
        <v>#N/A</v>
      </c>
      <c r="F886" s="40" t="e">
        <f t="shared" ca="1" si="974"/>
        <v>#N/A</v>
      </c>
      <c r="G886" s="40" t="e">
        <f t="shared" ca="1" si="974"/>
        <v>#N/A</v>
      </c>
      <c r="H886" s="40" t="e">
        <f t="shared" ca="1" si="974"/>
        <v>#N/A</v>
      </c>
      <c r="I886" s="40" t="e">
        <f t="shared" ca="1" si="974"/>
        <v>#N/A</v>
      </c>
      <c r="J886" s="40" t="e">
        <f t="shared" ca="1" si="974"/>
        <v>#N/A</v>
      </c>
      <c r="K886" s="40" t="e">
        <f t="shared" ca="1" si="974"/>
        <v>#N/A</v>
      </c>
      <c r="L886" s="40" t="e">
        <f t="shared" ca="1" si="974"/>
        <v>#N/A</v>
      </c>
      <c r="M886" s="40" t="e">
        <f t="shared" ca="1" si="974"/>
        <v>#N/A</v>
      </c>
      <c r="N886" s="55" t="e">
        <f t="shared" ca="1" si="974"/>
        <v>#N/A</v>
      </c>
    </row>
    <row r="887" spans="1:14" ht="16">
      <c r="A887" s="43" t="str">
        <f>$A$12</f>
        <v>S-CD101
WB23
CWSP21.5/5
FanSP22
Load100</v>
      </c>
      <c r="B887" s="45" t="e">
        <f t="shared" ref="B887:N887" ca="1" si="975">IF(ISNUMBER(OFFSET(INDIRECT(CONCATENATE("'",B$9,"'","!$R$60")),$R12+$G$883,$D$883)),OFFSET(INDIRECT(CONCATENATE("'",B$9,"'","!$R$60")),$R12+$G$883,$D$883),NA())</f>
        <v>#N/A</v>
      </c>
      <c r="C887" s="45" t="e">
        <f t="shared" ca="1" si="975"/>
        <v>#N/A</v>
      </c>
      <c r="D887" s="45" t="e">
        <f t="shared" ca="1" si="975"/>
        <v>#N/A</v>
      </c>
      <c r="E887" s="45" t="e">
        <f t="shared" ca="1" si="975"/>
        <v>#N/A</v>
      </c>
      <c r="F887" s="45" t="e">
        <f t="shared" ca="1" si="975"/>
        <v>#N/A</v>
      </c>
      <c r="G887" s="45" t="e">
        <f t="shared" ca="1" si="975"/>
        <v>#N/A</v>
      </c>
      <c r="H887" s="45" t="e">
        <f t="shared" ca="1" si="975"/>
        <v>#N/A</v>
      </c>
      <c r="I887" s="45" t="e">
        <f t="shared" ca="1" si="975"/>
        <v>#N/A</v>
      </c>
      <c r="J887" s="45" t="e">
        <f t="shared" ca="1" si="975"/>
        <v>#N/A</v>
      </c>
      <c r="K887" s="45" t="e">
        <f t="shared" ca="1" si="975"/>
        <v>#N/A</v>
      </c>
      <c r="L887" s="45" t="e">
        <f t="shared" ca="1" si="975"/>
        <v>#N/A</v>
      </c>
      <c r="M887" s="45" t="e">
        <f t="shared" ca="1" si="975"/>
        <v>#N/A</v>
      </c>
      <c r="N887" s="49" t="e">
        <f t="shared" ca="1" si="975"/>
        <v>#N/A</v>
      </c>
    </row>
    <row r="888" spans="1:14" ht="16">
      <c r="A888" s="43" t="str">
        <f>$A$13</f>
        <v>S-CD102
WB19
CWSP21.5/5
FanSP22
Load100</v>
      </c>
      <c r="B888" s="45" t="e">
        <f t="shared" ref="B888:N888" ca="1" si="976">IF(ISNUMBER(OFFSET(INDIRECT(CONCATENATE("'",B$9,"'","!$R$60")),$R13+$G$883,$D$883)),OFFSET(INDIRECT(CONCATENATE("'",B$9,"'","!$R$60")),$R13+$G$883,$D$883),NA())</f>
        <v>#N/A</v>
      </c>
      <c r="C888" s="45" t="e">
        <f t="shared" ca="1" si="976"/>
        <v>#N/A</v>
      </c>
      <c r="D888" s="45" t="e">
        <f t="shared" ca="1" si="976"/>
        <v>#N/A</v>
      </c>
      <c r="E888" s="45" t="e">
        <f t="shared" ca="1" si="976"/>
        <v>#N/A</v>
      </c>
      <c r="F888" s="45" t="e">
        <f t="shared" ca="1" si="976"/>
        <v>#N/A</v>
      </c>
      <c r="G888" s="45" t="e">
        <f t="shared" ca="1" si="976"/>
        <v>#N/A</v>
      </c>
      <c r="H888" s="45" t="e">
        <f t="shared" ca="1" si="976"/>
        <v>#N/A</v>
      </c>
      <c r="I888" s="45" t="e">
        <f t="shared" ca="1" si="976"/>
        <v>#N/A</v>
      </c>
      <c r="J888" s="45" t="e">
        <f t="shared" ca="1" si="976"/>
        <v>#N/A</v>
      </c>
      <c r="K888" s="45" t="e">
        <f t="shared" ca="1" si="976"/>
        <v>#N/A</v>
      </c>
      <c r="L888" s="45" t="e">
        <f t="shared" ca="1" si="976"/>
        <v>#N/A</v>
      </c>
      <c r="M888" s="45" t="e">
        <f t="shared" ca="1" si="976"/>
        <v>#N/A</v>
      </c>
      <c r="N888" s="49" t="e">
        <f t="shared" ca="1" si="976"/>
        <v>#N/A</v>
      </c>
    </row>
    <row r="889" spans="1:14" ht="16">
      <c r="A889" s="43" t="str">
        <f>$A$14</f>
        <v>S-CD103
WB7
CWSP21.5/5
FanSP32
Load100</v>
      </c>
      <c r="B889" s="45" t="e">
        <f t="shared" ref="B889:N889" ca="1" si="977">IF(ISNUMBER(OFFSET(INDIRECT(CONCATENATE("'",B$9,"'","!$R$60")),$R14+$G$883,$D$883)),OFFSET(INDIRECT(CONCATENATE("'",B$9,"'","!$R$60")),$R14+$G$883,$D$883),NA())</f>
        <v>#N/A</v>
      </c>
      <c r="C889" s="45" t="e">
        <f t="shared" ca="1" si="977"/>
        <v>#N/A</v>
      </c>
      <c r="D889" s="45" t="e">
        <f t="shared" ca="1" si="977"/>
        <v>#N/A</v>
      </c>
      <c r="E889" s="45" t="e">
        <f t="shared" ca="1" si="977"/>
        <v>#N/A</v>
      </c>
      <c r="F889" s="45" t="e">
        <f t="shared" ca="1" si="977"/>
        <v>#N/A</v>
      </c>
      <c r="G889" s="45" t="e">
        <f t="shared" ca="1" si="977"/>
        <v>#N/A</v>
      </c>
      <c r="H889" s="45" t="e">
        <f t="shared" ca="1" si="977"/>
        <v>#N/A</v>
      </c>
      <c r="I889" s="45" t="e">
        <f t="shared" ca="1" si="977"/>
        <v>#N/A</v>
      </c>
      <c r="J889" s="45" t="e">
        <f t="shared" ca="1" si="977"/>
        <v>#N/A</v>
      </c>
      <c r="K889" s="45" t="e">
        <f t="shared" ca="1" si="977"/>
        <v>#N/A</v>
      </c>
      <c r="L889" s="45" t="e">
        <f t="shared" ca="1" si="977"/>
        <v>#N/A</v>
      </c>
      <c r="M889" s="45" t="e">
        <f t="shared" ca="1" si="977"/>
        <v>#N/A</v>
      </c>
      <c r="N889" s="49" t="e">
        <f t="shared" ca="1" si="977"/>
        <v>#N/A</v>
      </c>
    </row>
    <row r="890" spans="1:14" ht="16">
      <c r="A890" s="43" t="str">
        <f>$A$15</f>
        <v>S-CD104
WB27
CWSP21.5/5
FanSP32
Load100</v>
      </c>
      <c r="B890" s="45" t="e">
        <f t="shared" ref="B890:N890" ca="1" si="978">IF(ISNUMBER(OFFSET(INDIRECT(CONCATENATE("'",B$9,"'","!$R$60")),$R15+$G$883,$D$883)),OFFSET(INDIRECT(CONCATENATE("'",B$9,"'","!$R$60")),$R15+$G$883,$D$883),NA())</f>
        <v>#N/A</v>
      </c>
      <c r="C890" s="45" t="e">
        <f t="shared" ca="1" si="978"/>
        <v>#N/A</v>
      </c>
      <c r="D890" s="45" t="e">
        <f t="shared" ca="1" si="978"/>
        <v>#N/A</v>
      </c>
      <c r="E890" s="45" t="e">
        <f t="shared" ca="1" si="978"/>
        <v>#N/A</v>
      </c>
      <c r="F890" s="45" t="e">
        <f t="shared" ca="1" si="978"/>
        <v>#N/A</v>
      </c>
      <c r="G890" s="45" t="e">
        <f t="shared" ca="1" si="978"/>
        <v>#N/A</v>
      </c>
      <c r="H890" s="45" t="e">
        <f t="shared" ca="1" si="978"/>
        <v>#N/A</v>
      </c>
      <c r="I890" s="45" t="e">
        <f t="shared" ca="1" si="978"/>
        <v>#N/A</v>
      </c>
      <c r="J890" s="45" t="e">
        <f t="shared" ca="1" si="978"/>
        <v>#N/A</v>
      </c>
      <c r="K890" s="45" t="e">
        <f t="shared" ca="1" si="978"/>
        <v>#N/A</v>
      </c>
      <c r="L890" s="45" t="e">
        <f t="shared" ca="1" si="978"/>
        <v>#N/A</v>
      </c>
      <c r="M890" s="45" t="e">
        <f t="shared" ca="1" si="978"/>
        <v>#N/A</v>
      </c>
      <c r="N890" s="49" t="e">
        <f t="shared" ca="1" si="978"/>
        <v>#N/A</v>
      </c>
    </row>
    <row r="891" spans="1:14" ht="16">
      <c r="A891" s="43" t="str">
        <f>$A$16</f>
        <v>S-CD111
WB23
CWSP21.5/5
FanSP22
Load75</v>
      </c>
      <c r="B891" s="45" t="e">
        <f t="shared" ref="B891:N891" ca="1" si="979">IF(ISNUMBER(OFFSET(INDIRECT(CONCATENATE("'",B$9,"'","!$R$60")),$R16+$G$883,$D$883)),OFFSET(INDIRECT(CONCATENATE("'",B$9,"'","!$R$60")),$R16+$G$883,$D$883),NA())</f>
        <v>#N/A</v>
      </c>
      <c r="C891" s="45" t="e">
        <f t="shared" ca="1" si="979"/>
        <v>#N/A</v>
      </c>
      <c r="D891" s="45" t="e">
        <f t="shared" ca="1" si="979"/>
        <v>#N/A</v>
      </c>
      <c r="E891" s="45" t="e">
        <f t="shared" ca="1" si="979"/>
        <v>#N/A</v>
      </c>
      <c r="F891" s="45" t="e">
        <f t="shared" ca="1" si="979"/>
        <v>#N/A</v>
      </c>
      <c r="G891" s="45" t="e">
        <f t="shared" ca="1" si="979"/>
        <v>#N/A</v>
      </c>
      <c r="H891" s="45" t="e">
        <f t="shared" ca="1" si="979"/>
        <v>#N/A</v>
      </c>
      <c r="I891" s="45" t="e">
        <f t="shared" ca="1" si="979"/>
        <v>#N/A</v>
      </c>
      <c r="J891" s="45" t="e">
        <f t="shared" ca="1" si="979"/>
        <v>#N/A</v>
      </c>
      <c r="K891" s="45" t="e">
        <f t="shared" ca="1" si="979"/>
        <v>#N/A</v>
      </c>
      <c r="L891" s="45" t="e">
        <f t="shared" ca="1" si="979"/>
        <v>#N/A</v>
      </c>
      <c r="M891" s="45" t="e">
        <f t="shared" ca="1" si="979"/>
        <v>#N/A</v>
      </c>
      <c r="N891" s="49" t="e">
        <f t="shared" ca="1" si="979"/>
        <v>#N/A</v>
      </c>
    </row>
    <row r="892" spans="1:14" ht="16">
      <c r="A892" s="43" t="str">
        <f>$A$26</f>
        <v>S-CD212
WB19
CWSP21.5/6
FanSP22
Load50</v>
      </c>
      <c r="B892" s="45" t="e">
        <f t="shared" ref="B892:N892" ca="1" si="980">IF(ISNUMBER(OFFSET(INDIRECT(CONCATENATE("'",B$9,"'","!$R$60")),$R17+$G$883,$D$883)),OFFSET(INDIRECT(CONCATENATE("'",B$9,"'","!$R$60")),$R17+$G$883,$D$883),NA())</f>
        <v>#N/A</v>
      </c>
      <c r="C892" s="45" t="e">
        <f t="shared" ca="1" si="980"/>
        <v>#N/A</v>
      </c>
      <c r="D892" s="45" t="e">
        <f t="shared" ca="1" si="980"/>
        <v>#N/A</v>
      </c>
      <c r="E892" s="45" t="e">
        <f t="shared" ca="1" si="980"/>
        <v>#N/A</v>
      </c>
      <c r="F892" s="45" t="e">
        <f t="shared" ca="1" si="980"/>
        <v>#N/A</v>
      </c>
      <c r="G892" s="45" t="e">
        <f t="shared" ca="1" si="980"/>
        <v>#N/A</v>
      </c>
      <c r="H892" s="45" t="e">
        <f t="shared" ca="1" si="980"/>
        <v>#N/A</v>
      </c>
      <c r="I892" s="45" t="e">
        <f t="shared" ca="1" si="980"/>
        <v>#N/A</v>
      </c>
      <c r="J892" s="45" t="e">
        <f t="shared" ca="1" si="980"/>
        <v>#N/A</v>
      </c>
      <c r="K892" s="45" t="e">
        <f t="shared" ca="1" si="980"/>
        <v>#N/A</v>
      </c>
      <c r="L892" s="45" t="e">
        <f t="shared" ca="1" si="980"/>
        <v>#N/A</v>
      </c>
      <c r="M892" s="45" t="e">
        <f t="shared" ca="1" si="980"/>
        <v>#N/A</v>
      </c>
      <c r="N892" s="49" t="e">
        <f t="shared" ca="1" si="980"/>
        <v>#N/A</v>
      </c>
    </row>
    <row r="893" spans="1:14" ht="16">
      <c r="A893" s="43" t="str">
        <f>$A$27</f>
        <v>S-CD213
WB7
CWSP21.5/5
FanSP32
Load100</v>
      </c>
      <c r="B893" s="45" t="e">
        <f t="shared" ref="B893:N893" ca="1" si="981">IF(ISNUMBER(OFFSET(INDIRECT(CONCATENATE("'",B$9,"'","!$R$60")),$R18+$G$883,$D$883)),OFFSET(INDIRECT(CONCATENATE("'",B$9,"'","!$R$60")),$R18+$G$883,$D$883),NA())</f>
        <v>#N/A</v>
      </c>
      <c r="C893" s="45" t="e">
        <f t="shared" ca="1" si="981"/>
        <v>#N/A</v>
      </c>
      <c r="D893" s="45" t="e">
        <f t="shared" ca="1" si="981"/>
        <v>#N/A</v>
      </c>
      <c r="E893" s="45" t="e">
        <f t="shared" ca="1" si="981"/>
        <v>#N/A</v>
      </c>
      <c r="F893" s="45" t="e">
        <f t="shared" ca="1" si="981"/>
        <v>#N/A</v>
      </c>
      <c r="G893" s="45" t="e">
        <f t="shared" ca="1" si="981"/>
        <v>#N/A</v>
      </c>
      <c r="H893" s="45" t="e">
        <f t="shared" ca="1" si="981"/>
        <v>#N/A</v>
      </c>
      <c r="I893" s="45" t="e">
        <f t="shared" ca="1" si="981"/>
        <v>#N/A</v>
      </c>
      <c r="J893" s="45" t="e">
        <f t="shared" ca="1" si="981"/>
        <v>#N/A</v>
      </c>
      <c r="K893" s="45" t="e">
        <f t="shared" ca="1" si="981"/>
        <v>#N/A</v>
      </c>
      <c r="L893" s="45" t="e">
        <f t="shared" ca="1" si="981"/>
        <v>#N/A</v>
      </c>
      <c r="M893" s="45" t="e">
        <f t="shared" ca="1" si="981"/>
        <v>#N/A</v>
      </c>
      <c r="N893" s="49" t="e">
        <f t="shared" ca="1" si="981"/>
        <v>#N/A</v>
      </c>
    </row>
    <row r="894" spans="1:14" ht="16">
      <c r="A894" s="48" t="str">
        <f>$A$28</f>
        <v>S-CD214
WB27
CWSP21.5/5
FanSP32
Load100</v>
      </c>
      <c r="B894" s="45" t="e">
        <f t="shared" ref="B894:N894" ca="1" si="982">IF(ISNUMBER(OFFSET(INDIRECT(CONCATENATE("'",B$9,"'","!$R$60")),$R19+$G$883,$D$883)),OFFSET(INDIRECT(CONCATENATE("'",B$9,"'","!$R$60")),$R19+$G$883,$D$883),NA())</f>
        <v>#N/A</v>
      </c>
      <c r="C894" s="45" t="e">
        <f t="shared" ca="1" si="982"/>
        <v>#N/A</v>
      </c>
      <c r="D894" s="45" t="e">
        <f t="shared" ca="1" si="982"/>
        <v>#N/A</v>
      </c>
      <c r="E894" s="45" t="e">
        <f t="shared" ca="1" si="982"/>
        <v>#N/A</v>
      </c>
      <c r="F894" s="45" t="e">
        <f t="shared" ca="1" si="982"/>
        <v>#N/A</v>
      </c>
      <c r="G894" s="45" t="e">
        <f t="shared" ca="1" si="982"/>
        <v>#N/A</v>
      </c>
      <c r="H894" s="45" t="e">
        <f t="shared" ca="1" si="982"/>
        <v>#N/A</v>
      </c>
      <c r="I894" s="45" t="e">
        <f t="shared" ca="1" si="982"/>
        <v>#N/A</v>
      </c>
      <c r="J894" s="45" t="e">
        <f t="shared" ca="1" si="982"/>
        <v>#N/A</v>
      </c>
      <c r="K894" s="45" t="e">
        <f t="shared" ca="1" si="982"/>
        <v>#N/A</v>
      </c>
      <c r="L894" s="45" t="e">
        <f t="shared" ca="1" si="982"/>
        <v>#N/A</v>
      </c>
      <c r="M894" s="45" t="e">
        <f t="shared" ca="1" si="982"/>
        <v>#N/A</v>
      </c>
      <c r="N894" s="49" t="e">
        <f t="shared" ca="1" si="982"/>
        <v>#N/A</v>
      </c>
    </row>
    <row r="895" spans="1:14" ht="17" thickBot="1">
      <c r="A895" s="50" t="str">
        <f>$A$29</f>
        <v>S-CD215
WB27
CWSP21.5/5
FanSP32
Load100</v>
      </c>
      <c r="B895" s="51" t="e">
        <f t="shared" ref="B895:N895" ca="1" si="983">IF(ISNUMBER(OFFSET(INDIRECT(CONCATENATE("'",B$9,"'","!$R$60")),$R20+$G$883,$D$883)),OFFSET(INDIRECT(CONCATENATE("'",B$9,"'","!$R$60")),$R20+$G$883,$D$883),NA())</f>
        <v>#N/A</v>
      </c>
      <c r="C895" s="51" t="e">
        <f t="shared" ca="1" si="983"/>
        <v>#N/A</v>
      </c>
      <c r="D895" s="51" t="e">
        <f t="shared" ca="1" si="983"/>
        <v>#N/A</v>
      </c>
      <c r="E895" s="51" t="e">
        <f t="shared" ca="1" si="983"/>
        <v>#N/A</v>
      </c>
      <c r="F895" s="51" t="e">
        <f t="shared" ca="1" si="983"/>
        <v>#N/A</v>
      </c>
      <c r="G895" s="51" t="e">
        <f t="shared" ca="1" si="983"/>
        <v>#N/A</v>
      </c>
      <c r="H895" s="51" t="e">
        <f t="shared" ca="1" si="983"/>
        <v>#N/A</v>
      </c>
      <c r="I895" s="51" t="e">
        <f t="shared" ca="1" si="983"/>
        <v>#N/A</v>
      </c>
      <c r="J895" s="51" t="e">
        <f t="shared" ca="1" si="983"/>
        <v>#N/A</v>
      </c>
      <c r="K895" s="51" t="e">
        <f t="shared" ca="1" si="983"/>
        <v>#N/A</v>
      </c>
      <c r="L895" s="51" t="e">
        <f t="shared" ca="1" si="983"/>
        <v>#N/A</v>
      </c>
      <c r="M895" s="51" t="e">
        <f t="shared" ca="1" si="983"/>
        <v>#N/A</v>
      </c>
      <c r="N895" s="52" t="e">
        <f t="shared" ca="1" si="983"/>
        <v>#N/A</v>
      </c>
    </row>
    <row r="898" spans="1:14" ht="16">
      <c r="A898" s="6" t="s">
        <v>62</v>
      </c>
      <c r="C898" s="6" t="s">
        <v>15</v>
      </c>
      <c r="D898" s="6">
        <v>5</v>
      </c>
      <c r="E898" s="8"/>
      <c r="F898" s="6" t="s">
        <v>56</v>
      </c>
      <c r="G898" s="6">
        <v>0</v>
      </c>
      <c r="I898" s="36"/>
      <c r="J898" s="36"/>
      <c r="K898" s="36"/>
      <c r="L898" s="36"/>
      <c r="M898" s="36"/>
      <c r="N898" s="36"/>
    </row>
    <row r="899" spans="1:14">
      <c r="A899" s="11" t="s">
        <v>18</v>
      </c>
    </row>
    <row r="900" spans="1:14" ht="15" thickBot="1">
      <c r="A900" s="37" t="s">
        <v>26</v>
      </c>
      <c r="B900" s="38" t="str">
        <f ca="1">B$10</f>
        <v>QAS/メーカ値</v>
      </c>
      <c r="C900" s="38" t="str">
        <f t="shared" ref="C900:N900" ca="1" si="984">C$10</f>
        <v>ENe-ST/小野永吉</v>
      </c>
      <c r="D900" s="38" t="str">
        <f t="shared" ca="1" si="984"/>
        <v>LCEM/Yajima</v>
      </c>
      <c r="E900" s="38" t="str">
        <f t="shared" ca="1" si="984"/>
        <v>BEST2108dev/nino</v>
      </c>
      <c r="F900" s="38" t="str">
        <f t="shared" si="984"/>
        <v>Popolo_富樫</v>
      </c>
      <c r="G900" s="38" t="str">
        <f t="shared" si="984"/>
        <v>ACSESCX_吉田</v>
      </c>
      <c r="H900" s="38" t="str">
        <f t="shared" ca="1" si="984"/>
        <v>EnergyPlus/小野永吉</v>
      </c>
      <c r="I900" s="38" t="e">
        <f t="shared" ca="1" si="984"/>
        <v>#REF!</v>
      </c>
      <c r="J900" s="38" t="e">
        <f t="shared" ca="1" si="984"/>
        <v>#REF!</v>
      </c>
      <c r="K900" s="38" t="e">
        <f t="shared" ca="1" si="984"/>
        <v>#REF!</v>
      </c>
      <c r="L900" s="38" t="e">
        <f t="shared" ca="1" si="984"/>
        <v>#REF!</v>
      </c>
      <c r="M900" s="38" t="e">
        <f t="shared" ca="1" si="984"/>
        <v>#REF!</v>
      </c>
      <c r="N900" s="38" t="e">
        <f t="shared" ca="1" si="984"/>
        <v>#REF!</v>
      </c>
    </row>
    <row r="901" spans="1:14" ht="16">
      <c r="A901" s="39" t="str">
        <f>$A$11</f>
        <v>S-CD100
WB27
CWSP21.5/5
FanSP22
Load100</v>
      </c>
      <c r="B901" s="40" t="e">
        <f t="shared" ref="B901:N901" ca="1" si="985">IF(ISNUMBER(OFFSET(INDIRECT(CONCATENATE("'",B$9,"'","!$R$60")),$R11+$G$898,$D$898)),OFFSET(INDIRECT(CONCATENATE("'",B$9,"'","!$R$60")),$R11+$G$898,$D$898),NA())</f>
        <v>#N/A</v>
      </c>
      <c r="C901" s="40" t="e">
        <f t="shared" ca="1" si="985"/>
        <v>#N/A</v>
      </c>
      <c r="D901" s="40" t="e">
        <f t="shared" ca="1" si="985"/>
        <v>#N/A</v>
      </c>
      <c r="E901" s="40" t="e">
        <f t="shared" ca="1" si="985"/>
        <v>#N/A</v>
      </c>
      <c r="F901" s="40" t="e">
        <f t="shared" ca="1" si="985"/>
        <v>#N/A</v>
      </c>
      <c r="G901" s="40" t="e">
        <f t="shared" ca="1" si="985"/>
        <v>#N/A</v>
      </c>
      <c r="H901" s="40" t="e">
        <f t="shared" ca="1" si="985"/>
        <v>#N/A</v>
      </c>
      <c r="I901" s="40" t="e">
        <f t="shared" ca="1" si="985"/>
        <v>#N/A</v>
      </c>
      <c r="J901" s="40" t="e">
        <f t="shared" ca="1" si="985"/>
        <v>#N/A</v>
      </c>
      <c r="K901" s="40" t="e">
        <f t="shared" ca="1" si="985"/>
        <v>#N/A</v>
      </c>
      <c r="L901" s="40" t="e">
        <f t="shared" ca="1" si="985"/>
        <v>#N/A</v>
      </c>
      <c r="M901" s="40" t="e">
        <f t="shared" ca="1" si="985"/>
        <v>#N/A</v>
      </c>
      <c r="N901" s="55" t="e">
        <f t="shared" ca="1" si="985"/>
        <v>#N/A</v>
      </c>
    </row>
    <row r="902" spans="1:14" ht="16">
      <c r="A902" s="43" t="str">
        <f>$A$12</f>
        <v>S-CD101
WB23
CWSP21.5/5
FanSP22
Load100</v>
      </c>
      <c r="B902" s="45" t="e">
        <f t="shared" ref="B902:N902" ca="1" si="986">IF(ISNUMBER(OFFSET(INDIRECT(CONCATENATE("'",B$9,"'","!$R$60")),$R12+$G$898,$D$898)),OFFSET(INDIRECT(CONCATENATE("'",B$9,"'","!$R$60")),$R12+$G$898,$D$898),NA())</f>
        <v>#N/A</v>
      </c>
      <c r="C902" s="45" t="e">
        <f t="shared" ca="1" si="986"/>
        <v>#N/A</v>
      </c>
      <c r="D902" s="45" t="e">
        <f t="shared" ca="1" si="986"/>
        <v>#N/A</v>
      </c>
      <c r="E902" s="45" t="e">
        <f t="shared" ca="1" si="986"/>
        <v>#N/A</v>
      </c>
      <c r="F902" s="45" t="e">
        <f t="shared" ca="1" si="986"/>
        <v>#N/A</v>
      </c>
      <c r="G902" s="45" t="e">
        <f t="shared" ca="1" si="986"/>
        <v>#N/A</v>
      </c>
      <c r="H902" s="45" t="e">
        <f t="shared" ca="1" si="986"/>
        <v>#N/A</v>
      </c>
      <c r="I902" s="45" t="e">
        <f t="shared" ca="1" si="986"/>
        <v>#N/A</v>
      </c>
      <c r="J902" s="45" t="e">
        <f t="shared" ca="1" si="986"/>
        <v>#N/A</v>
      </c>
      <c r="K902" s="45" t="e">
        <f t="shared" ca="1" si="986"/>
        <v>#N/A</v>
      </c>
      <c r="L902" s="45" t="e">
        <f t="shared" ca="1" si="986"/>
        <v>#N/A</v>
      </c>
      <c r="M902" s="45" t="e">
        <f t="shared" ca="1" si="986"/>
        <v>#N/A</v>
      </c>
      <c r="N902" s="49" t="e">
        <f t="shared" ca="1" si="986"/>
        <v>#N/A</v>
      </c>
    </row>
    <row r="903" spans="1:14" ht="16">
      <c r="A903" s="43" t="str">
        <f>$A$13</f>
        <v>S-CD102
WB19
CWSP21.5/5
FanSP22
Load100</v>
      </c>
      <c r="B903" s="45" t="e">
        <f t="shared" ref="B903:N903" ca="1" si="987">IF(ISNUMBER(OFFSET(INDIRECT(CONCATENATE("'",B$9,"'","!$R$60")),$R13+$G$898,$D$898)),OFFSET(INDIRECT(CONCATENATE("'",B$9,"'","!$R$60")),$R13+$G$898,$D$898),NA())</f>
        <v>#N/A</v>
      </c>
      <c r="C903" s="45" t="e">
        <f t="shared" ca="1" si="987"/>
        <v>#N/A</v>
      </c>
      <c r="D903" s="45" t="e">
        <f t="shared" ca="1" si="987"/>
        <v>#N/A</v>
      </c>
      <c r="E903" s="45" t="e">
        <f t="shared" ca="1" si="987"/>
        <v>#N/A</v>
      </c>
      <c r="F903" s="45" t="e">
        <f t="shared" ca="1" si="987"/>
        <v>#N/A</v>
      </c>
      <c r="G903" s="45" t="e">
        <f t="shared" ca="1" si="987"/>
        <v>#N/A</v>
      </c>
      <c r="H903" s="45" t="e">
        <f t="shared" ca="1" si="987"/>
        <v>#N/A</v>
      </c>
      <c r="I903" s="45" t="e">
        <f t="shared" ca="1" si="987"/>
        <v>#N/A</v>
      </c>
      <c r="J903" s="45" t="e">
        <f t="shared" ca="1" si="987"/>
        <v>#N/A</v>
      </c>
      <c r="K903" s="45" t="e">
        <f t="shared" ca="1" si="987"/>
        <v>#N/A</v>
      </c>
      <c r="L903" s="45" t="e">
        <f t="shared" ca="1" si="987"/>
        <v>#N/A</v>
      </c>
      <c r="M903" s="45" t="e">
        <f t="shared" ca="1" si="987"/>
        <v>#N/A</v>
      </c>
      <c r="N903" s="49" t="e">
        <f t="shared" ca="1" si="987"/>
        <v>#N/A</v>
      </c>
    </row>
    <row r="904" spans="1:14" ht="16">
      <c r="A904" s="43" t="str">
        <f>$A$14</f>
        <v>S-CD103
WB7
CWSP21.5/5
FanSP32
Load100</v>
      </c>
      <c r="B904" s="45" t="e">
        <f t="shared" ref="B904:N904" ca="1" si="988">IF(ISNUMBER(OFFSET(INDIRECT(CONCATENATE("'",B$9,"'","!$R$60")),$R14+$G$898,$D$898)),OFFSET(INDIRECT(CONCATENATE("'",B$9,"'","!$R$60")),$R14+$G$898,$D$898),NA())</f>
        <v>#N/A</v>
      </c>
      <c r="C904" s="45" t="e">
        <f t="shared" ca="1" si="988"/>
        <v>#N/A</v>
      </c>
      <c r="D904" s="45" t="e">
        <f t="shared" ca="1" si="988"/>
        <v>#N/A</v>
      </c>
      <c r="E904" s="45" t="e">
        <f t="shared" ca="1" si="988"/>
        <v>#N/A</v>
      </c>
      <c r="F904" s="45" t="e">
        <f t="shared" ca="1" si="988"/>
        <v>#N/A</v>
      </c>
      <c r="G904" s="45" t="e">
        <f t="shared" ca="1" si="988"/>
        <v>#N/A</v>
      </c>
      <c r="H904" s="45" t="e">
        <f t="shared" ca="1" si="988"/>
        <v>#N/A</v>
      </c>
      <c r="I904" s="45" t="e">
        <f t="shared" ca="1" si="988"/>
        <v>#N/A</v>
      </c>
      <c r="J904" s="45" t="e">
        <f t="shared" ca="1" si="988"/>
        <v>#N/A</v>
      </c>
      <c r="K904" s="45" t="e">
        <f t="shared" ca="1" si="988"/>
        <v>#N/A</v>
      </c>
      <c r="L904" s="45" t="e">
        <f t="shared" ca="1" si="988"/>
        <v>#N/A</v>
      </c>
      <c r="M904" s="45" t="e">
        <f t="shared" ca="1" si="988"/>
        <v>#N/A</v>
      </c>
      <c r="N904" s="49" t="e">
        <f t="shared" ca="1" si="988"/>
        <v>#N/A</v>
      </c>
    </row>
    <row r="905" spans="1:14" ht="16">
      <c r="A905" s="43" t="str">
        <f>$A$15</f>
        <v>S-CD104
WB27
CWSP21.5/5
FanSP32
Load100</v>
      </c>
      <c r="B905" s="45" t="e">
        <f t="shared" ref="B905:N905" ca="1" si="989">IF(ISNUMBER(OFFSET(INDIRECT(CONCATENATE("'",B$9,"'","!$R$60")),$R15+$G$898,$D$898)),OFFSET(INDIRECT(CONCATENATE("'",B$9,"'","!$R$60")),$R15+$G$898,$D$898),NA())</f>
        <v>#N/A</v>
      </c>
      <c r="C905" s="45" t="e">
        <f t="shared" ca="1" si="989"/>
        <v>#N/A</v>
      </c>
      <c r="D905" s="45" t="e">
        <f t="shared" ca="1" si="989"/>
        <v>#N/A</v>
      </c>
      <c r="E905" s="45" t="e">
        <f t="shared" ca="1" si="989"/>
        <v>#N/A</v>
      </c>
      <c r="F905" s="45" t="e">
        <f t="shared" ca="1" si="989"/>
        <v>#N/A</v>
      </c>
      <c r="G905" s="45" t="e">
        <f t="shared" ca="1" si="989"/>
        <v>#N/A</v>
      </c>
      <c r="H905" s="45" t="e">
        <f t="shared" ca="1" si="989"/>
        <v>#N/A</v>
      </c>
      <c r="I905" s="45" t="e">
        <f t="shared" ca="1" si="989"/>
        <v>#N/A</v>
      </c>
      <c r="J905" s="45" t="e">
        <f t="shared" ca="1" si="989"/>
        <v>#N/A</v>
      </c>
      <c r="K905" s="45" t="e">
        <f t="shared" ca="1" si="989"/>
        <v>#N/A</v>
      </c>
      <c r="L905" s="45" t="e">
        <f t="shared" ca="1" si="989"/>
        <v>#N/A</v>
      </c>
      <c r="M905" s="45" t="e">
        <f t="shared" ca="1" si="989"/>
        <v>#N/A</v>
      </c>
      <c r="N905" s="49" t="e">
        <f t="shared" ca="1" si="989"/>
        <v>#N/A</v>
      </c>
    </row>
    <row r="906" spans="1:14" ht="16">
      <c r="A906" s="43" t="str">
        <f>$A$16</f>
        <v>S-CD111
WB23
CWSP21.5/5
FanSP22
Load75</v>
      </c>
      <c r="B906" s="45" t="e">
        <f t="shared" ref="B906:N906" ca="1" si="990">IF(ISNUMBER(OFFSET(INDIRECT(CONCATENATE("'",B$9,"'","!$R$60")),$R16+$G$898,$D$898)),OFFSET(INDIRECT(CONCATENATE("'",B$9,"'","!$R$60")),$R16+$G$898,$D$898),NA())</f>
        <v>#N/A</v>
      </c>
      <c r="C906" s="45" t="e">
        <f t="shared" ca="1" si="990"/>
        <v>#N/A</v>
      </c>
      <c r="D906" s="45" t="e">
        <f t="shared" ca="1" si="990"/>
        <v>#N/A</v>
      </c>
      <c r="E906" s="45" t="e">
        <f t="shared" ca="1" si="990"/>
        <v>#N/A</v>
      </c>
      <c r="F906" s="45" t="e">
        <f t="shared" ca="1" si="990"/>
        <v>#N/A</v>
      </c>
      <c r="G906" s="45" t="e">
        <f t="shared" ca="1" si="990"/>
        <v>#N/A</v>
      </c>
      <c r="H906" s="45" t="e">
        <f t="shared" ca="1" si="990"/>
        <v>#N/A</v>
      </c>
      <c r="I906" s="45" t="e">
        <f t="shared" ca="1" si="990"/>
        <v>#N/A</v>
      </c>
      <c r="J906" s="45" t="e">
        <f t="shared" ca="1" si="990"/>
        <v>#N/A</v>
      </c>
      <c r="K906" s="45" t="e">
        <f t="shared" ca="1" si="990"/>
        <v>#N/A</v>
      </c>
      <c r="L906" s="45" t="e">
        <f t="shared" ca="1" si="990"/>
        <v>#N/A</v>
      </c>
      <c r="M906" s="45" t="e">
        <f t="shared" ca="1" si="990"/>
        <v>#N/A</v>
      </c>
      <c r="N906" s="49" t="e">
        <f t="shared" ca="1" si="990"/>
        <v>#N/A</v>
      </c>
    </row>
    <row r="907" spans="1:14" ht="16">
      <c r="A907" s="43" t="str">
        <f>$A$26</f>
        <v>S-CD212
WB19
CWSP21.5/6
FanSP22
Load50</v>
      </c>
      <c r="B907" s="45" t="e">
        <f t="shared" ref="B907:N907" ca="1" si="991">IF(ISNUMBER(OFFSET(INDIRECT(CONCATENATE("'",B$9,"'","!$R$60")),$R17+$G$898,$D$898)),OFFSET(INDIRECT(CONCATENATE("'",B$9,"'","!$R$60")),$R17+$G$898,$D$898),NA())</f>
        <v>#N/A</v>
      </c>
      <c r="C907" s="45" t="e">
        <f t="shared" ca="1" si="991"/>
        <v>#N/A</v>
      </c>
      <c r="D907" s="45" t="e">
        <f t="shared" ca="1" si="991"/>
        <v>#N/A</v>
      </c>
      <c r="E907" s="45" t="e">
        <f t="shared" ca="1" si="991"/>
        <v>#N/A</v>
      </c>
      <c r="F907" s="45" t="e">
        <f t="shared" ca="1" si="991"/>
        <v>#N/A</v>
      </c>
      <c r="G907" s="45" t="e">
        <f t="shared" ca="1" si="991"/>
        <v>#N/A</v>
      </c>
      <c r="H907" s="45" t="e">
        <f t="shared" ca="1" si="991"/>
        <v>#N/A</v>
      </c>
      <c r="I907" s="45" t="e">
        <f t="shared" ca="1" si="991"/>
        <v>#N/A</v>
      </c>
      <c r="J907" s="45" t="e">
        <f t="shared" ca="1" si="991"/>
        <v>#N/A</v>
      </c>
      <c r="K907" s="45" t="e">
        <f t="shared" ca="1" si="991"/>
        <v>#N/A</v>
      </c>
      <c r="L907" s="45" t="e">
        <f t="shared" ca="1" si="991"/>
        <v>#N/A</v>
      </c>
      <c r="M907" s="45" t="e">
        <f t="shared" ca="1" si="991"/>
        <v>#N/A</v>
      </c>
      <c r="N907" s="49" t="e">
        <f t="shared" ca="1" si="991"/>
        <v>#N/A</v>
      </c>
    </row>
    <row r="908" spans="1:14" ht="16">
      <c r="A908" s="43" t="str">
        <f>$A$27</f>
        <v>S-CD213
WB7
CWSP21.5/5
FanSP32
Load100</v>
      </c>
      <c r="B908" s="45" t="e">
        <f t="shared" ref="B908:N908" ca="1" si="992">IF(ISNUMBER(OFFSET(INDIRECT(CONCATENATE("'",B$9,"'","!$R$60")),$R18+$G$898,$D$898)),OFFSET(INDIRECT(CONCATENATE("'",B$9,"'","!$R$60")),$R18+$G$898,$D$898),NA())</f>
        <v>#N/A</v>
      </c>
      <c r="C908" s="45" t="e">
        <f t="shared" ca="1" si="992"/>
        <v>#N/A</v>
      </c>
      <c r="D908" s="45" t="e">
        <f t="shared" ca="1" si="992"/>
        <v>#N/A</v>
      </c>
      <c r="E908" s="45" t="e">
        <f t="shared" ca="1" si="992"/>
        <v>#N/A</v>
      </c>
      <c r="F908" s="45" t="e">
        <f t="shared" ca="1" si="992"/>
        <v>#N/A</v>
      </c>
      <c r="G908" s="45" t="e">
        <f t="shared" ca="1" si="992"/>
        <v>#N/A</v>
      </c>
      <c r="H908" s="45" t="e">
        <f t="shared" ca="1" si="992"/>
        <v>#N/A</v>
      </c>
      <c r="I908" s="45" t="e">
        <f t="shared" ca="1" si="992"/>
        <v>#N/A</v>
      </c>
      <c r="J908" s="45" t="e">
        <f t="shared" ca="1" si="992"/>
        <v>#N/A</v>
      </c>
      <c r="K908" s="45" t="e">
        <f t="shared" ca="1" si="992"/>
        <v>#N/A</v>
      </c>
      <c r="L908" s="45" t="e">
        <f t="shared" ca="1" si="992"/>
        <v>#N/A</v>
      </c>
      <c r="M908" s="45" t="e">
        <f t="shared" ca="1" si="992"/>
        <v>#N/A</v>
      </c>
      <c r="N908" s="49" t="e">
        <f t="shared" ca="1" si="992"/>
        <v>#N/A</v>
      </c>
    </row>
    <row r="909" spans="1:14" ht="16">
      <c r="A909" s="48" t="str">
        <f>$A$28</f>
        <v>S-CD214
WB27
CWSP21.5/5
FanSP32
Load100</v>
      </c>
      <c r="B909" s="45" t="e">
        <f t="shared" ref="B909:N909" ca="1" si="993">IF(ISNUMBER(OFFSET(INDIRECT(CONCATENATE("'",B$9,"'","!$R$60")),$R19+$G$898,$D$898)),OFFSET(INDIRECT(CONCATENATE("'",B$9,"'","!$R$60")),$R19+$G$898,$D$898),NA())</f>
        <v>#N/A</v>
      </c>
      <c r="C909" s="45" t="e">
        <f t="shared" ca="1" si="993"/>
        <v>#N/A</v>
      </c>
      <c r="D909" s="45" t="e">
        <f t="shared" ca="1" si="993"/>
        <v>#N/A</v>
      </c>
      <c r="E909" s="45" t="e">
        <f t="shared" ca="1" si="993"/>
        <v>#N/A</v>
      </c>
      <c r="F909" s="45" t="e">
        <f t="shared" ca="1" si="993"/>
        <v>#N/A</v>
      </c>
      <c r="G909" s="45" t="e">
        <f t="shared" ca="1" si="993"/>
        <v>#N/A</v>
      </c>
      <c r="H909" s="45" t="e">
        <f t="shared" ca="1" si="993"/>
        <v>#N/A</v>
      </c>
      <c r="I909" s="45" t="e">
        <f t="shared" ca="1" si="993"/>
        <v>#N/A</v>
      </c>
      <c r="J909" s="45" t="e">
        <f t="shared" ca="1" si="993"/>
        <v>#N/A</v>
      </c>
      <c r="K909" s="45" t="e">
        <f t="shared" ca="1" si="993"/>
        <v>#N/A</v>
      </c>
      <c r="L909" s="45" t="e">
        <f t="shared" ca="1" si="993"/>
        <v>#N/A</v>
      </c>
      <c r="M909" s="45" t="e">
        <f t="shared" ca="1" si="993"/>
        <v>#N/A</v>
      </c>
      <c r="N909" s="49" t="e">
        <f t="shared" ca="1" si="993"/>
        <v>#N/A</v>
      </c>
    </row>
    <row r="910" spans="1:14" ht="17" thickBot="1">
      <c r="A910" s="50" t="str">
        <f>$A$29</f>
        <v>S-CD215
WB27
CWSP21.5/5
FanSP32
Load100</v>
      </c>
      <c r="B910" s="51" t="e">
        <f t="shared" ref="B910:N910" ca="1" si="994">IF(ISNUMBER(OFFSET(INDIRECT(CONCATENATE("'",B$9,"'","!$R$60")),$R20+$G$898,$D$898)),OFFSET(INDIRECT(CONCATENATE("'",B$9,"'","!$R$60")),$R20+$G$898,$D$898),NA())</f>
        <v>#N/A</v>
      </c>
      <c r="C910" s="51" t="e">
        <f t="shared" ca="1" si="994"/>
        <v>#N/A</v>
      </c>
      <c r="D910" s="51" t="e">
        <f t="shared" ca="1" si="994"/>
        <v>#N/A</v>
      </c>
      <c r="E910" s="51" t="e">
        <f t="shared" ca="1" si="994"/>
        <v>#N/A</v>
      </c>
      <c r="F910" s="51" t="e">
        <f t="shared" ca="1" si="994"/>
        <v>#N/A</v>
      </c>
      <c r="G910" s="51" t="e">
        <f t="shared" ca="1" si="994"/>
        <v>#N/A</v>
      </c>
      <c r="H910" s="51" t="e">
        <f t="shared" ca="1" si="994"/>
        <v>#N/A</v>
      </c>
      <c r="I910" s="51" t="e">
        <f t="shared" ca="1" si="994"/>
        <v>#N/A</v>
      </c>
      <c r="J910" s="51" t="e">
        <f t="shared" ca="1" si="994"/>
        <v>#N/A</v>
      </c>
      <c r="K910" s="51" t="e">
        <f t="shared" ca="1" si="994"/>
        <v>#N/A</v>
      </c>
      <c r="L910" s="51" t="e">
        <f t="shared" ca="1" si="994"/>
        <v>#N/A</v>
      </c>
      <c r="M910" s="51" t="e">
        <f t="shared" ca="1" si="994"/>
        <v>#N/A</v>
      </c>
      <c r="N910" s="52" t="e">
        <f t="shared" ca="1" si="994"/>
        <v>#N/A</v>
      </c>
    </row>
    <row r="913" spans="1:14" ht="16">
      <c r="A913" s="6" t="s">
        <v>63</v>
      </c>
      <c r="C913" s="6" t="s">
        <v>15</v>
      </c>
      <c r="D913" s="6">
        <v>5</v>
      </c>
      <c r="E913" s="8"/>
      <c r="F913" s="6" t="s">
        <v>56</v>
      </c>
      <c r="G913" s="6">
        <v>1</v>
      </c>
      <c r="I913" s="36"/>
      <c r="J913" s="36"/>
      <c r="K913" s="36"/>
      <c r="L913" s="36"/>
      <c r="M913" s="36"/>
      <c r="N913" s="36"/>
    </row>
    <row r="914" spans="1:14">
      <c r="A914" s="11" t="s">
        <v>18</v>
      </c>
    </row>
    <row r="915" spans="1:14" ht="15" thickBot="1">
      <c r="A915" s="37" t="s">
        <v>26</v>
      </c>
      <c r="B915" s="38" t="str">
        <f ca="1">B$10</f>
        <v>QAS/メーカ値</v>
      </c>
      <c r="C915" s="38" t="str">
        <f t="shared" ref="C915:N915" ca="1" si="995">C$10</f>
        <v>ENe-ST/小野永吉</v>
      </c>
      <c r="D915" s="38" t="str">
        <f t="shared" ca="1" si="995"/>
        <v>LCEM/Yajima</v>
      </c>
      <c r="E915" s="38" t="str">
        <f t="shared" ca="1" si="995"/>
        <v>BEST2108dev/nino</v>
      </c>
      <c r="F915" s="38" t="str">
        <f t="shared" si="995"/>
        <v>Popolo_富樫</v>
      </c>
      <c r="G915" s="38" t="str">
        <f t="shared" si="995"/>
        <v>ACSESCX_吉田</v>
      </c>
      <c r="H915" s="38" t="str">
        <f t="shared" ca="1" si="995"/>
        <v>EnergyPlus/小野永吉</v>
      </c>
      <c r="I915" s="38" t="e">
        <f t="shared" ca="1" si="995"/>
        <v>#REF!</v>
      </c>
      <c r="J915" s="38" t="e">
        <f t="shared" ca="1" si="995"/>
        <v>#REF!</v>
      </c>
      <c r="K915" s="38" t="e">
        <f t="shared" ca="1" si="995"/>
        <v>#REF!</v>
      </c>
      <c r="L915" s="38" t="e">
        <f t="shared" ca="1" si="995"/>
        <v>#REF!</v>
      </c>
      <c r="M915" s="38" t="e">
        <f t="shared" ca="1" si="995"/>
        <v>#REF!</v>
      </c>
      <c r="N915" s="38" t="e">
        <f t="shared" ca="1" si="995"/>
        <v>#REF!</v>
      </c>
    </row>
    <row r="916" spans="1:14" ht="16">
      <c r="A916" s="39" t="str">
        <f>$A$11</f>
        <v>S-CD100
WB27
CWSP21.5/5
FanSP22
Load100</v>
      </c>
      <c r="B916" s="40" t="e">
        <f t="shared" ref="B916:N916" ca="1" si="996">IF(ISNUMBER(OFFSET(INDIRECT(CONCATENATE("'",B$9,"'","!$R$60")),$R11+$G$913,$D$913)),OFFSET(INDIRECT(CONCATENATE("'",B$9,"'","!$R$60")),$R11+$G$913,$D$913),NA())</f>
        <v>#N/A</v>
      </c>
      <c r="C916" s="40" t="e">
        <f t="shared" ca="1" si="996"/>
        <v>#N/A</v>
      </c>
      <c r="D916" s="40" t="e">
        <f t="shared" ca="1" si="996"/>
        <v>#N/A</v>
      </c>
      <c r="E916" s="40" t="e">
        <f t="shared" ca="1" si="996"/>
        <v>#N/A</v>
      </c>
      <c r="F916" s="40" t="e">
        <f t="shared" ca="1" si="996"/>
        <v>#N/A</v>
      </c>
      <c r="G916" s="40" t="e">
        <f t="shared" ca="1" si="996"/>
        <v>#N/A</v>
      </c>
      <c r="H916" s="40" t="e">
        <f t="shared" ca="1" si="996"/>
        <v>#N/A</v>
      </c>
      <c r="I916" s="40" t="e">
        <f t="shared" ca="1" si="996"/>
        <v>#N/A</v>
      </c>
      <c r="J916" s="40" t="e">
        <f t="shared" ca="1" si="996"/>
        <v>#N/A</v>
      </c>
      <c r="K916" s="40" t="e">
        <f t="shared" ca="1" si="996"/>
        <v>#N/A</v>
      </c>
      <c r="L916" s="40" t="e">
        <f t="shared" ca="1" si="996"/>
        <v>#N/A</v>
      </c>
      <c r="M916" s="40" t="e">
        <f t="shared" ca="1" si="996"/>
        <v>#N/A</v>
      </c>
      <c r="N916" s="55" t="e">
        <f t="shared" ca="1" si="996"/>
        <v>#N/A</v>
      </c>
    </row>
    <row r="917" spans="1:14" ht="16">
      <c r="A917" s="43" t="str">
        <f>$A$12</f>
        <v>S-CD101
WB23
CWSP21.5/5
FanSP22
Load100</v>
      </c>
      <c r="B917" s="45" t="e">
        <f t="shared" ref="B917:N917" ca="1" si="997">IF(ISNUMBER(OFFSET(INDIRECT(CONCATENATE("'",B$9,"'","!$R$60")),$R12+$G$913,$D$913)),OFFSET(INDIRECT(CONCATENATE("'",B$9,"'","!$R$60")),$R12+$G$913,$D$913),NA())</f>
        <v>#N/A</v>
      </c>
      <c r="C917" s="45" t="e">
        <f t="shared" ca="1" si="997"/>
        <v>#N/A</v>
      </c>
      <c r="D917" s="45" t="e">
        <f t="shared" ca="1" si="997"/>
        <v>#N/A</v>
      </c>
      <c r="E917" s="45" t="e">
        <f t="shared" ca="1" si="997"/>
        <v>#N/A</v>
      </c>
      <c r="F917" s="45" t="e">
        <f t="shared" ca="1" si="997"/>
        <v>#N/A</v>
      </c>
      <c r="G917" s="45" t="e">
        <f t="shared" ca="1" si="997"/>
        <v>#N/A</v>
      </c>
      <c r="H917" s="45" t="e">
        <f t="shared" ca="1" si="997"/>
        <v>#N/A</v>
      </c>
      <c r="I917" s="45" t="e">
        <f t="shared" ca="1" si="997"/>
        <v>#N/A</v>
      </c>
      <c r="J917" s="45" t="e">
        <f t="shared" ca="1" si="997"/>
        <v>#N/A</v>
      </c>
      <c r="K917" s="45" t="e">
        <f t="shared" ca="1" si="997"/>
        <v>#N/A</v>
      </c>
      <c r="L917" s="45" t="e">
        <f t="shared" ca="1" si="997"/>
        <v>#N/A</v>
      </c>
      <c r="M917" s="45" t="e">
        <f t="shared" ca="1" si="997"/>
        <v>#N/A</v>
      </c>
      <c r="N917" s="49" t="e">
        <f t="shared" ca="1" si="997"/>
        <v>#N/A</v>
      </c>
    </row>
    <row r="918" spans="1:14" ht="16">
      <c r="A918" s="43" t="str">
        <f>$A$13</f>
        <v>S-CD102
WB19
CWSP21.5/5
FanSP22
Load100</v>
      </c>
      <c r="B918" s="45" t="e">
        <f t="shared" ref="B918:N918" ca="1" si="998">IF(ISNUMBER(OFFSET(INDIRECT(CONCATENATE("'",B$9,"'","!$R$60")),$R13+$G$913,$D$913)),OFFSET(INDIRECT(CONCATENATE("'",B$9,"'","!$R$60")),$R13+$G$913,$D$913),NA())</f>
        <v>#N/A</v>
      </c>
      <c r="C918" s="45" t="e">
        <f t="shared" ca="1" si="998"/>
        <v>#N/A</v>
      </c>
      <c r="D918" s="45" t="e">
        <f t="shared" ca="1" si="998"/>
        <v>#N/A</v>
      </c>
      <c r="E918" s="45" t="e">
        <f t="shared" ca="1" si="998"/>
        <v>#N/A</v>
      </c>
      <c r="F918" s="45" t="e">
        <f t="shared" ca="1" si="998"/>
        <v>#N/A</v>
      </c>
      <c r="G918" s="45" t="e">
        <f t="shared" ca="1" si="998"/>
        <v>#N/A</v>
      </c>
      <c r="H918" s="45" t="e">
        <f t="shared" ca="1" si="998"/>
        <v>#N/A</v>
      </c>
      <c r="I918" s="45" t="e">
        <f t="shared" ca="1" si="998"/>
        <v>#N/A</v>
      </c>
      <c r="J918" s="45" t="e">
        <f t="shared" ca="1" si="998"/>
        <v>#N/A</v>
      </c>
      <c r="K918" s="45" t="e">
        <f t="shared" ca="1" si="998"/>
        <v>#N/A</v>
      </c>
      <c r="L918" s="45" t="e">
        <f t="shared" ca="1" si="998"/>
        <v>#N/A</v>
      </c>
      <c r="M918" s="45" t="e">
        <f t="shared" ca="1" si="998"/>
        <v>#N/A</v>
      </c>
      <c r="N918" s="49" t="e">
        <f t="shared" ca="1" si="998"/>
        <v>#N/A</v>
      </c>
    </row>
    <row r="919" spans="1:14" ht="16">
      <c r="A919" s="43" t="str">
        <f>$A$14</f>
        <v>S-CD103
WB7
CWSP21.5/5
FanSP32
Load100</v>
      </c>
      <c r="B919" s="45" t="e">
        <f t="shared" ref="B919:N919" ca="1" si="999">IF(ISNUMBER(OFFSET(INDIRECT(CONCATENATE("'",B$9,"'","!$R$60")),$R14+$G$913,$D$913)),OFFSET(INDIRECT(CONCATENATE("'",B$9,"'","!$R$60")),$R14+$G$913,$D$913),NA())</f>
        <v>#N/A</v>
      </c>
      <c r="C919" s="45" t="e">
        <f t="shared" ca="1" si="999"/>
        <v>#N/A</v>
      </c>
      <c r="D919" s="45" t="e">
        <f t="shared" ca="1" si="999"/>
        <v>#N/A</v>
      </c>
      <c r="E919" s="45" t="e">
        <f t="shared" ca="1" si="999"/>
        <v>#N/A</v>
      </c>
      <c r="F919" s="45" t="e">
        <f t="shared" ca="1" si="999"/>
        <v>#N/A</v>
      </c>
      <c r="G919" s="45" t="e">
        <f t="shared" ca="1" si="999"/>
        <v>#N/A</v>
      </c>
      <c r="H919" s="45" t="e">
        <f t="shared" ca="1" si="999"/>
        <v>#N/A</v>
      </c>
      <c r="I919" s="45" t="e">
        <f t="shared" ca="1" si="999"/>
        <v>#N/A</v>
      </c>
      <c r="J919" s="45" t="e">
        <f t="shared" ca="1" si="999"/>
        <v>#N/A</v>
      </c>
      <c r="K919" s="45" t="e">
        <f t="shared" ca="1" si="999"/>
        <v>#N/A</v>
      </c>
      <c r="L919" s="45" t="e">
        <f t="shared" ca="1" si="999"/>
        <v>#N/A</v>
      </c>
      <c r="M919" s="45" t="e">
        <f t="shared" ca="1" si="999"/>
        <v>#N/A</v>
      </c>
      <c r="N919" s="49" t="e">
        <f t="shared" ca="1" si="999"/>
        <v>#N/A</v>
      </c>
    </row>
    <row r="920" spans="1:14" ht="16">
      <c r="A920" s="43" t="str">
        <f>$A$15</f>
        <v>S-CD104
WB27
CWSP21.5/5
FanSP32
Load100</v>
      </c>
      <c r="B920" s="45" t="e">
        <f t="shared" ref="B920:N920" ca="1" si="1000">IF(ISNUMBER(OFFSET(INDIRECT(CONCATENATE("'",B$9,"'","!$R$60")),$R15+$G$913,$D$913)),OFFSET(INDIRECT(CONCATENATE("'",B$9,"'","!$R$60")),$R15+$G$913,$D$913),NA())</f>
        <v>#N/A</v>
      </c>
      <c r="C920" s="45" t="e">
        <f t="shared" ca="1" si="1000"/>
        <v>#N/A</v>
      </c>
      <c r="D920" s="45" t="e">
        <f t="shared" ca="1" si="1000"/>
        <v>#N/A</v>
      </c>
      <c r="E920" s="45" t="e">
        <f t="shared" ca="1" si="1000"/>
        <v>#N/A</v>
      </c>
      <c r="F920" s="45" t="e">
        <f t="shared" ca="1" si="1000"/>
        <v>#N/A</v>
      </c>
      <c r="G920" s="45" t="e">
        <f t="shared" ca="1" si="1000"/>
        <v>#N/A</v>
      </c>
      <c r="H920" s="45" t="e">
        <f t="shared" ca="1" si="1000"/>
        <v>#N/A</v>
      </c>
      <c r="I920" s="45" t="e">
        <f t="shared" ca="1" si="1000"/>
        <v>#N/A</v>
      </c>
      <c r="J920" s="45" t="e">
        <f t="shared" ca="1" si="1000"/>
        <v>#N/A</v>
      </c>
      <c r="K920" s="45" t="e">
        <f t="shared" ca="1" si="1000"/>
        <v>#N/A</v>
      </c>
      <c r="L920" s="45" t="e">
        <f t="shared" ca="1" si="1000"/>
        <v>#N/A</v>
      </c>
      <c r="M920" s="45" t="e">
        <f t="shared" ca="1" si="1000"/>
        <v>#N/A</v>
      </c>
      <c r="N920" s="49" t="e">
        <f t="shared" ca="1" si="1000"/>
        <v>#N/A</v>
      </c>
    </row>
    <row r="921" spans="1:14" ht="16">
      <c r="A921" s="43" t="str">
        <f>$A$16</f>
        <v>S-CD111
WB23
CWSP21.5/5
FanSP22
Load75</v>
      </c>
      <c r="B921" s="45" t="e">
        <f t="shared" ref="B921:N921" ca="1" si="1001">IF(ISNUMBER(OFFSET(INDIRECT(CONCATENATE("'",B$9,"'","!$R$60")),$R16+$G$913,$D$913)),OFFSET(INDIRECT(CONCATENATE("'",B$9,"'","!$R$60")),$R16+$G$913,$D$913),NA())</f>
        <v>#N/A</v>
      </c>
      <c r="C921" s="45" t="e">
        <f t="shared" ca="1" si="1001"/>
        <v>#N/A</v>
      </c>
      <c r="D921" s="45" t="e">
        <f t="shared" ca="1" si="1001"/>
        <v>#N/A</v>
      </c>
      <c r="E921" s="45" t="e">
        <f t="shared" ca="1" si="1001"/>
        <v>#N/A</v>
      </c>
      <c r="F921" s="45" t="e">
        <f t="shared" ca="1" si="1001"/>
        <v>#N/A</v>
      </c>
      <c r="G921" s="45" t="e">
        <f t="shared" ca="1" si="1001"/>
        <v>#N/A</v>
      </c>
      <c r="H921" s="45" t="e">
        <f t="shared" ca="1" si="1001"/>
        <v>#N/A</v>
      </c>
      <c r="I921" s="45" t="e">
        <f t="shared" ca="1" si="1001"/>
        <v>#N/A</v>
      </c>
      <c r="J921" s="45" t="e">
        <f t="shared" ca="1" si="1001"/>
        <v>#N/A</v>
      </c>
      <c r="K921" s="45" t="e">
        <f t="shared" ca="1" si="1001"/>
        <v>#N/A</v>
      </c>
      <c r="L921" s="45" t="e">
        <f t="shared" ca="1" si="1001"/>
        <v>#N/A</v>
      </c>
      <c r="M921" s="45" t="e">
        <f t="shared" ca="1" si="1001"/>
        <v>#N/A</v>
      </c>
      <c r="N921" s="49" t="e">
        <f t="shared" ca="1" si="1001"/>
        <v>#N/A</v>
      </c>
    </row>
    <row r="922" spans="1:14" ht="16">
      <c r="A922" s="43" t="str">
        <f>$A$26</f>
        <v>S-CD212
WB19
CWSP21.5/6
FanSP22
Load50</v>
      </c>
      <c r="B922" s="45" t="e">
        <f t="shared" ref="B922:N922" ca="1" si="1002">IF(ISNUMBER(OFFSET(INDIRECT(CONCATENATE("'",B$9,"'","!$R$60")),$R17+$G$913,$D$913)),OFFSET(INDIRECT(CONCATENATE("'",B$9,"'","!$R$60")),$R17+$G$913,$D$913),NA())</f>
        <v>#N/A</v>
      </c>
      <c r="C922" s="45" t="e">
        <f t="shared" ca="1" si="1002"/>
        <v>#N/A</v>
      </c>
      <c r="D922" s="45" t="e">
        <f t="shared" ca="1" si="1002"/>
        <v>#N/A</v>
      </c>
      <c r="E922" s="45" t="e">
        <f t="shared" ca="1" si="1002"/>
        <v>#N/A</v>
      </c>
      <c r="F922" s="45" t="e">
        <f t="shared" ca="1" si="1002"/>
        <v>#N/A</v>
      </c>
      <c r="G922" s="45" t="e">
        <f t="shared" ca="1" si="1002"/>
        <v>#N/A</v>
      </c>
      <c r="H922" s="45" t="e">
        <f t="shared" ca="1" si="1002"/>
        <v>#N/A</v>
      </c>
      <c r="I922" s="45" t="e">
        <f t="shared" ca="1" si="1002"/>
        <v>#N/A</v>
      </c>
      <c r="J922" s="45" t="e">
        <f t="shared" ca="1" si="1002"/>
        <v>#N/A</v>
      </c>
      <c r="K922" s="45" t="e">
        <f t="shared" ca="1" si="1002"/>
        <v>#N/A</v>
      </c>
      <c r="L922" s="45" t="e">
        <f t="shared" ca="1" si="1002"/>
        <v>#N/A</v>
      </c>
      <c r="M922" s="45" t="e">
        <f t="shared" ca="1" si="1002"/>
        <v>#N/A</v>
      </c>
      <c r="N922" s="49" t="e">
        <f t="shared" ca="1" si="1002"/>
        <v>#N/A</v>
      </c>
    </row>
    <row r="923" spans="1:14" ht="16">
      <c r="A923" s="43" t="str">
        <f>$A$27</f>
        <v>S-CD213
WB7
CWSP21.5/5
FanSP32
Load100</v>
      </c>
      <c r="B923" s="45" t="e">
        <f t="shared" ref="B923:N923" ca="1" si="1003">IF(ISNUMBER(OFFSET(INDIRECT(CONCATENATE("'",B$9,"'","!$R$60")),$R18+$G$913,$D$913)),OFFSET(INDIRECT(CONCATENATE("'",B$9,"'","!$R$60")),$R18+$G$913,$D$913),NA())</f>
        <v>#N/A</v>
      </c>
      <c r="C923" s="45" t="e">
        <f t="shared" ca="1" si="1003"/>
        <v>#N/A</v>
      </c>
      <c r="D923" s="45" t="e">
        <f t="shared" ca="1" si="1003"/>
        <v>#N/A</v>
      </c>
      <c r="E923" s="45" t="e">
        <f t="shared" ca="1" si="1003"/>
        <v>#N/A</v>
      </c>
      <c r="F923" s="45" t="e">
        <f t="shared" ca="1" si="1003"/>
        <v>#N/A</v>
      </c>
      <c r="G923" s="45" t="e">
        <f t="shared" ca="1" si="1003"/>
        <v>#N/A</v>
      </c>
      <c r="H923" s="45" t="e">
        <f t="shared" ca="1" si="1003"/>
        <v>#N/A</v>
      </c>
      <c r="I923" s="45" t="e">
        <f t="shared" ca="1" si="1003"/>
        <v>#N/A</v>
      </c>
      <c r="J923" s="45" t="e">
        <f t="shared" ca="1" si="1003"/>
        <v>#N/A</v>
      </c>
      <c r="K923" s="45" t="e">
        <f t="shared" ca="1" si="1003"/>
        <v>#N/A</v>
      </c>
      <c r="L923" s="45" t="e">
        <f t="shared" ca="1" si="1003"/>
        <v>#N/A</v>
      </c>
      <c r="M923" s="45" t="e">
        <f t="shared" ca="1" si="1003"/>
        <v>#N/A</v>
      </c>
      <c r="N923" s="49" t="e">
        <f t="shared" ca="1" si="1003"/>
        <v>#N/A</v>
      </c>
    </row>
    <row r="924" spans="1:14" ht="16">
      <c r="A924" s="48" t="str">
        <f>$A$28</f>
        <v>S-CD214
WB27
CWSP21.5/5
FanSP32
Load100</v>
      </c>
      <c r="B924" s="45" t="e">
        <f t="shared" ref="B924:N924" ca="1" si="1004">IF(ISNUMBER(OFFSET(INDIRECT(CONCATENATE("'",B$9,"'","!$R$60")),$R19+$G$913,$D$913)),OFFSET(INDIRECT(CONCATENATE("'",B$9,"'","!$R$60")),$R19+$G$913,$D$913),NA())</f>
        <v>#N/A</v>
      </c>
      <c r="C924" s="45" t="e">
        <f t="shared" ca="1" si="1004"/>
        <v>#N/A</v>
      </c>
      <c r="D924" s="45" t="e">
        <f t="shared" ca="1" si="1004"/>
        <v>#N/A</v>
      </c>
      <c r="E924" s="45" t="e">
        <f t="shared" ca="1" si="1004"/>
        <v>#N/A</v>
      </c>
      <c r="F924" s="45" t="e">
        <f t="shared" ca="1" si="1004"/>
        <v>#N/A</v>
      </c>
      <c r="G924" s="45" t="e">
        <f t="shared" ca="1" si="1004"/>
        <v>#N/A</v>
      </c>
      <c r="H924" s="45" t="e">
        <f t="shared" ca="1" si="1004"/>
        <v>#N/A</v>
      </c>
      <c r="I924" s="45" t="e">
        <f t="shared" ca="1" si="1004"/>
        <v>#N/A</v>
      </c>
      <c r="J924" s="45" t="e">
        <f t="shared" ca="1" si="1004"/>
        <v>#N/A</v>
      </c>
      <c r="K924" s="45" t="e">
        <f t="shared" ca="1" si="1004"/>
        <v>#N/A</v>
      </c>
      <c r="L924" s="45" t="e">
        <f t="shared" ca="1" si="1004"/>
        <v>#N/A</v>
      </c>
      <c r="M924" s="45" t="e">
        <f t="shared" ca="1" si="1004"/>
        <v>#N/A</v>
      </c>
      <c r="N924" s="49" t="e">
        <f t="shared" ca="1" si="1004"/>
        <v>#N/A</v>
      </c>
    </row>
    <row r="925" spans="1:14" ht="17" thickBot="1">
      <c r="A925" s="50" t="str">
        <f>$A$29</f>
        <v>S-CD215
WB27
CWSP21.5/5
FanSP32
Load100</v>
      </c>
      <c r="B925" s="51" t="e">
        <f t="shared" ref="B925:N925" ca="1" si="1005">IF(ISNUMBER(OFFSET(INDIRECT(CONCATENATE("'",B$9,"'","!$R$60")),$R20+$G$913,$D$913)),OFFSET(INDIRECT(CONCATENATE("'",B$9,"'","!$R$60")),$R20+$G$913,$D$913),NA())</f>
        <v>#N/A</v>
      </c>
      <c r="C925" s="51" t="e">
        <f t="shared" ca="1" si="1005"/>
        <v>#N/A</v>
      </c>
      <c r="D925" s="51" t="e">
        <f t="shared" ca="1" si="1005"/>
        <v>#N/A</v>
      </c>
      <c r="E925" s="51" t="e">
        <f t="shared" ca="1" si="1005"/>
        <v>#N/A</v>
      </c>
      <c r="F925" s="51" t="e">
        <f t="shared" ca="1" si="1005"/>
        <v>#N/A</v>
      </c>
      <c r="G925" s="51" t="e">
        <f t="shared" ca="1" si="1005"/>
        <v>#N/A</v>
      </c>
      <c r="H925" s="51" t="e">
        <f t="shared" ca="1" si="1005"/>
        <v>#N/A</v>
      </c>
      <c r="I925" s="51" t="e">
        <f t="shared" ca="1" si="1005"/>
        <v>#N/A</v>
      </c>
      <c r="J925" s="51" t="e">
        <f t="shared" ca="1" si="1005"/>
        <v>#N/A</v>
      </c>
      <c r="K925" s="51" t="e">
        <f t="shared" ca="1" si="1005"/>
        <v>#N/A</v>
      </c>
      <c r="L925" s="51" t="e">
        <f t="shared" ca="1" si="1005"/>
        <v>#N/A</v>
      </c>
      <c r="M925" s="51" t="e">
        <f t="shared" ca="1" si="1005"/>
        <v>#N/A</v>
      </c>
      <c r="N925" s="52" t="e">
        <f t="shared" ca="1" si="1005"/>
        <v>#N/A</v>
      </c>
    </row>
    <row r="928" spans="1:14" ht="16">
      <c r="A928" s="6" t="s">
        <v>64</v>
      </c>
      <c r="C928" s="6" t="s">
        <v>15</v>
      </c>
      <c r="D928" s="6">
        <v>5</v>
      </c>
      <c r="E928" s="8"/>
      <c r="F928" s="6" t="s">
        <v>56</v>
      </c>
      <c r="G928" s="6">
        <v>2</v>
      </c>
      <c r="I928" s="36"/>
      <c r="J928" s="36"/>
      <c r="K928" s="36"/>
      <c r="L928" s="36"/>
      <c r="M928" s="36"/>
      <c r="N928" s="36"/>
    </row>
    <row r="929" spans="1:14">
      <c r="A929" s="11" t="s">
        <v>18</v>
      </c>
    </row>
    <row r="930" spans="1:14" ht="15" thickBot="1">
      <c r="A930" s="37" t="s">
        <v>26</v>
      </c>
      <c r="B930" s="38" t="str">
        <f ca="1">B$10</f>
        <v>QAS/メーカ値</v>
      </c>
      <c r="C930" s="38" t="str">
        <f t="shared" ref="C930:N930" ca="1" si="1006">C$10</f>
        <v>ENe-ST/小野永吉</v>
      </c>
      <c r="D930" s="38" t="str">
        <f t="shared" ca="1" si="1006"/>
        <v>LCEM/Yajima</v>
      </c>
      <c r="E930" s="38" t="str">
        <f t="shared" ca="1" si="1006"/>
        <v>BEST2108dev/nino</v>
      </c>
      <c r="F930" s="38" t="str">
        <f t="shared" si="1006"/>
        <v>Popolo_富樫</v>
      </c>
      <c r="G930" s="38" t="str">
        <f t="shared" si="1006"/>
        <v>ACSESCX_吉田</v>
      </c>
      <c r="H930" s="38" t="str">
        <f t="shared" ca="1" si="1006"/>
        <v>EnergyPlus/小野永吉</v>
      </c>
      <c r="I930" s="38" t="e">
        <f t="shared" ca="1" si="1006"/>
        <v>#REF!</v>
      </c>
      <c r="J930" s="38" t="e">
        <f t="shared" ca="1" si="1006"/>
        <v>#REF!</v>
      </c>
      <c r="K930" s="38" t="e">
        <f t="shared" ca="1" si="1006"/>
        <v>#REF!</v>
      </c>
      <c r="L930" s="38" t="e">
        <f t="shared" ca="1" si="1006"/>
        <v>#REF!</v>
      </c>
      <c r="M930" s="38" t="e">
        <f t="shared" ca="1" si="1006"/>
        <v>#REF!</v>
      </c>
      <c r="N930" s="38" t="e">
        <f t="shared" ca="1" si="1006"/>
        <v>#REF!</v>
      </c>
    </row>
    <row r="931" spans="1:14" ht="16">
      <c r="A931" s="39" t="str">
        <f>$A$11</f>
        <v>S-CD100
WB27
CWSP21.5/5
FanSP22
Load100</v>
      </c>
      <c r="B931" s="40" t="e">
        <f t="shared" ref="B931:N931" ca="1" si="1007">IF(ISNUMBER(OFFSET(INDIRECT(CONCATENATE("'",B$9,"'","!$R$60")),$R11+$G$928,$D$928)),OFFSET(INDIRECT(CONCATENATE("'",B$9,"'","!$R$60")),$R11+$G$928,$D$928),NA())</f>
        <v>#N/A</v>
      </c>
      <c r="C931" s="40" t="e">
        <f t="shared" ca="1" si="1007"/>
        <v>#N/A</v>
      </c>
      <c r="D931" s="40" t="e">
        <f t="shared" ca="1" si="1007"/>
        <v>#N/A</v>
      </c>
      <c r="E931" s="40" t="e">
        <f t="shared" ca="1" si="1007"/>
        <v>#N/A</v>
      </c>
      <c r="F931" s="40" t="e">
        <f t="shared" ca="1" si="1007"/>
        <v>#N/A</v>
      </c>
      <c r="G931" s="40" t="e">
        <f t="shared" ca="1" si="1007"/>
        <v>#N/A</v>
      </c>
      <c r="H931" s="40" t="e">
        <f t="shared" ca="1" si="1007"/>
        <v>#N/A</v>
      </c>
      <c r="I931" s="40" t="e">
        <f t="shared" ca="1" si="1007"/>
        <v>#N/A</v>
      </c>
      <c r="J931" s="40" t="e">
        <f t="shared" ca="1" si="1007"/>
        <v>#N/A</v>
      </c>
      <c r="K931" s="40" t="e">
        <f t="shared" ca="1" si="1007"/>
        <v>#N/A</v>
      </c>
      <c r="L931" s="40" t="e">
        <f t="shared" ca="1" si="1007"/>
        <v>#N/A</v>
      </c>
      <c r="M931" s="40" t="e">
        <f t="shared" ca="1" si="1007"/>
        <v>#N/A</v>
      </c>
      <c r="N931" s="55" t="e">
        <f t="shared" ca="1" si="1007"/>
        <v>#N/A</v>
      </c>
    </row>
    <row r="932" spans="1:14" ht="16">
      <c r="A932" s="43" t="str">
        <f>$A$12</f>
        <v>S-CD101
WB23
CWSP21.5/5
FanSP22
Load100</v>
      </c>
      <c r="B932" s="45" t="e">
        <f t="shared" ref="B932:N932" ca="1" si="1008">IF(ISNUMBER(OFFSET(INDIRECT(CONCATENATE("'",B$9,"'","!$R$60")),$R12+$G$928,$D$928)),OFFSET(INDIRECT(CONCATENATE("'",B$9,"'","!$R$60")),$R12+$G$928,$D$928),NA())</f>
        <v>#N/A</v>
      </c>
      <c r="C932" s="45" t="e">
        <f t="shared" ca="1" si="1008"/>
        <v>#N/A</v>
      </c>
      <c r="D932" s="45" t="e">
        <f t="shared" ca="1" si="1008"/>
        <v>#N/A</v>
      </c>
      <c r="E932" s="45" t="e">
        <f t="shared" ca="1" si="1008"/>
        <v>#N/A</v>
      </c>
      <c r="F932" s="45" t="e">
        <f t="shared" ca="1" si="1008"/>
        <v>#N/A</v>
      </c>
      <c r="G932" s="45" t="e">
        <f t="shared" ca="1" si="1008"/>
        <v>#N/A</v>
      </c>
      <c r="H932" s="45" t="e">
        <f t="shared" ca="1" si="1008"/>
        <v>#N/A</v>
      </c>
      <c r="I932" s="45" t="e">
        <f t="shared" ca="1" si="1008"/>
        <v>#N/A</v>
      </c>
      <c r="J932" s="45" t="e">
        <f t="shared" ca="1" si="1008"/>
        <v>#N/A</v>
      </c>
      <c r="K932" s="45" t="e">
        <f t="shared" ca="1" si="1008"/>
        <v>#N/A</v>
      </c>
      <c r="L932" s="45" t="e">
        <f t="shared" ca="1" si="1008"/>
        <v>#N/A</v>
      </c>
      <c r="M932" s="45" t="e">
        <f t="shared" ca="1" si="1008"/>
        <v>#N/A</v>
      </c>
      <c r="N932" s="49" t="e">
        <f t="shared" ca="1" si="1008"/>
        <v>#N/A</v>
      </c>
    </row>
    <row r="933" spans="1:14" ht="16">
      <c r="A933" s="43" t="str">
        <f>$A$13</f>
        <v>S-CD102
WB19
CWSP21.5/5
FanSP22
Load100</v>
      </c>
      <c r="B933" s="45" t="e">
        <f t="shared" ref="B933:N933" ca="1" si="1009">IF(ISNUMBER(OFFSET(INDIRECT(CONCATENATE("'",B$9,"'","!$R$60")),$R13+$G$928,$D$928)),OFFSET(INDIRECT(CONCATENATE("'",B$9,"'","!$R$60")),$R13+$G$928,$D$928),NA())</f>
        <v>#N/A</v>
      </c>
      <c r="C933" s="45" t="e">
        <f t="shared" ca="1" si="1009"/>
        <v>#N/A</v>
      </c>
      <c r="D933" s="45" t="e">
        <f t="shared" ca="1" si="1009"/>
        <v>#N/A</v>
      </c>
      <c r="E933" s="45" t="e">
        <f t="shared" ca="1" si="1009"/>
        <v>#N/A</v>
      </c>
      <c r="F933" s="45" t="e">
        <f t="shared" ca="1" si="1009"/>
        <v>#N/A</v>
      </c>
      <c r="G933" s="45" t="e">
        <f t="shared" ca="1" si="1009"/>
        <v>#N/A</v>
      </c>
      <c r="H933" s="45" t="e">
        <f t="shared" ca="1" si="1009"/>
        <v>#N/A</v>
      </c>
      <c r="I933" s="45" t="e">
        <f t="shared" ca="1" si="1009"/>
        <v>#N/A</v>
      </c>
      <c r="J933" s="45" t="e">
        <f t="shared" ca="1" si="1009"/>
        <v>#N/A</v>
      </c>
      <c r="K933" s="45" t="e">
        <f t="shared" ca="1" si="1009"/>
        <v>#N/A</v>
      </c>
      <c r="L933" s="45" t="e">
        <f t="shared" ca="1" si="1009"/>
        <v>#N/A</v>
      </c>
      <c r="M933" s="45" t="e">
        <f t="shared" ca="1" si="1009"/>
        <v>#N/A</v>
      </c>
      <c r="N933" s="49" t="e">
        <f t="shared" ca="1" si="1009"/>
        <v>#N/A</v>
      </c>
    </row>
    <row r="934" spans="1:14" ht="16">
      <c r="A934" s="43" t="str">
        <f>$A$14</f>
        <v>S-CD103
WB7
CWSP21.5/5
FanSP32
Load100</v>
      </c>
      <c r="B934" s="45" t="e">
        <f t="shared" ref="B934:N934" ca="1" si="1010">IF(ISNUMBER(OFFSET(INDIRECT(CONCATENATE("'",B$9,"'","!$R$60")),$R14+$G$928,$D$928)),OFFSET(INDIRECT(CONCATENATE("'",B$9,"'","!$R$60")),$R14+$G$928,$D$928),NA())</f>
        <v>#N/A</v>
      </c>
      <c r="C934" s="45" t="e">
        <f t="shared" ca="1" si="1010"/>
        <v>#N/A</v>
      </c>
      <c r="D934" s="45" t="e">
        <f t="shared" ca="1" si="1010"/>
        <v>#N/A</v>
      </c>
      <c r="E934" s="45" t="e">
        <f t="shared" ca="1" si="1010"/>
        <v>#N/A</v>
      </c>
      <c r="F934" s="45" t="e">
        <f t="shared" ca="1" si="1010"/>
        <v>#N/A</v>
      </c>
      <c r="G934" s="45" t="e">
        <f t="shared" ca="1" si="1010"/>
        <v>#N/A</v>
      </c>
      <c r="H934" s="45" t="e">
        <f t="shared" ca="1" si="1010"/>
        <v>#N/A</v>
      </c>
      <c r="I934" s="45" t="e">
        <f t="shared" ca="1" si="1010"/>
        <v>#N/A</v>
      </c>
      <c r="J934" s="45" t="e">
        <f t="shared" ca="1" si="1010"/>
        <v>#N/A</v>
      </c>
      <c r="K934" s="45" t="e">
        <f t="shared" ca="1" si="1010"/>
        <v>#N/A</v>
      </c>
      <c r="L934" s="45" t="e">
        <f t="shared" ca="1" si="1010"/>
        <v>#N/A</v>
      </c>
      <c r="M934" s="45" t="e">
        <f t="shared" ca="1" si="1010"/>
        <v>#N/A</v>
      </c>
      <c r="N934" s="49" t="e">
        <f t="shared" ca="1" si="1010"/>
        <v>#N/A</v>
      </c>
    </row>
    <row r="935" spans="1:14" ht="16">
      <c r="A935" s="43" t="str">
        <f>$A$15</f>
        <v>S-CD104
WB27
CWSP21.5/5
FanSP32
Load100</v>
      </c>
      <c r="B935" s="45" t="e">
        <f t="shared" ref="B935:N935" ca="1" si="1011">IF(ISNUMBER(OFFSET(INDIRECT(CONCATENATE("'",B$9,"'","!$R$60")),$R15+$G$928,$D$928)),OFFSET(INDIRECT(CONCATENATE("'",B$9,"'","!$R$60")),$R15+$G$928,$D$928),NA())</f>
        <v>#N/A</v>
      </c>
      <c r="C935" s="45" t="e">
        <f t="shared" ca="1" si="1011"/>
        <v>#N/A</v>
      </c>
      <c r="D935" s="45" t="e">
        <f t="shared" ca="1" si="1011"/>
        <v>#N/A</v>
      </c>
      <c r="E935" s="45" t="e">
        <f t="shared" ca="1" si="1011"/>
        <v>#N/A</v>
      </c>
      <c r="F935" s="45" t="e">
        <f t="shared" ca="1" si="1011"/>
        <v>#N/A</v>
      </c>
      <c r="G935" s="45" t="e">
        <f t="shared" ca="1" si="1011"/>
        <v>#N/A</v>
      </c>
      <c r="H935" s="45" t="e">
        <f t="shared" ca="1" si="1011"/>
        <v>#N/A</v>
      </c>
      <c r="I935" s="45" t="e">
        <f t="shared" ca="1" si="1011"/>
        <v>#N/A</v>
      </c>
      <c r="J935" s="45" t="e">
        <f t="shared" ca="1" si="1011"/>
        <v>#N/A</v>
      </c>
      <c r="K935" s="45" t="e">
        <f t="shared" ca="1" si="1011"/>
        <v>#N/A</v>
      </c>
      <c r="L935" s="45" t="e">
        <f t="shared" ca="1" si="1011"/>
        <v>#N/A</v>
      </c>
      <c r="M935" s="45" t="e">
        <f t="shared" ca="1" si="1011"/>
        <v>#N/A</v>
      </c>
      <c r="N935" s="49" t="e">
        <f t="shared" ca="1" si="1011"/>
        <v>#N/A</v>
      </c>
    </row>
    <row r="936" spans="1:14" ht="16">
      <c r="A936" s="43" t="str">
        <f>$A$16</f>
        <v>S-CD111
WB23
CWSP21.5/5
FanSP22
Load75</v>
      </c>
      <c r="B936" s="45" t="e">
        <f t="shared" ref="B936:N936" ca="1" si="1012">IF(ISNUMBER(OFFSET(INDIRECT(CONCATENATE("'",B$9,"'","!$R$60")),$R16+$G$928,$D$928)),OFFSET(INDIRECT(CONCATENATE("'",B$9,"'","!$R$60")),$R16+$G$928,$D$928),NA())</f>
        <v>#N/A</v>
      </c>
      <c r="C936" s="45" t="e">
        <f t="shared" ca="1" si="1012"/>
        <v>#N/A</v>
      </c>
      <c r="D936" s="45" t="e">
        <f t="shared" ca="1" si="1012"/>
        <v>#N/A</v>
      </c>
      <c r="E936" s="45" t="e">
        <f t="shared" ca="1" si="1012"/>
        <v>#N/A</v>
      </c>
      <c r="F936" s="45" t="e">
        <f t="shared" ca="1" si="1012"/>
        <v>#N/A</v>
      </c>
      <c r="G936" s="45" t="e">
        <f t="shared" ca="1" si="1012"/>
        <v>#N/A</v>
      </c>
      <c r="H936" s="45" t="e">
        <f t="shared" ca="1" si="1012"/>
        <v>#N/A</v>
      </c>
      <c r="I936" s="45" t="e">
        <f t="shared" ca="1" si="1012"/>
        <v>#N/A</v>
      </c>
      <c r="J936" s="45" t="e">
        <f t="shared" ca="1" si="1012"/>
        <v>#N/A</v>
      </c>
      <c r="K936" s="45" t="e">
        <f t="shared" ca="1" si="1012"/>
        <v>#N/A</v>
      </c>
      <c r="L936" s="45" t="e">
        <f t="shared" ca="1" si="1012"/>
        <v>#N/A</v>
      </c>
      <c r="M936" s="45" t="e">
        <f t="shared" ca="1" si="1012"/>
        <v>#N/A</v>
      </c>
      <c r="N936" s="49" t="e">
        <f t="shared" ca="1" si="1012"/>
        <v>#N/A</v>
      </c>
    </row>
    <row r="937" spans="1:14" ht="16">
      <c r="A937" s="43" t="str">
        <f>$A$26</f>
        <v>S-CD212
WB19
CWSP21.5/6
FanSP22
Load50</v>
      </c>
      <c r="B937" s="45" t="e">
        <f t="shared" ref="B937:N937" ca="1" si="1013">IF(ISNUMBER(OFFSET(INDIRECT(CONCATENATE("'",B$9,"'","!$R$60")),$R17+$G$928,$D$928)),OFFSET(INDIRECT(CONCATENATE("'",B$9,"'","!$R$60")),$R17+$G$928,$D$928),NA())</f>
        <v>#N/A</v>
      </c>
      <c r="C937" s="45" t="e">
        <f t="shared" ca="1" si="1013"/>
        <v>#N/A</v>
      </c>
      <c r="D937" s="45" t="e">
        <f t="shared" ca="1" si="1013"/>
        <v>#N/A</v>
      </c>
      <c r="E937" s="45" t="e">
        <f t="shared" ca="1" si="1013"/>
        <v>#N/A</v>
      </c>
      <c r="F937" s="45" t="e">
        <f t="shared" ca="1" si="1013"/>
        <v>#N/A</v>
      </c>
      <c r="G937" s="45" t="e">
        <f t="shared" ca="1" si="1013"/>
        <v>#N/A</v>
      </c>
      <c r="H937" s="45" t="e">
        <f t="shared" ca="1" si="1013"/>
        <v>#N/A</v>
      </c>
      <c r="I937" s="45" t="e">
        <f t="shared" ca="1" si="1013"/>
        <v>#N/A</v>
      </c>
      <c r="J937" s="45" t="e">
        <f t="shared" ca="1" si="1013"/>
        <v>#N/A</v>
      </c>
      <c r="K937" s="45" t="e">
        <f t="shared" ca="1" si="1013"/>
        <v>#N/A</v>
      </c>
      <c r="L937" s="45" t="e">
        <f t="shared" ca="1" si="1013"/>
        <v>#N/A</v>
      </c>
      <c r="M937" s="45" t="e">
        <f t="shared" ca="1" si="1013"/>
        <v>#N/A</v>
      </c>
      <c r="N937" s="49" t="e">
        <f t="shared" ca="1" si="1013"/>
        <v>#N/A</v>
      </c>
    </row>
    <row r="938" spans="1:14" ht="16">
      <c r="A938" s="43" t="str">
        <f>$A$27</f>
        <v>S-CD213
WB7
CWSP21.5/5
FanSP32
Load100</v>
      </c>
      <c r="B938" s="45" t="e">
        <f t="shared" ref="B938:N938" ca="1" si="1014">IF(ISNUMBER(OFFSET(INDIRECT(CONCATENATE("'",B$9,"'","!$R$60")),$R18+$G$928,$D$928)),OFFSET(INDIRECT(CONCATENATE("'",B$9,"'","!$R$60")),$R18+$G$928,$D$928),NA())</f>
        <v>#N/A</v>
      </c>
      <c r="C938" s="45" t="e">
        <f t="shared" ca="1" si="1014"/>
        <v>#N/A</v>
      </c>
      <c r="D938" s="45" t="e">
        <f t="shared" ca="1" si="1014"/>
        <v>#N/A</v>
      </c>
      <c r="E938" s="45" t="e">
        <f t="shared" ca="1" si="1014"/>
        <v>#N/A</v>
      </c>
      <c r="F938" s="45" t="e">
        <f t="shared" ca="1" si="1014"/>
        <v>#N/A</v>
      </c>
      <c r="G938" s="45" t="e">
        <f t="shared" ca="1" si="1014"/>
        <v>#N/A</v>
      </c>
      <c r="H938" s="45" t="e">
        <f t="shared" ca="1" si="1014"/>
        <v>#N/A</v>
      </c>
      <c r="I938" s="45" t="e">
        <f t="shared" ca="1" si="1014"/>
        <v>#N/A</v>
      </c>
      <c r="J938" s="45" t="e">
        <f t="shared" ca="1" si="1014"/>
        <v>#N/A</v>
      </c>
      <c r="K938" s="45" t="e">
        <f t="shared" ca="1" si="1014"/>
        <v>#N/A</v>
      </c>
      <c r="L938" s="45" t="e">
        <f t="shared" ca="1" si="1014"/>
        <v>#N/A</v>
      </c>
      <c r="M938" s="45" t="e">
        <f t="shared" ca="1" si="1014"/>
        <v>#N/A</v>
      </c>
      <c r="N938" s="49" t="e">
        <f t="shared" ca="1" si="1014"/>
        <v>#N/A</v>
      </c>
    </row>
    <row r="939" spans="1:14" ht="16">
      <c r="A939" s="48" t="str">
        <f>$A$28</f>
        <v>S-CD214
WB27
CWSP21.5/5
FanSP32
Load100</v>
      </c>
      <c r="B939" s="45" t="e">
        <f t="shared" ref="B939:N939" ca="1" si="1015">IF(ISNUMBER(OFFSET(INDIRECT(CONCATENATE("'",B$9,"'","!$R$60")),$R19+$G$928,$D$928)),OFFSET(INDIRECT(CONCATENATE("'",B$9,"'","!$R$60")),$R19+$G$928,$D$928),NA())</f>
        <v>#N/A</v>
      </c>
      <c r="C939" s="45" t="e">
        <f t="shared" ca="1" si="1015"/>
        <v>#N/A</v>
      </c>
      <c r="D939" s="45" t="e">
        <f t="shared" ca="1" si="1015"/>
        <v>#N/A</v>
      </c>
      <c r="E939" s="45" t="e">
        <f t="shared" ca="1" si="1015"/>
        <v>#N/A</v>
      </c>
      <c r="F939" s="45" t="e">
        <f t="shared" ca="1" si="1015"/>
        <v>#N/A</v>
      </c>
      <c r="G939" s="45" t="e">
        <f t="shared" ca="1" si="1015"/>
        <v>#N/A</v>
      </c>
      <c r="H939" s="45" t="e">
        <f t="shared" ca="1" si="1015"/>
        <v>#N/A</v>
      </c>
      <c r="I939" s="45" t="e">
        <f t="shared" ca="1" si="1015"/>
        <v>#N/A</v>
      </c>
      <c r="J939" s="45" t="e">
        <f t="shared" ca="1" si="1015"/>
        <v>#N/A</v>
      </c>
      <c r="K939" s="45" t="e">
        <f t="shared" ca="1" si="1015"/>
        <v>#N/A</v>
      </c>
      <c r="L939" s="45" t="e">
        <f t="shared" ca="1" si="1015"/>
        <v>#N/A</v>
      </c>
      <c r="M939" s="45" t="e">
        <f t="shared" ca="1" si="1015"/>
        <v>#N/A</v>
      </c>
      <c r="N939" s="49" t="e">
        <f t="shared" ca="1" si="1015"/>
        <v>#N/A</v>
      </c>
    </row>
    <row r="940" spans="1:14" ht="17" thickBot="1">
      <c r="A940" s="50" t="str">
        <f>$A$29</f>
        <v>S-CD215
WB27
CWSP21.5/5
FanSP32
Load100</v>
      </c>
      <c r="B940" s="51" t="e">
        <f t="shared" ref="B940:N940" ca="1" si="1016">IF(ISNUMBER(OFFSET(INDIRECT(CONCATENATE("'",B$9,"'","!$R$60")),$R20+$G$928,$D$928)),OFFSET(INDIRECT(CONCATENATE("'",B$9,"'","!$R$60")),$R20+$G$928,$D$928),NA())</f>
        <v>#N/A</v>
      </c>
      <c r="C940" s="51" t="e">
        <f t="shared" ca="1" si="1016"/>
        <v>#N/A</v>
      </c>
      <c r="D940" s="51" t="e">
        <f t="shared" ca="1" si="1016"/>
        <v>#N/A</v>
      </c>
      <c r="E940" s="51" t="e">
        <f t="shared" ca="1" si="1016"/>
        <v>#N/A</v>
      </c>
      <c r="F940" s="51" t="e">
        <f t="shared" ca="1" si="1016"/>
        <v>#N/A</v>
      </c>
      <c r="G940" s="51" t="e">
        <f t="shared" ca="1" si="1016"/>
        <v>#N/A</v>
      </c>
      <c r="H940" s="51" t="e">
        <f t="shared" ca="1" si="1016"/>
        <v>#N/A</v>
      </c>
      <c r="I940" s="51" t="e">
        <f t="shared" ca="1" si="1016"/>
        <v>#N/A</v>
      </c>
      <c r="J940" s="51" t="e">
        <f t="shared" ca="1" si="1016"/>
        <v>#N/A</v>
      </c>
      <c r="K940" s="51" t="e">
        <f t="shared" ca="1" si="1016"/>
        <v>#N/A</v>
      </c>
      <c r="L940" s="51" t="e">
        <f t="shared" ca="1" si="1016"/>
        <v>#N/A</v>
      </c>
      <c r="M940" s="51" t="e">
        <f t="shared" ca="1" si="1016"/>
        <v>#N/A</v>
      </c>
      <c r="N940" s="52" t="e">
        <f t="shared" ca="1" si="1016"/>
        <v>#N/A</v>
      </c>
    </row>
    <row r="943" spans="1:14" ht="16">
      <c r="A943" s="6" t="s">
        <v>65</v>
      </c>
      <c r="C943" s="6" t="s">
        <v>15</v>
      </c>
      <c r="D943" s="6">
        <v>5</v>
      </c>
      <c r="E943" s="8"/>
      <c r="F943" s="6" t="s">
        <v>56</v>
      </c>
      <c r="G943" s="6">
        <v>3</v>
      </c>
      <c r="I943" s="36"/>
      <c r="J943" s="36"/>
      <c r="K943" s="36"/>
      <c r="L943" s="36"/>
      <c r="M943" s="36"/>
      <c r="N943" s="36"/>
    </row>
    <row r="944" spans="1:14">
      <c r="A944" s="11" t="s">
        <v>18</v>
      </c>
    </row>
    <row r="945" spans="1:14" ht="15" thickBot="1">
      <c r="A945" s="37" t="s">
        <v>26</v>
      </c>
      <c r="B945" s="38" t="str">
        <f ca="1">B$10</f>
        <v>QAS/メーカ値</v>
      </c>
      <c r="C945" s="38" t="str">
        <f t="shared" ref="C945:N945" ca="1" si="1017">C$10</f>
        <v>ENe-ST/小野永吉</v>
      </c>
      <c r="D945" s="38" t="str">
        <f t="shared" ca="1" si="1017"/>
        <v>LCEM/Yajima</v>
      </c>
      <c r="E945" s="38" t="str">
        <f t="shared" ca="1" si="1017"/>
        <v>BEST2108dev/nino</v>
      </c>
      <c r="F945" s="38" t="str">
        <f t="shared" si="1017"/>
        <v>Popolo_富樫</v>
      </c>
      <c r="G945" s="38" t="str">
        <f t="shared" si="1017"/>
        <v>ACSESCX_吉田</v>
      </c>
      <c r="H945" s="38" t="str">
        <f t="shared" ca="1" si="1017"/>
        <v>EnergyPlus/小野永吉</v>
      </c>
      <c r="I945" s="38" t="e">
        <f t="shared" ca="1" si="1017"/>
        <v>#REF!</v>
      </c>
      <c r="J945" s="38" t="e">
        <f t="shared" ca="1" si="1017"/>
        <v>#REF!</v>
      </c>
      <c r="K945" s="38" t="e">
        <f t="shared" ca="1" si="1017"/>
        <v>#REF!</v>
      </c>
      <c r="L945" s="38" t="e">
        <f t="shared" ca="1" si="1017"/>
        <v>#REF!</v>
      </c>
      <c r="M945" s="38" t="e">
        <f t="shared" ca="1" si="1017"/>
        <v>#REF!</v>
      </c>
      <c r="N945" s="38" t="e">
        <f t="shared" ca="1" si="1017"/>
        <v>#REF!</v>
      </c>
    </row>
    <row r="946" spans="1:14" ht="16">
      <c r="A946" s="39" t="str">
        <f>$A$11</f>
        <v>S-CD100
WB27
CWSP21.5/5
FanSP22
Load100</v>
      </c>
      <c r="B946" s="40" t="e">
        <f t="shared" ref="B946:N946" ca="1" si="1018">IF(ISNUMBER(OFFSET(INDIRECT(CONCATENATE("'",B$9,"'","!$R$60")),$R11+$G$943,$D$943)),OFFSET(INDIRECT(CONCATENATE("'",B$9,"'","!$R$60")),$R11+$G$943,$D$943),NA())</f>
        <v>#N/A</v>
      </c>
      <c r="C946" s="40" t="e">
        <f t="shared" ca="1" si="1018"/>
        <v>#N/A</v>
      </c>
      <c r="D946" s="40" t="e">
        <f t="shared" ca="1" si="1018"/>
        <v>#N/A</v>
      </c>
      <c r="E946" s="40" t="e">
        <f t="shared" ca="1" si="1018"/>
        <v>#N/A</v>
      </c>
      <c r="F946" s="40" t="e">
        <f t="shared" ca="1" si="1018"/>
        <v>#N/A</v>
      </c>
      <c r="G946" s="40" t="e">
        <f t="shared" ca="1" si="1018"/>
        <v>#N/A</v>
      </c>
      <c r="H946" s="40" t="e">
        <f t="shared" ca="1" si="1018"/>
        <v>#N/A</v>
      </c>
      <c r="I946" s="40" t="e">
        <f t="shared" ca="1" si="1018"/>
        <v>#N/A</v>
      </c>
      <c r="J946" s="40" t="e">
        <f t="shared" ca="1" si="1018"/>
        <v>#N/A</v>
      </c>
      <c r="K946" s="40" t="e">
        <f t="shared" ca="1" si="1018"/>
        <v>#N/A</v>
      </c>
      <c r="L946" s="40" t="e">
        <f t="shared" ca="1" si="1018"/>
        <v>#N/A</v>
      </c>
      <c r="M946" s="40" t="e">
        <f t="shared" ca="1" si="1018"/>
        <v>#N/A</v>
      </c>
      <c r="N946" s="55" t="e">
        <f t="shared" ca="1" si="1018"/>
        <v>#N/A</v>
      </c>
    </row>
    <row r="947" spans="1:14" ht="16">
      <c r="A947" s="43" t="str">
        <f>$A$12</f>
        <v>S-CD101
WB23
CWSP21.5/5
FanSP22
Load100</v>
      </c>
      <c r="B947" s="45" t="e">
        <f t="shared" ref="B947:N947" ca="1" si="1019">IF(ISNUMBER(OFFSET(INDIRECT(CONCATENATE("'",B$9,"'","!$R$60")),$R12+$G$943,$D$943)),OFFSET(INDIRECT(CONCATENATE("'",B$9,"'","!$R$60")),$R12+$G$943,$D$943),NA())</f>
        <v>#N/A</v>
      </c>
      <c r="C947" s="45" t="e">
        <f t="shared" ca="1" si="1019"/>
        <v>#N/A</v>
      </c>
      <c r="D947" s="45" t="e">
        <f t="shared" ca="1" si="1019"/>
        <v>#N/A</v>
      </c>
      <c r="E947" s="45" t="e">
        <f t="shared" ca="1" si="1019"/>
        <v>#N/A</v>
      </c>
      <c r="F947" s="45" t="e">
        <f t="shared" ca="1" si="1019"/>
        <v>#N/A</v>
      </c>
      <c r="G947" s="45" t="e">
        <f t="shared" ca="1" si="1019"/>
        <v>#N/A</v>
      </c>
      <c r="H947" s="45" t="e">
        <f t="shared" ca="1" si="1019"/>
        <v>#N/A</v>
      </c>
      <c r="I947" s="45" t="e">
        <f t="shared" ca="1" si="1019"/>
        <v>#N/A</v>
      </c>
      <c r="J947" s="45" t="e">
        <f t="shared" ca="1" si="1019"/>
        <v>#N/A</v>
      </c>
      <c r="K947" s="45" t="e">
        <f t="shared" ca="1" si="1019"/>
        <v>#N/A</v>
      </c>
      <c r="L947" s="45" t="e">
        <f t="shared" ca="1" si="1019"/>
        <v>#N/A</v>
      </c>
      <c r="M947" s="45" t="e">
        <f t="shared" ca="1" si="1019"/>
        <v>#N/A</v>
      </c>
      <c r="N947" s="49" t="e">
        <f t="shared" ca="1" si="1019"/>
        <v>#N/A</v>
      </c>
    </row>
    <row r="948" spans="1:14" ht="16">
      <c r="A948" s="43" t="str">
        <f>$A$13</f>
        <v>S-CD102
WB19
CWSP21.5/5
FanSP22
Load100</v>
      </c>
      <c r="B948" s="45" t="e">
        <f t="shared" ref="B948:N948" ca="1" si="1020">IF(ISNUMBER(OFFSET(INDIRECT(CONCATENATE("'",B$9,"'","!$R$60")),$R13+$G$943,$D$943)),OFFSET(INDIRECT(CONCATENATE("'",B$9,"'","!$R$60")),$R13+$G$943,$D$943),NA())</f>
        <v>#N/A</v>
      </c>
      <c r="C948" s="45" t="e">
        <f t="shared" ca="1" si="1020"/>
        <v>#N/A</v>
      </c>
      <c r="D948" s="45" t="e">
        <f t="shared" ca="1" si="1020"/>
        <v>#N/A</v>
      </c>
      <c r="E948" s="45" t="e">
        <f t="shared" ca="1" si="1020"/>
        <v>#N/A</v>
      </c>
      <c r="F948" s="45" t="e">
        <f t="shared" ca="1" si="1020"/>
        <v>#N/A</v>
      </c>
      <c r="G948" s="45" t="e">
        <f t="shared" ca="1" si="1020"/>
        <v>#N/A</v>
      </c>
      <c r="H948" s="45" t="e">
        <f t="shared" ca="1" si="1020"/>
        <v>#N/A</v>
      </c>
      <c r="I948" s="45" t="e">
        <f t="shared" ca="1" si="1020"/>
        <v>#N/A</v>
      </c>
      <c r="J948" s="45" t="e">
        <f t="shared" ca="1" si="1020"/>
        <v>#N/A</v>
      </c>
      <c r="K948" s="45" t="e">
        <f t="shared" ca="1" si="1020"/>
        <v>#N/A</v>
      </c>
      <c r="L948" s="45" t="e">
        <f t="shared" ca="1" si="1020"/>
        <v>#N/A</v>
      </c>
      <c r="M948" s="45" t="e">
        <f t="shared" ca="1" si="1020"/>
        <v>#N/A</v>
      </c>
      <c r="N948" s="49" t="e">
        <f t="shared" ca="1" si="1020"/>
        <v>#N/A</v>
      </c>
    </row>
    <row r="949" spans="1:14" ht="16">
      <c r="A949" s="43" t="str">
        <f>$A$14</f>
        <v>S-CD103
WB7
CWSP21.5/5
FanSP32
Load100</v>
      </c>
      <c r="B949" s="45" t="e">
        <f t="shared" ref="B949:N949" ca="1" si="1021">IF(ISNUMBER(OFFSET(INDIRECT(CONCATENATE("'",B$9,"'","!$R$60")),$R14+$G$943,$D$943)),OFFSET(INDIRECT(CONCATENATE("'",B$9,"'","!$R$60")),$R14+$G$943,$D$943),NA())</f>
        <v>#N/A</v>
      </c>
      <c r="C949" s="45" t="e">
        <f t="shared" ca="1" si="1021"/>
        <v>#N/A</v>
      </c>
      <c r="D949" s="45" t="e">
        <f t="shared" ca="1" si="1021"/>
        <v>#N/A</v>
      </c>
      <c r="E949" s="45" t="e">
        <f t="shared" ca="1" si="1021"/>
        <v>#N/A</v>
      </c>
      <c r="F949" s="45" t="e">
        <f t="shared" ca="1" si="1021"/>
        <v>#N/A</v>
      </c>
      <c r="G949" s="45" t="e">
        <f t="shared" ca="1" si="1021"/>
        <v>#N/A</v>
      </c>
      <c r="H949" s="45" t="e">
        <f t="shared" ca="1" si="1021"/>
        <v>#N/A</v>
      </c>
      <c r="I949" s="45" t="e">
        <f t="shared" ca="1" si="1021"/>
        <v>#N/A</v>
      </c>
      <c r="J949" s="45" t="e">
        <f t="shared" ca="1" si="1021"/>
        <v>#N/A</v>
      </c>
      <c r="K949" s="45" t="e">
        <f t="shared" ca="1" si="1021"/>
        <v>#N/A</v>
      </c>
      <c r="L949" s="45" t="e">
        <f t="shared" ca="1" si="1021"/>
        <v>#N/A</v>
      </c>
      <c r="M949" s="45" t="e">
        <f t="shared" ca="1" si="1021"/>
        <v>#N/A</v>
      </c>
      <c r="N949" s="49" t="e">
        <f t="shared" ca="1" si="1021"/>
        <v>#N/A</v>
      </c>
    </row>
    <row r="950" spans="1:14" ht="16">
      <c r="A950" s="43" t="str">
        <f>$A$15</f>
        <v>S-CD104
WB27
CWSP21.5/5
FanSP32
Load100</v>
      </c>
      <c r="B950" s="45" t="e">
        <f t="shared" ref="B950:N950" ca="1" si="1022">IF(ISNUMBER(OFFSET(INDIRECT(CONCATENATE("'",B$9,"'","!$R$60")),$R15+$G$943,$D$943)),OFFSET(INDIRECT(CONCATENATE("'",B$9,"'","!$R$60")),$R15+$G$943,$D$943),NA())</f>
        <v>#N/A</v>
      </c>
      <c r="C950" s="45" t="e">
        <f t="shared" ca="1" si="1022"/>
        <v>#N/A</v>
      </c>
      <c r="D950" s="45" t="e">
        <f t="shared" ca="1" si="1022"/>
        <v>#N/A</v>
      </c>
      <c r="E950" s="45" t="e">
        <f t="shared" ca="1" si="1022"/>
        <v>#N/A</v>
      </c>
      <c r="F950" s="45" t="e">
        <f t="shared" ca="1" si="1022"/>
        <v>#N/A</v>
      </c>
      <c r="G950" s="45" t="e">
        <f t="shared" ca="1" si="1022"/>
        <v>#N/A</v>
      </c>
      <c r="H950" s="45" t="e">
        <f t="shared" ca="1" si="1022"/>
        <v>#N/A</v>
      </c>
      <c r="I950" s="45" t="e">
        <f t="shared" ca="1" si="1022"/>
        <v>#N/A</v>
      </c>
      <c r="J950" s="45" t="e">
        <f t="shared" ca="1" si="1022"/>
        <v>#N/A</v>
      </c>
      <c r="K950" s="45" t="e">
        <f t="shared" ca="1" si="1022"/>
        <v>#N/A</v>
      </c>
      <c r="L950" s="45" t="e">
        <f t="shared" ca="1" si="1022"/>
        <v>#N/A</v>
      </c>
      <c r="M950" s="45" t="e">
        <f t="shared" ca="1" si="1022"/>
        <v>#N/A</v>
      </c>
      <c r="N950" s="49" t="e">
        <f t="shared" ca="1" si="1022"/>
        <v>#N/A</v>
      </c>
    </row>
    <row r="951" spans="1:14" ht="16">
      <c r="A951" s="43" t="str">
        <f>$A$16</f>
        <v>S-CD111
WB23
CWSP21.5/5
FanSP22
Load75</v>
      </c>
      <c r="B951" s="45" t="e">
        <f t="shared" ref="B951:N951" ca="1" si="1023">IF(ISNUMBER(OFFSET(INDIRECT(CONCATENATE("'",B$9,"'","!$R$60")),$R16+$G$943,$D$943)),OFFSET(INDIRECT(CONCATENATE("'",B$9,"'","!$R$60")),$R16+$G$943,$D$943),NA())</f>
        <v>#N/A</v>
      </c>
      <c r="C951" s="45" t="e">
        <f t="shared" ca="1" si="1023"/>
        <v>#N/A</v>
      </c>
      <c r="D951" s="45" t="e">
        <f t="shared" ca="1" si="1023"/>
        <v>#N/A</v>
      </c>
      <c r="E951" s="45" t="e">
        <f t="shared" ca="1" si="1023"/>
        <v>#N/A</v>
      </c>
      <c r="F951" s="45" t="e">
        <f t="shared" ca="1" si="1023"/>
        <v>#N/A</v>
      </c>
      <c r="G951" s="45" t="e">
        <f t="shared" ca="1" si="1023"/>
        <v>#N/A</v>
      </c>
      <c r="H951" s="45" t="e">
        <f t="shared" ca="1" si="1023"/>
        <v>#N/A</v>
      </c>
      <c r="I951" s="45" t="e">
        <f t="shared" ca="1" si="1023"/>
        <v>#N/A</v>
      </c>
      <c r="J951" s="45" t="e">
        <f t="shared" ca="1" si="1023"/>
        <v>#N/A</v>
      </c>
      <c r="K951" s="45" t="e">
        <f t="shared" ca="1" si="1023"/>
        <v>#N/A</v>
      </c>
      <c r="L951" s="45" t="e">
        <f t="shared" ca="1" si="1023"/>
        <v>#N/A</v>
      </c>
      <c r="M951" s="45" t="e">
        <f t="shared" ca="1" si="1023"/>
        <v>#N/A</v>
      </c>
      <c r="N951" s="49" t="e">
        <f t="shared" ca="1" si="1023"/>
        <v>#N/A</v>
      </c>
    </row>
    <row r="952" spans="1:14" ht="16">
      <c r="A952" s="43" t="str">
        <f>$A$26</f>
        <v>S-CD212
WB19
CWSP21.5/6
FanSP22
Load50</v>
      </c>
      <c r="B952" s="45" t="e">
        <f t="shared" ref="B952:N952" ca="1" si="1024">IF(ISNUMBER(OFFSET(INDIRECT(CONCATENATE("'",B$9,"'","!$R$60")),$R17+$G$943,$D$943)),OFFSET(INDIRECT(CONCATENATE("'",B$9,"'","!$R$60")),$R17+$G$943,$D$943),NA())</f>
        <v>#N/A</v>
      </c>
      <c r="C952" s="45" t="e">
        <f t="shared" ca="1" si="1024"/>
        <v>#N/A</v>
      </c>
      <c r="D952" s="45" t="e">
        <f t="shared" ca="1" si="1024"/>
        <v>#N/A</v>
      </c>
      <c r="E952" s="45" t="e">
        <f t="shared" ca="1" si="1024"/>
        <v>#N/A</v>
      </c>
      <c r="F952" s="45" t="e">
        <f t="shared" ca="1" si="1024"/>
        <v>#N/A</v>
      </c>
      <c r="G952" s="45" t="e">
        <f t="shared" ca="1" si="1024"/>
        <v>#N/A</v>
      </c>
      <c r="H952" s="45" t="e">
        <f t="shared" ca="1" si="1024"/>
        <v>#N/A</v>
      </c>
      <c r="I952" s="45" t="e">
        <f t="shared" ca="1" si="1024"/>
        <v>#N/A</v>
      </c>
      <c r="J952" s="45" t="e">
        <f t="shared" ca="1" si="1024"/>
        <v>#N/A</v>
      </c>
      <c r="K952" s="45" t="e">
        <f t="shared" ca="1" si="1024"/>
        <v>#N/A</v>
      </c>
      <c r="L952" s="45" t="e">
        <f t="shared" ca="1" si="1024"/>
        <v>#N/A</v>
      </c>
      <c r="M952" s="45" t="e">
        <f t="shared" ca="1" si="1024"/>
        <v>#N/A</v>
      </c>
      <c r="N952" s="49" t="e">
        <f t="shared" ca="1" si="1024"/>
        <v>#N/A</v>
      </c>
    </row>
    <row r="953" spans="1:14" ht="16">
      <c r="A953" s="43" t="str">
        <f>$A$27</f>
        <v>S-CD213
WB7
CWSP21.5/5
FanSP32
Load100</v>
      </c>
      <c r="B953" s="45" t="e">
        <f t="shared" ref="B953:N953" ca="1" si="1025">IF(ISNUMBER(OFFSET(INDIRECT(CONCATENATE("'",B$9,"'","!$R$60")),$R18+$G$943,$D$943)),OFFSET(INDIRECT(CONCATENATE("'",B$9,"'","!$R$60")),$R18+$G$943,$D$943),NA())</f>
        <v>#N/A</v>
      </c>
      <c r="C953" s="45" t="e">
        <f t="shared" ca="1" si="1025"/>
        <v>#N/A</v>
      </c>
      <c r="D953" s="45" t="e">
        <f t="shared" ca="1" si="1025"/>
        <v>#N/A</v>
      </c>
      <c r="E953" s="45" t="e">
        <f t="shared" ca="1" si="1025"/>
        <v>#N/A</v>
      </c>
      <c r="F953" s="45" t="e">
        <f t="shared" ca="1" si="1025"/>
        <v>#N/A</v>
      </c>
      <c r="G953" s="45" t="e">
        <f t="shared" ca="1" si="1025"/>
        <v>#N/A</v>
      </c>
      <c r="H953" s="45" t="e">
        <f t="shared" ca="1" si="1025"/>
        <v>#N/A</v>
      </c>
      <c r="I953" s="45" t="e">
        <f t="shared" ca="1" si="1025"/>
        <v>#N/A</v>
      </c>
      <c r="J953" s="45" t="e">
        <f t="shared" ca="1" si="1025"/>
        <v>#N/A</v>
      </c>
      <c r="K953" s="45" t="e">
        <f t="shared" ca="1" si="1025"/>
        <v>#N/A</v>
      </c>
      <c r="L953" s="45" t="e">
        <f t="shared" ca="1" si="1025"/>
        <v>#N/A</v>
      </c>
      <c r="M953" s="45" t="e">
        <f t="shared" ca="1" si="1025"/>
        <v>#N/A</v>
      </c>
      <c r="N953" s="49" t="e">
        <f t="shared" ca="1" si="1025"/>
        <v>#N/A</v>
      </c>
    </row>
    <row r="954" spans="1:14" ht="16">
      <c r="A954" s="48" t="str">
        <f>$A$28</f>
        <v>S-CD214
WB27
CWSP21.5/5
FanSP32
Load100</v>
      </c>
      <c r="B954" s="45" t="e">
        <f t="shared" ref="B954:N954" ca="1" si="1026">IF(ISNUMBER(OFFSET(INDIRECT(CONCATENATE("'",B$9,"'","!$R$60")),$R19+$G$943,$D$943)),OFFSET(INDIRECT(CONCATENATE("'",B$9,"'","!$R$60")),$R19+$G$943,$D$943),NA())</f>
        <v>#N/A</v>
      </c>
      <c r="C954" s="45" t="e">
        <f t="shared" ca="1" si="1026"/>
        <v>#N/A</v>
      </c>
      <c r="D954" s="45" t="e">
        <f t="shared" ca="1" si="1026"/>
        <v>#N/A</v>
      </c>
      <c r="E954" s="45" t="e">
        <f t="shared" ca="1" si="1026"/>
        <v>#N/A</v>
      </c>
      <c r="F954" s="45" t="e">
        <f t="shared" ca="1" si="1026"/>
        <v>#N/A</v>
      </c>
      <c r="G954" s="45" t="e">
        <f t="shared" ca="1" si="1026"/>
        <v>#N/A</v>
      </c>
      <c r="H954" s="45" t="e">
        <f t="shared" ca="1" si="1026"/>
        <v>#N/A</v>
      </c>
      <c r="I954" s="45" t="e">
        <f t="shared" ca="1" si="1026"/>
        <v>#N/A</v>
      </c>
      <c r="J954" s="45" t="e">
        <f t="shared" ca="1" si="1026"/>
        <v>#N/A</v>
      </c>
      <c r="K954" s="45" t="e">
        <f t="shared" ca="1" si="1026"/>
        <v>#N/A</v>
      </c>
      <c r="L954" s="45" t="e">
        <f t="shared" ca="1" si="1026"/>
        <v>#N/A</v>
      </c>
      <c r="M954" s="45" t="e">
        <f t="shared" ca="1" si="1026"/>
        <v>#N/A</v>
      </c>
      <c r="N954" s="49" t="e">
        <f t="shared" ca="1" si="1026"/>
        <v>#N/A</v>
      </c>
    </row>
    <row r="955" spans="1:14" ht="17" thickBot="1">
      <c r="A955" s="50" t="str">
        <f>$A$29</f>
        <v>S-CD215
WB27
CWSP21.5/5
FanSP32
Load100</v>
      </c>
      <c r="B955" s="51" t="e">
        <f t="shared" ref="B955:N955" ca="1" si="1027">IF(ISNUMBER(OFFSET(INDIRECT(CONCATENATE("'",B$9,"'","!$R$60")),$R20+$G$943,$D$943)),OFFSET(INDIRECT(CONCATENATE("'",B$9,"'","!$R$60")),$R20+$G$943,$D$943),NA())</f>
        <v>#N/A</v>
      </c>
      <c r="C955" s="51" t="e">
        <f t="shared" ca="1" si="1027"/>
        <v>#N/A</v>
      </c>
      <c r="D955" s="51" t="e">
        <f t="shared" ca="1" si="1027"/>
        <v>#N/A</v>
      </c>
      <c r="E955" s="51" t="e">
        <f t="shared" ca="1" si="1027"/>
        <v>#N/A</v>
      </c>
      <c r="F955" s="51" t="e">
        <f t="shared" ca="1" si="1027"/>
        <v>#N/A</v>
      </c>
      <c r="G955" s="51" t="e">
        <f t="shared" ca="1" si="1027"/>
        <v>#N/A</v>
      </c>
      <c r="H955" s="51" t="e">
        <f t="shared" ca="1" si="1027"/>
        <v>#N/A</v>
      </c>
      <c r="I955" s="51" t="e">
        <f t="shared" ca="1" si="1027"/>
        <v>#N/A</v>
      </c>
      <c r="J955" s="51" t="e">
        <f t="shared" ca="1" si="1027"/>
        <v>#N/A</v>
      </c>
      <c r="K955" s="51" t="e">
        <f t="shared" ca="1" si="1027"/>
        <v>#N/A</v>
      </c>
      <c r="L955" s="51" t="e">
        <f t="shared" ca="1" si="1027"/>
        <v>#N/A</v>
      </c>
      <c r="M955" s="51" t="e">
        <f t="shared" ca="1" si="1027"/>
        <v>#N/A</v>
      </c>
      <c r="N955" s="52" t="e">
        <f t="shared" ca="1" si="1027"/>
        <v>#N/A</v>
      </c>
    </row>
    <row r="958" spans="1:14" ht="16">
      <c r="A958" s="6" t="s">
        <v>66</v>
      </c>
      <c r="C958" s="6" t="s">
        <v>15</v>
      </c>
      <c r="D958" s="6">
        <v>5</v>
      </c>
      <c r="E958" s="8"/>
      <c r="F958" s="6" t="s">
        <v>56</v>
      </c>
      <c r="G958" s="6">
        <v>4</v>
      </c>
      <c r="I958" s="36"/>
      <c r="J958" s="36"/>
      <c r="K958" s="36"/>
      <c r="L958" s="36"/>
      <c r="M958" s="36"/>
      <c r="N958" s="36"/>
    </row>
    <row r="959" spans="1:14">
      <c r="A959" s="11" t="s">
        <v>18</v>
      </c>
    </row>
    <row r="960" spans="1:14" ht="15" thickBot="1">
      <c r="A960" s="37" t="s">
        <v>26</v>
      </c>
      <c r="B960" s="38" t="str">
        <f ca="1">B$10</f>
        <v>QAS/メーカ値</v>
      </c>
      <c r="C960" s="38" t="str">
        <f t="shared" ref="C960:N960" ca="1" si="1028">C$10</f>
        <v>ENe-ST/小野永吉</v>
      </c>
      <c r="D960" s="38" t="str">
        <f t="shared" ca="1" si="1028"/>
        <v>LCEM/Yajima</v>
      </c>
      <c r="E960" s="38" t="str">
        <f t="shared" ca="1" si="1028"/>
        <v>BEST2108dev/nino</v>
      </c>
      <c r="F960" s="38" t="str">
        <f t="shared" si="1028"/>
        <v>Popolo_富樫</v>
      </c>
      <c r="G960" s="38" t="str">
        <f t="shared" si="1028"/>
        <v>ACSESCX_吉田</v>
      </c>
      <c r="H960" s="38" t="str">
        <f t="shared" ca="1" si="1028"/>
        <v>EnergyPlus/小野永吉</v>
      </c>
      <c r="I960" s="38" t="e">
        <f t="shared" ca="1" si="1028"/>
        <v>#REF!</v>
      </c>
      <c r="J960" s="38" t="e">
        <f t="shared" ca="1" si="1028"/>
        <v>#REF!</v>
      </c>
      <c r="K960" s="38" t="e">
        <f t="shared" ca="1" si="1028"/>
        <v>#REF!</v>
      </c>
      <c r="L960" s="38" t="e">
        <f t="shared" ca="1" si="1028"/>
        <v>#REF!</v>
      </c>
      <c r="M960" s="38" t="e">
        <f t="shared" ca="1" si="1028"/>
        <v>#REF!</v>
      </c>
      <c r="N960" s="38" t="e">
        <f t="shared" ca="1" si="1028"/>
        <v>#REF!</v>
      </c>
    </row>
    <row r="961" spans="1:14" ht="16">
      <c r="A961" s="39" t="str">
        <f>$A$11</f>
        <v>S-CD100
WB27
CWSP21.5/5
FanSP22
Load100</v>
      </c>
      <c r="B961" s="40" t="e">
        <f t="shared" ref="B961:N961" ca="1" si="1029">IF(ISNUMBER(OFFSET(INDIRECT(CONCATENATE("'",B$9,"'","!$R$60")),$R11+$G$958,$D$958)),OFFSET(INDIRECT(CONCATENATE("'",B$9,"'","!$R$60")),$R11+$G$958,$D$958),NA())</f>
        <v>#N/A</v>
      </c>
      <c r="C961" s="40" t="e">
        <f t="shared" ca="1" si="1029"/>
        <v>#N/A</v>
      </c>
      <c r="D961" s="40" t="e">
        <f t="shared" ca="1" si="1029"/>
        <v>#N/A</v>
      </c>
      <c r="E961" s="40" t="e">
        <f t="shared" ca="1" si="1029"/>
        <v>#N/A</v>
      </c>
      <c r="F961" s="40" t="e">
        <f t="shared" ca="1" si="1029"/>
        <v>#N/A</v>
      </c>
      <c r="G961" s="40" t="e">
        <f t="shared" ca="1" si="1029"/>
        <v>#N/A</v>
      </c>
      <c r="H961" s="40" t="e">
        <f t="shared" ca="1" si="1029"/>
        <v>#N/A</v>
      </c>
      <c r="I961" s="40" t="e">
        <f t="shared" ca="1" si="1029"/>
        <v>#N/A</v>
      </c>
      <c r="J961" s="40" t="e">
        <f t="shared" ca="1" si="1029"/>
        <v>#N/A</v>
      </c>
      <c r="K961" s="40" t="e">
        <f t="shared" ca="1" si="1029"/>
        <v>#N/A</v>
      </c>
      <c r="L961" s="40" t="e">
        <f t="shared" ca="1" si="1029"/>
        <v>#N/A</v>
      </c>
      <c r="M961" s="40" t="e">
        <f t="shared" ca="1" si="1029"/>
        <v>#N/A</v>
      </c>
      <c r="N961" s="55" t="e">
        <f t="shared" ca="1" si="1029"/>
        <v>#N/A</v>
      </c>
    </row>
    <row r="962" spans="1:14" ht="16">
      <c r="A962" s="43" t="str">
        <f>$A$12</f>
        <v>S-CD101
WB23
CWSP21.5/5
FanSP22
Load100</v>
      </c>
      <c r="B962" s="45" t="e">
        <f t="shared" ref="B962:N962" ca="1" si="1030">IF(ISNUMBER(OFFSET(INDIRECT(CONCATENATE("'",B$9,"'","!$R$60")),$R12+$G$958,$D$958)),OFFSET(INDIRECT(CONCATENATE("'",B$9,"'","!$R$60")),$R12+$G$958,$D$958),NA())</f>
        <v>#N/A</v>
      </c>
      <c r="C962" s="45" t="e">
        <f t="shared" ca="1" si="1030"/>
        <v>#N/A</v>
      </c>
      <c r="D962" s="45" t="e">
        <f t="shared" ca="1" si="1030"/>
        <v>#N/A</v>
      </c>
      <c r="E962" s="45" t="e">
        <f t="shared" ca="1" si="1030"/>
        <v>#N/A</v>
      </c>
      <c r="F962" s="45" t="e">
        <f t="shared" ca="1" si="1030"/>
        <v>#N/A</v>
      </c>
      <c r="G962" s="45" t="e">
        <f t="shared" ca="1" si="1030"/>
        <v>#N/A</v>
      </c>
      <c r="H962" s="45" t="e">
        <f t="shared" ca="1" si="1030"/>
        <v>#N/A</v>
      </c>
      <c r="I962" s="45" t="e">
        <f t="shared" ca="1" si="1030"/>
        <v>#N/A</v>
      </c>
      <c r="J962" s="45" t="e">
        <f t="shared" ca="1" si="1030"/>
        <v>#N/A</v>
      </c>
      <c r="K962" s="45" t="e">
        <f t="shared" ca="1" si="1030"/>
        <v>#N/A</v>
      </c>
      <c r="L962" s="45" t="e">
        <f t="shared" ca="1" si="1030"/>
        <v>#N/A</v>
      </c>
      <c r="M962" s="45" t="e">
        <f t="shared" ca="1" si="1030"/>
        <v>#N/A</v>
      </c>
      <c r="N962" s="49" t="e">
        <f t="shared" ca="1" si="1030"/>
        <v>#N/A</v>
      </c>
    </row>
    <row r="963" spans="1:14" ht="16">
      <c r="A963" s="43" t="str">
        <f>$A$13</f>
        <v>S-CD102
WB19
CWSP21.5/5
FanSP22
Load100</v>
      </c>
      <c r="B963" s="45" t="e">
        <f t="shared" ref="B963:N963" ca="1" si="1031">IF(ISNUMBER(OFFSET(INDIRECT(CONCATENATE("'",B$9,"'","!$R$60")),$R13+$G$958,$D$958)),OFFSET(INDIRECT(CONCATENATE("'",B$9,"'","!$R$60")),$R13+$G$958,$D$958),NA())</f>
        <v>#N/A</v>
      </c>
      <c r="C963" s="45" t="e">
        <f t="shared" ca="1" si="1031"/>
        <v>#N/A</v>
      </c>
      <c r="D963" s="45" t="e">
        <f t="shared" ca="1" si="1031"/>
        <v>#N/A</v>
      </c>
      <c r="E963" s="45" t="e">
        <f t="shared" ca="1" si="1031"/>
        <v>#N/A</v>
      </c>
      <c r="F963" s="45" t="e">
        <f t="shared" ca="1" si="1031"/>
        <v>#N/A</v>
      </c>
      <c r="G963" s="45" t="e">
        <f t="shared" ca="1" si="1031"/>
        <v>#N/A</v>
      </c>
      <c r="H963" s="45" t="e">
        <f t="shared" ca="1" si="1031"/>
        <v>#N/A</v>
      </c>
      <c r="I963" s="45" t="e">
        <f t="shared" ca="1" si="1031"/>
        <v>#N/A</v>
      </c>
      <c r="J963" s="45" t="e">
        <f t="shared" ca="1" si="1031"/>
        <v>#N/A</v>
      </c>
      <c r="K963" s="45" t="e">
        <f t="shared" ca="1" si="1031"/>
        <v>#N/A</v>
      </c>
      <c r="L963" s="45" t="e">
        <f t="shared" ca="1" si="1031"/>
        <v>#N/A</v>
      </c>
      <c r="M963" s="45" t="e">
        <f t="shared" ca="1" si="1031"/>
        <v>#N/A</v>
      </c>
      <c r="N963" s="49" t="e">
        <f t="shared" ca="1" si="1031"/>
        <v>#N/A</v>
      </c>
    </row>
    <row r="964" spans="1:14" ht="16">
      <c r="A964" s="43" t="str">
        <f>$A$14</f>
        <v>S-CD103
WB7
CWSP21.5/5
FanSP32
Load100</v>
      </c>
      <c r="B964" s="45" t="e">
        <f t="shared" ref="B964:N964" ca="1" si="1032">IF(ISNUMBER(OFFSET(INDIRECT(CONCATENATE("'",B$9,"'","!$R$60")),$R14+$G$958,$D$958)),OFFSET(INDIRECT(CONCATENATE("'",B$9,"'","!$R$60")),$R14+$G$958,$D$958),NA())</f>
        <v>#N/A</v>
      </c>
      <c r="C964" s="45" t="e">
        <f t="shared" ca="1" si="1032"/>
        <v>#N/A</v>
      </c>
      <c r="D964" s="45" t="e">
        <f t="shared" ca="1" si="1032"/>
        <v>#N/A</v>
      </c>
      <c r="E964" s="45" t="e">
        <f t="shared" ca="1" si="1032"/>
        <v>#N/A</v>
      </c>
      <c r="F964" s="45" t="e">
        <f t="shared" ca="1" si="1032"/>
        <v>#N/A</v>
      </c>
      <c r="G964" s="45" t="e">
        <f t="shared" ca="1" si="1032"/>
        <v>#N/A</v>
      </c>
      <c r="H964" s="45" t="e">
        <f t="shared" ca="1" si="1032"/>
        <v>#N/A</v>
      </c>
      <c r="I964" s="45" t="e">
        <f t="shared" ca="1" si="1032"/>
        <v>#N/A</v>
      </c>
      <c r="J964" s="45" t="e">
        <f t="shared" ca="1" si="1032"/>
        <v>#N/A</v>
      </c>
      <c r="K964" s="45" t="e">
        <f t="shared" ca="1" si="1032"/>
        <v>#N/A</v>
      </c>
      <c r="L964" s="45" t="e">
        <f t="shared" ca="1" si="1032"/>
        <v>#N/A</v>
      </c>
      <c r="M964" s="45" t="e">
        <f t="shared" ca="1" si="1032"/>
        <v>#N/A</v>
      </c>
      <c r="N964" s="49" t="e">
        <f t="shared" ca="1" si="1032"/>
        <v>#N/A</v>
      </c>
    </row>
    <row r="965" spans="1:14" ht="16">
      <c r="A965" s="43" t="str">
        <f>$A$15</f>
        <v>S-CD104
WB27
CWSP21.5/5
FanSP32
Load100</v>
      </c>
      <c r="B965" s="45" t="e">
        <f t="shared" ref="B965:N965" ca="1" si="1033">IF(ISNUMBER(OFFSET(INDIRECT(CONCATENATE("'",B$9,"'","!$R$60")),$R15+$G$958,$D$958)),OFFSET(INDIRECT(CONCATENATE("'",B$9,"'","!$R$60")),$R15+$G$958,$D$958),NA())</f>
        <v>#N/A</v>
      </c>
      <c r="C965" s="45" t="e">
        <f t="shared" ca="1" si="1033"/>
        <v>#N/A</v>
      </c>
      <c r="D965" s="45" t="e">
        <f t="shared" ca="1" si="1033"/>
        <v>#N/A</v>
      </c>
      <c r="E965" s="45" t="e">
        <f t="shared" ca="1" si="1033"/>
        <v>#N/A</v>
      </c>
      <c r="F965" s="45" t="e">
        <f t="shared" ca="1" si="1033"/>
        <v>#N/A</v>
      </c>
      <c r="G965" s="45" t="e">
        <f t="shared" ca="1" si="1033"/>
        <v>#N/A</v>
      </c>
      <c r="H965" s="45" t="e">
        <f t="shared" ca="1" si="1033"/>
        <v>#N/A</v>
      </c>
      <c r="I965" s="45" t="e">
        <f t="shared" ca="1" si="1033"/>
        <v>#N/A</v>
      </c>
      <c r="J965" s="45" t="e">
        <f t="shared" ca="1" si="1033"/>
        <v>#N/A</v>
      </c>
      <c r="K965" s="45" t="e">
        <f t="shared" ca="1" si="1033"/>
        <v>#N/A</v>
      </c>
      <c r="L965" s="45" t="e">
        <f t="shared" ca="1" si="1033"/>
        <v>#N/A</v>
      </c>
      <c r="M965" s="45" t="e">
        <f t="shared" ca="1" si="1033"/>
        <v>#N/A</v>
      </c>
      <c r="N965" s="49" t="e">
        <f t="shared" ca="1" si="1033"/>
        <v>#N/A</v>
      </c>
    </row>
    <row r="966" spans="1:14" ht="16">
      <c r="A966" s="43" t="str">
        <f>$A$16</f>
        <v>S-CD111
WB23
CWSP21.5/5
FanSP22
Load75</v>
      </c>
      <c r="B966" s="45" t="e">
        <f t="shared" ref="B966:N966" ca="1" si="1034">IF(ISNUMBER(OFFSET(INDIRECT(CONCATENATE("'",B$9,"'","!$R$60")),$R16+$G$958,$D$958)),OFFSET(INDIRECT(CONCATENATE("'",B$9,"'","!$R$60")),$R16+$G$958,$D$958),NA())</f>
        <v>#N/A</v>
      </c>
      <c r="C966" s="45" t="e">
        <f t="shared" ca="1" si="1034"/>
        <v>#N/A</v>
      </c>
      <c r="D966" s="45" t="e">
        <f t="shared" ca="1" si="1034"/>
        <v>#N/A</v>
      </c>
      <c r="E966" s="45" t="e">
        <f t="shared" ca="1" si="1034"/>
        <v>#N/A</v>
      </c>
      <c r="F966" s="45" t="e">
        <f t="shared" ca="1" si="1034"/>
        <v>#N/A</v>
      </c>
      <c r="G966" s="45" t="e">
        <f t="shared" ca="1" si="1034"/>
        <v>#N/A</v>
      </c>
      <c r="H966" s="45" t="e">
        <f t="shared" ca="1" si="1034"/>
        <v>#N/A</v>
      </c>
      <c r="I966" s="45" t="e">
        <f t="shared" ca="1" si="1034"/>
        <v>#N/A</v>
      </c>
      <c r="J966" s="45" t="e">
        <f t="shared" ca="1" si="1034"/>
        <v>#N/A</v>
      </c>
      <c r="K966" s="45" t="e">
        <f t="shared" ca="1" si="1034"/>
        <v>#N/A</v>
      </c>
      <c r="L966" s="45" t="e">
        <f t="shared" ca="1" si="1034"/>
        <v>#N/A</v>
      </c>
      <c r="M966" s="45" t="e">
        <f t="shared" ca="1" si="1034"/>
        <v>#N/A</v>
      </c>
      <c r="N966" s="49" t="e">
        <f t="shared" ca="1" si="1034"/>
        <v>#N/A</v>
      </c>
    </row>
    <row r="967" spans="1:14" ht="16">
      <c r="A967" s="43" t="str">
        <f>$A$26</f>
        <v>S-CD212
WB19
CWSP21.5/6
FanSP22
Load50</v>
      </c>
      <c r="B967" s="45" t="e">
        <f t="shared" ref="B967:N967" ca="1" si="1035">IF(ISNUMBER(OFFSET(INDIRECT(CONCATENATE("'",B$9,"'","!$R$60")),$R17+$G$958,$D$958)),OFFSET(INDIRECT(CONCATENATE("'",B$9,"'","!$R$60")),$R17+$G$958,$D$958),NA())</f>
        <v>#N/A</v>
      </c>
      <c r="C967" s="45" t="e">
        <f t="shared" ca="1" si="1035"/>
        <v>#N/A</v>
      </c>
      <c r="D967" s="45" t="e">
        <f t="shared" ca="1" si="1035"/>
        <v>#N/A</v>
      </c>
      <c r="E967" s="45" t="e">
        <f t="shared" ca="1" si="1035"/>
        <v>#N/A</v>
      </c>
      <c r="F967" s="45" t="e">
        <f t="shared" ca="1" si="1035"/>
        <v>#N/A</v>
      </c>
      <c r="G967" s="45" t="e">
        <f t="shared" ca="1" si="1035"/>
        <v>#N/A</v>
      </c>
      <c r="H967" s="45" t="e">
        <f t="shared" ca="1" si="1035"/>
        <v>#N/A</v>
      </c>
      <c r="I967" s="45" t="e">
        <f t="shared" ca="1" si="1035"/>
        <v>#N/A</v>
      </c>
      <c r="J967" s="45" t="e">
        <f t="shared" ca="1" si="1035"/>
        <v>#N/A</v>
      </c>
      <c r="K967" s="45" t="e">
        <f t="shared" ca="1" si="1035"/>
        <v>#N/A</v>
      </c>
      <c r="L967" s="45" t="e">
        <f t="shared" ca="1" si="1035"/>
        <v>#N/A</v>
      </c>
      <c r="M967" s="45" t="e">
        <f t="shared" ca="1" si="1035"/>
        <v>#N/A</v>
      </c>
      <c r="N967" s="49" t="e">
        <f t="shared" ca="1" si="1035"/>
        <v>#N/A</v>
      </c>
    </row>
    <row r="968" spans="1:14" ht="16">
      <c r="A968" s="43" t="str">
        <f>$A$27</f>
        <v>S-CD213
WB7
CWSP21.5/5
FanSP32
Load100</v>
      </c>
      <c r="B968" s="45" t="e">
        <f t="shared" ref="B968:N968" ca="1" si="1036">IF(ISNUMBER(OFFSET(INDIRECT(CONCATENATE("'",B$9,"'","!$R$60")),$R18+$G$958,$D$958)),OFFSET(INDIRECT(CONCATENATE("'",B$9,"'","!$R$60")),$R18+$G$958,$D$958),NA())</f>
        <v>#N/A</v>
      </c>
      <c r="C968" s="45" t="e">
        <f t="shared" ca="1" si="1036"/>
        <v>#N/A</v>
      </c>
      <c r="D968" s="45" t="e">
        <f t="shared" ca="1" si="1036"/>
        <v>#N/A</v>
      </c>
      <c r="E968" s="45" t="e">
        <f t="shared" ca="1" si="1036"/>
        <v>#N/A</v>
      </c>
      <c r="F968" s="45" t="e">
        <f t="shared" ca="1" si="1036"/>
        <v>#N/A</v>
      </c>
      <c r="G968" s="45" t="e">
        <f t="shared" ca="1" si="1036"/>
        <v>#N/A</v>
      </c>
      <c r="H968" s="45" t="e">
        <f t="shared" ca="1" si="1036"/>
        <v>#N/A</v>
      </c>
      <c r="I968" s="45" t="e">
        <f t="shared" ca="1" si="1036"/>
        <v>#N/A</v>
      </c>
      <c r="J968" s="45" t="e">
        <f t="shared" ca="1" si="1036"/>
        <v>#N/A</v>
      </c>
      <c r="K968" s="45" t="e">
        <f t="shared" ca="1" si="1036"/>
        <v>#N/A</v>
      </c>
      <c r="L968" s="45" t="e">
        <f t="shared" ca="1" si="1036"/>
        <v>#N/A</v>
      </c>
      <c r="M968" s="45" t="e">
        <f t="shared" ca="1" si="1036"/>
        <v>#N/A</v>
      </c>
      <c r="N968" s="49" t="e">
        <f t="shared" ca="1" si="1036"/>
        <v>#N/A</v>
      </c>
    </row>
    <row r="969" spans="1:14" ht="16">
      <c r="A969" s="48" t="str">
        <f>$A$28</f>
        <v>S-CD214
WB27
CWSP21.5/5
FanSP32
Load100</v>
      </c>
      <c r="B969" s="45" t="e">
        <f t="shared" ref="B969:N969" ca="1" si="1037">IF(ISNUMBER(OFFSET(INDIRECT(CONCATENATE("'",B$9,"'","!$R$60")),$R19+$G$958,$D$958)),OFFSET(INDIRECT(CONCATENATE("'",B$9,"'","!$R$60")),$R19+$G$958,$D$958),NA())</f>
        <v>#N/A</v>
      </c>
      <c r="C969" s="45" t="e">
        <f t="shared" ca="1" si="1037"/>
        <v>#N/A</v>
      </c>
      <c r="D969" s="45" t="e">
        <f t="shared" ca="1" si="1037"/>
        <v>#N/A</v>
      </c>
      <c r="E969" s="45" t="e">
        <f t="shared" ca="1" si="1037"/>
        <v>#N/A</v>
      </c>
      <c r="F969" s="45" t="e">
        <f t="shared" ca="1" si="1037"/>
        <v>#N/A</v>
      </c>
      <c r="G969" s="45" t="e">
        <f t="shared" ca="1" si="1037"/>
        <v>#N/A</v>
      </c>
      <c r="H969" s="45" t="e">
        <f t="shared" ca="1" si="1037"/>
        <v>#N/A</v>
      </c>
      <c r="I969" s="45" t="e">
        <f t="shared" ca="1" si="1037"/>
        <v>#N/A</v>
      </c>
      <c r="J969" s="45" t="e">
        <f t="shared" ca="1" si="1037"/>
        <v>#N/A</v>
      </c>
      <c r="K969" s="45" t="e">
        <f t="shared" ca="1" si="1037"/>
        <v>#N/A</v>
      </c>
      <c r="L969" s="45" t="e">
        <f t="shared" ca="1" si="1037"/>
        <v>#N/A</v>
      </c>
      <c r="M969" s="45" t="e">
        <f t="shared" ca="1" si="1037"/>
        <v>#N/A</v>
      </c>
      <c r="N969" s="49" t="e">
        <f t="shared" ca="1" si="1037"/>
        <v>#N/A</v>
      </c>
    </row>
    <row r="970" spans="1:14" ht="17" thickBot="1">
      <c r="A970" s="50" t="str">
        <f>$A$29</f>
        <v>S-CD215
WB27
CWSP21.5/5
FanSP32
Load100</v>
      </c>
      <c r="B970" s="51" t="e">
        <f t="shared" ref="B970:N970" ca="1" si="1038">IF(ISNUMBER(OFFSET(INDIRECT(CONCATENATE("'",B$9,"'","!$R$60")),$R20+$G$958,$D$958)),OFFSET(INDIRECT(CONCATENATE("'",B$9,"'","!$R$60")),$R20+$G$958,$D$958),NA())</f>
        <v>#N/A</v>
      </c>
      <c r="C970" s="51" t="e">
        <f t="shared" ca="1" si="1038"/>
        <v>#N/A</v>
      </c>
      <c r="D970" s="51" t="e">
        <f t="shared" ca="1" si="1038"/>
        <v>#N/A</v>
      </c>
      <c r="E970" s="51" t="e">
        <f t="shared" ca="1" si="1038"/>
        <v>#N/A</v>
      </c>
      <c r="F970" s="51" t="e">
        <f t="shared" ca="1" si="1038"/>
        <v>#N/A</v>
      </c>
      <c r="G970" s="51" t="e">
        <f t="shared" ca="1" si="1038"/>
        <v>#N/A</v>
      </c>
      <c r="H970" s="51" t="e">
        <f t="shared" ca="1" si="1038"/>
        <v>#N/A</v>
      </c>
      <c r="I970" s="51" t="e">
        <f t="shared" ca="1" si="1038"/>
        <v>#N/A</v>
      </c>
      <c r="J970" s="51" t="e">
        <f t="shared" ca="1" si="1038"/>
        <v>#N/A</v>
      </c>
      <c r="K970" s="51" t="e">
        <f t="shared" ca="1" si="1038"/>
        <v>#N/A</v>
      </c>
      <c r="L970" s="51" t="e">
        <f t="shared" ca="1" si="1038"/>
        <v>#N/A</v>
      </c>
      <c r="M970" s="51" t="e">
        <f t="shared" ca="1" si="1038"/>
        <v>#N/A</v>
      </c>
      <c r="N970" s="52" t="e">
        <f t="shared" ca="1" si="1038"/>
        <v>#N/A</v>
      </c>
    </row>
    <row r="973" spans="1:14" ht="16">
      <c r="A973" s="6" t="s">
        <v>67</v>
      </c>
      <c r="C973" s="6" t="s">
        <v>15</v>
      </c>
      <c r="D973" s="6">
        <v>6</v>
      </c>
      <c r="E973" s="8"/>
      <c r="F973" s="6" t="s">
        <v>56</v>
      </c>
      <c r="G973" s="6">
        <v>0</v>
      </c>
      <c r="I973" s="36"/>
      <c r="J973" s="36"/>
      <c r="K973" s="36"/>
      <c r="L973" s="36"/>
      <c r="M973" s="36"/>
      <c r="N973" s="36"/>
    </row>
    <row r="974" spans="1:14">
      <c r="A974" s="11" t="s">
        <v>18</v>
      </c>
    </row>
    <row r="975" spans="1:14" ht="15" thickBot="1">
      <c r="A975" s="37" t="s">
        <v>26</v>
      </c>
      <c r="B975" s="38" t="str">
        <f ca="1">B$10</f>
        <v>QAS/メーカ値</v>
      </c>
      <c r="C975" s="38" t="str">
        <f t="shared" ref="C975:N975" ca="1" si="1039">C$10</f>
        <v>ENe-ST/小野永吉</v>
      </c>
      <c r="D975" s="38" t="str">
        <f t="shared" ca="1" si="1039"/>
        <v>LCEM/Yajima</v>
      </c>
      <c r="E975" s="38" t="str">
        <f t="shared" ca="1" si="1039"/>
        <v>BEST2108dev/nino</v>
      </c>
      <c r="F975" s="38" t="str">
        <f t="shared" si="1039"/>
        <v>Popolo_富樫</v>
      </c>
      <c r="G975" s="38" t="str">
        <f t="shared" si="1039"/>
        <v>ACSESCX_吉田</v>
      </c>
      <c r="H975" s="38" t="str">
        <f t="shared" ca="1" si="1039"/>
        <v>EnergyPlus/小野永吉</v>
      </c>
      <c r="I975" s="38" t="e">
        <f t="shared" ca="1" si="1039"/>
        <v>#REF!</v>
      </c>
      <c r="J975" s="38" t="e">
        <f t="shared" ca="1" si="1039"/>
        <v>#REF!</v>
      </c>
      <c r="K975" s="38" t="e">
        <f t="shared" ca="1" si="1039"/>
        <v>#REF!</v>
      </c>
      <c r="L975" s="38" t="e">
        <f t="shared" ca="1" si="1039"/>
        <v>#REF!</v>
      </c>
      <c r="M975" s="38" t="e">
        <f t="shared" ca="1" si="1039"/>
        <v>#REF!</v>
      </c>
      <c r="N975" s="38" t="e">
        <f t="shared" ca="1" si="1039"/>
        <v>#REF!</v>
      </c>
    </row>
    <row r="976" spans="1:14" ht="16">
      <c r="A976" s="39" t="str">
        <f>$A$11</f>
        <v>S-CD100
WB27
CWSP21.5/5
FanSP22
Load100</v>
      </c>
      <c r="B976" s="67" t="e">
        <f t="shared" ref="B976:N976" ca="1" si="1040">IF(ISNUMBER(OFFSET(INDIRECT(CONCATENATE("'",B$9,"'","!$R$60")),$R11+$G$973,$D$973)),OFFSET(INDIRECT(CONCATENATE("'",B$9,"'","!$R$60")),$R11+$G$973,$D$973),NA())</f>
        <v>#N/A</v>
      </c>
      <c r="C976" s="67" t="e">
        <f t="shared" ca="1" si="1040"/>
        <v>#N/A</v>
      </c>
      <c r="D976" s="67" t="e">
        <f t="shared" ca="1" si="1040"/>
        <v>#N/A</v>
      </c>
      <c r="E976" s="67" t="e">
        <f t="shared" ca="1" si="1040"/>
        <v>#N/A</v>
      </c>
      <c r="F976" s="67" t="e">
        <f t="shared" ca="1" si="1040"/>
        <v>#N/A</v>
      </c>
      <c r="G976" s="67" t="e">
        <f t="shared" ca="1" si="1040"/>
        <v>#N/A</v>
      </c>
      <c r="H976" s="67" t="e">
        <f t="shared" ca="1" si="1040"/>
        <v>#N/A</v>
      </c>
      <c r="I976" s="67" t="e">
        <f t="shared" ca="1" si="1040"/>
        <v>#N/A</v>
      </c>
      <c r="J976" s="67" t="e">
        <f t="shared" ca="1" si="1040"/>
        <v>#N/A</v>
      </c>
      <c r="K976" s="67" t="e">
        <f t="shared" ca="1" si="1040"/>
        <v>#N/A</v>
      </c>
      <c r="L976" s="67" t="e">
        <f t="shared" ca="1" si="1040"/>
        <v>#N/A</v>
      </c>
      <c r="M976" s="67" t="e">
        <f t="shared" ca="1" si="1040"/>
        <v>#N/A</v>
      </c>
      <c r="N976" s="68" t="e">
        <f t="shared" ca="1" si="1040"/>
        <v>#N/A</v>
      </c>
    </row>
    <row r="977" spans="1:14" ht="16">
      <c r="A977" s="43" t="str">
        <f>$A$12</f>
        <v>S-CD101
WB23
CWSP21.5/5
FanSP22
Load100</v>
      </c>
      <c r="B977" s="69" t="e">
        <f t="shared" ref="B977:N977" ca="1" si="1041">IF(ISNUMBER(OFFSET(INDIRECT(CONCATENATE("'",B$9,"'","!$R$60")),$R12+$G$973,$D$973)),OFFSET(INDIRECT(CONCATENATE("'",B$9,"'","!$R$60")),$R12+$G$973,$D$973),NA())</f>
        <v>#N/A</v>
      </c>
      <c r="C977" s="69" t="e">
        <f t="shared" ca="1" si="1041"/>
        <v>#N/A</v>
      </c>
      <c r="D977" s="69" t="e">
        <f t="shared" ca="1" si="1041"/>
        <v>#N/A</v>
      </c>
      <c r="E977" s="69" t="e">
        <f t="shared" ca="1" si="1041"/>
        <v>#N/A</v>
      </c>
      <c r="F977" s="69" t="e">
        <f t="shared" ca="1" si="1041"/>
        <v>#N/A</v>
      </c>
      <c r="G977" s="69" t="e">
        <f t="shared" ca="1" si="1041"/>
        <v>#N/A</v>
      </c>
      <c r="H977" s="69" t="e">
        <f t="shared" ca="1" si="1041"/>
        <v>#N/A</v>
      </c>
      <c r="I977" s="69" t="e">
        <f t="shared" ca="1" si="1041"/>
        <v>#N/A</v>
      </c>
      <c r="J977" s="69" t="e">
        <f t="shared" ca="1" si="1041"/>
        <v>#N/A</v>
      </c>
      <c r="K977" s="69" t="e">
        <f t="shared" ca="1" si="1041"/>
        <v>#N/A</v>
      </c>
      <c r="L977" s="69" t="e">
        <f t="shared" ca="1" si="1041"/>
        <v>#N/A</v>
      </c>
      <c r="M977" s="69" t="e">
        <f t="shared" ca="1" si="1041"/>
        <v>#N/A</v>
      </c>
      <c r="N977" s="70" t="e">
        <f t="shared" ca="1" si="1041"/>
        <v>#N/A</v>
      </c>
    </row>
    <row r="978" spans="1:14" ht="16">
      <c r="A978" s="43" t="str">
        <f>$A$13</f>
        <v>S-CD102
WB19
CWSP21.5/5
FanSP22
Load100</v>
      </c>
      <c r="B978" s="69" t="e">
        <f t="shared" ref="B978:N978" ca="1" si="1042">IF(ISNUMBER(OFFSET(INDIRECT(CONCATENATE("'",B$9,"'","!$R$60")),$R13+$G$973,$D$973)),OFFSET(INDIRECT(CONCATENATE("'",B$9,"'","!$R$60")),$R13+$G$973,$D$973),NA())</f>
        <v>#N/A</v>
      </c>
      <c r="C978" s="69" t="e">
        <f t="shared" ca="1" si="1042"/>
        <v>#N/A</v>
      </c>
      <c r="D978" s="69" t="e">
        <f t="shared" ca="1" si="1042"/>
        <v>#N/A</v>
      </c>
      <c r="E978" s="69" t="e">
        <f t="shared" ca="1" si="1042"/>
        <v>#N/A</v>
      </c>
      <c r="F978" s="69" t="e">
        <f t="shared" ca="1" si="1042"/>
        <v>#N/A</v>
      </c>
      <c r="G978" s="69" t="e">
        <f t="shared" ca="1" si="1042"/>
        <v>#N/A</v>
      </c>
      <c r="H978" s="69" t="e">
        <f t="shared" ca="1" si="1042"/>
        <v>#N/A</v>
      </c>
      <c r="I978" s="69" t="e">
        <f t="shared" ca="1" si="1042"/>
        <v>#N/A</v>
      </c>
      <c r="J978" s="69" t="e">
        <f t="shared" ca="1" si="1042"/>
        <v>#N/A</v>
      </c>
      <c r="K978" s="69" t="e">
        <f t="shared" ca="1" si="1042"/>
        <v>#N/A</v>
      </c>
      <c r="L978" s="69" t="e">
        <f t="shared" ca="1" si="1042"/>
        <v>#N/A</v>
      </c>
      <c r="M978" s="69" t="e">
        <f t="shared" ca="1" si="1042"/>
        <v>#N/A</v>
      </c>
      <c r="N978" s="70" t="e">
        <f t="shared" ca="1" si="1042"/>
        <v>#N/A</v>
      </c>
    </row>
    <row r="979" spans="1:14" ht="16">
      <c r="A979" s="43" t="str">
        <f>$A$14</f>
        <v>S-CD103
WB7
CWSP21.5/5
FanSP32
Load100</v>
      </c>
      <c r="B979" s="69" t="e">
        <f t="shared" ref="B979:N979" ca="1" si="1043">IF(ISNUMBER(OFFSET(INDIRECT(CONCATENATE("'",B$9,"'","!$R$60")),$R14+$G$973,$D$973)),OFFSET(INDIRECT(CONCATENATE("'",B$9,"'","!$R$60")),$R14+$G$973,$D$973),NA())</f>
        <v>#N/A</v>
      </c>
      <c r="C979" s="69" t="e">
        <f t="shared" ca="1" si="1043"/>
        <v>#N/A</v>
      </c>
      <c r="D979" s="69" t="e">
        <f t="shared" ca="1" si="1043"/>
        <v>#N/A</v>
      </c>
      <c r="E979" s="69" t="e">
        <f t="shared" ca="1" si="1043"/>
        <v>#N/A</v>
      </c>
      <c r="F979" s="69" t="e">
        <f t="shared" ca="1" si="1043"/>
        <v>#N/A</v>
      </c>
      <c r="G979" s="69" t="e">
        <f t="shared" ca="1" si="1043"/>
        <v>#N/A</v>
      </c>
      <c r="H979" s="69" t="e">
        <f t="shared" ca="1" si="1043"/>
        <v>#N/A</v>
      </c>
      <c r="I979" s="69" t="e">
        <f t="shared" ca="1" si="1043"/>
        <v>#N/A</v>
      </c>
      <c r="J979" s="69" t="e">
        <f t="shared" ca="1" si="1043"/>
        <v>#N/A</v>
      </c>
      <c r="K979" s="69" t="e">
        <f t="shared" ca="1" si="1043"/>
        <v>#N/A</v>
      </c>
      <c r="L979" s="69" t="e">
        <f t="shared" ca="1" si="1043"/>
        <v>#N/A</v>
      </c>
      <c r="M979" s="69" t="e">
        <f t="shared" ca="1" si="1043"/>
        <v>#N/A</v>
      </c>
      <c r="N979" s="70" t="e">
        <f t="shared" ca="1" si="1043"/>
        <v>#N/A</v>
      </c>
    </row>
    <row r="980" spans="1:14" ht="16">
      <c r="A980" s="43" t="str">
        <f>$A$15</f>
        <v>S-CD104
WB27
CWSP21.5/5
FanSP32
Load100</v>
      </c>
      <c r="B980" s="69" t="e">
        <f t="shared" ref="B980:N980" ca="1" si="1044">IF(ISNUMBER(OFFSET(INDIRECT(CONCATENATE("'",B$9,"'","!$R$60")),$R15+$G$973,$D$973)),OFFSET(INDIRECT(CONCATENATE("'",B$9,"'","!$R$60")),$R15+$G$973,$D$973),NA())</f>
        <v>#N/A</v>
      </c>
      <c r="C980" s="69" t="e">
        <f t="shared" ca="1" si="1044"/>
        <v>#N/A</v>
      </c>
      <c r="D980" s="69" t="e">
        <f t="shared" ca="1" si="1044"/>
        <v>#N/A</v>
      </c>
      <c r="E980" s="69" t="e">
        <f t="shared" ca="1" si="1044"/>
        <v>#N/A</v>
      </c>
      <c r="F980" s="69" t="e">
        <f t="shared" ca="1" si="1044"/>
        <v>#N/A</v>
      </c>
      <c r="G980" s="69" t="e">
        <f t="shared" ca="1" si="1044"/>
        <v>#N/A</v>
      </c>
      <c r="H980" s="69" t="e">
        <f t="shared" ca="1" si="1044"/>
        <v>#N/A</v>
      </c>
      <c r="I980" s="69" t="e">
        <f t="shared" ca="1" si="1044"/>
        <v>#N/A</v>
      </c>
      <c r="J980" s="69" t="e">
        <f t="shared" ca="1" si="1044"/>
        <v>#N/A</v>
      </c>
      <c r="K980" s="69" t="e">
        <f t="shared" ca="1" si="1044"/>
        <v>#N/A</v>
      </c>
      <c r="L980" s="69" t="e">
        <f t="shared" ca="1" si="1044"/>
        <v>#N/A</v>
      </c>
      <c r="M980" s="69" t="e">
        <f t="shared" ca="1" si="1044"/>
        <v>#N/A</v>
      </c>
      <c r="N980" s="70" t="e">
        <f t="shared" ca="1" si="1044"/>
        <v>#N/A</v>
      </c>
    </row>
    <row r="981" spans="1:14" ht="16">
      <c r="A981" s="43" t="str">
        <f>$A$16</f>
        <v>S-CD111
WB23
CWSP21.5/5
FanSP22
Load75</v>
      </c>
      <c r="B981" s="69" t="e">
        <f t="shared" ref="B981:N981" ca="1" si="1045">IF(ISNUMBER(OFFSET(INDIRECT(CONCATENATE("'",B$9,"'","!$R$60")),$R16+$G$973,$D$973)),OFFSET(INDIRECT(CONCATENATE("'",B$9,"'","!$R$60")),$R16+$G$973,$D$973),NA())</f>
        <v>#N/A</v>
      </c>
      <c r="C981" s="69" t="e">
        <f t="shared" ca="1" si="1045"/>
        <v>#N/A</v>
      </c>
      <c r="D981" s="69" t="e">
        <f t="shared" ca="1" si="1045"/>
        <v>#N/A</v>
      </c>
      <c r="E981" s="69" t="e">
        <f t="shared" ca="1" si="1045"/>
        <v>#N/A</v>
      </c>
      <c r="F981" s="69" t="e">
        <f t="shared" ca="1" si="1045"/>
        <v>#N/A</v>
      </c>
      <c r="G981" s="69" t="e">
        <f t="shared" ca="1" si="1045"/>
        <v>#N/A</v>
      </c>
      <c r="H981" s="69" t="e">
        <f t="shared" ca="1" si="1045"/>
        <v>#N/A</v>
      </c>
      <c r="I981" s="69" t="e">
        <f t="shared" ca="1" si="1045"/>
        <v>#N/A</v>
      </c>
      <c r="J981" s="69" t="e">
        <f t="shared" ca="1" si="1045"/>
        <v>#N/A</v>
      </c>
      <c r="K981" s="69" t="e">
        <f t="shared" ca="1" si="1045"/>
        <v>#N/A</v>
      </c>
      <c r="L981" s="69" t="e">
        <f t="shared" ca="1" si="1045"/>
        <v>#N/A</v>
      </c>
      <c r="M981" s="69" t="e">
        <f t="shared" ca="1" si="1045"/>
        <v>#N/A</v>
      </c>
      <c r="N981" s="70" t="e">
        <f t="shared" ca="1" si="1045"/>
        <v>#N/A</v>
      </c>
    </row>
    <row r="982" spans="1:14" ht="16">
      <c r="A982" s="43" t="str">
        <f>$A$26</f>
        <v>S-CD212
WB19
CWSP21.5/6
FanSP22
Load50</v>
      </c>
      <c r="B982" s="69" t="e">
        <f t="shared" ref="B982:N982" ca="1" si="1046">IF(ISNUMBER(OFFSET(INDIRECT(CONCATENATE("'",B$9,"'","!$R$60")),$R17+$G$973,$D$973)),OFFSET(INDIRECT(CONCATENATE("'",B$9,"'","!$R$60")),$R17+$G$973,$D$973),NA())</f>
        <v>#N/A</v>
      </c>
      <c r="C982" s="69" t="e">
        <f t="shared" ca="1" si="1046"/>
        <v>#N/A</v>
      </c>
      <c r="D982" s="69" t="e">
        <f t="shared" ca="1" si="1046"/>
        <v>#N/A</v>
      </c>
      <c r="E982" s="69" t="e">
        <f t="shared" ca="1" si="1046"/>
        <v>#N/A</v>
      </c>
      <c r="F982" s="69" t="e">
        <f t="shared" ca="1" si="1046"/>
        <v>#N/A</v>
      </c>
      <c r="G982" s="69" t="e">
        <f t="shared" ca="1" si="1046"/>
        <v>#N/A</v>
      </c>
      <c r="H982" s="69" t="e">
        <f t="shared" ca="1" si="1046"/>
        <v>#N/A</v>
      </c>
      <c r="I982" s="69" t="e">
        <f t="shared" ca="1" si="1046"/>
        <v>#N/A</v>
      </c>
      <c r="J982" s="69" t="e">
        <f t="shared" ca="1" si="1046"/>
        <v>#N/A</v>
      </c>
      <c r="K982" s="69" t="e">
        <f t="shared" ca="1" si="1046"/>
        <v>#N/A</v>
      </c>
      <c r="L982" s="69" t="e">
        <f t="shared" ca="1" si="1046"/>
        <v>#N/A</v>
      </c>
      <c r="M982" s="69" t="e">
        <f t="shared" ca="1" si="1046"/>
        <v>#N/A</v>
      </c>
      <c r="N982" s="70" t="e">
        <f t="shared" ca="1" si="1046"/>
        <v>#N/A</v>
      </c>
    </row>
    <row r="983" spans="1:14" ht="16">
      <c r="A983" s="43" t="str">
        <f>$A$27</f>
        <v>S-CD213
WB7
CWSP21.5/5
FanSP32
Load100</v>
      </c>
      <c r="B983" s="69" t="e">
        <f t="shared" ref="B983:N983" ca="1" si="1047">IF(ISNUMBER(OFFSET(INDIRECT(CONCATENATE("'",B$9,"'","!$R$60")),$R18+$G$973,$D$973)),OFFSET(INDIRECT(CONCATENATE("'",B$9,"'","!$R$60")),$R18+$G$973,$D$973),NA())</f>
        <v>#N/A</v>
      </c>
      <c r="C983" s="69" t="e">
        <f t="shared" ca="1" si="1047"/>
        <v>#N/A</v>
      </c>
      <c r="D983" s="69" t="e">
        <f t="shared" ca="1" si="1047"/>
        <v>#N/A</v>
      </c>
      <c r="E983" s="69" t="e">
        <f t="shared" ca="1" si="1047"/>
        <v>#N/A</v>
      </c>
      <c r="F983" s="69" t="e">
        <f t="shared" ca="1" si="1047"/>
        <v>#N/A</v>
      </c>
      <c r="G983" s="69" t="e">
        <f t="shared" ca="1" si="1047"/>
        <v>#N/A</v>
      </c>
      <c r="H983" s="69" t="e">
        <f t="shared" ca="1" si="1047"/>
        <v>#N/A</v>
      </c>
      <c r="I983" s="69" t="e">
        <f t="shared" ca="1" si="1047"/>
        <v>#N/A</v>
      </c>
      <c r="J983" s="69" t="e">
        <f t="shared" ca="1" si="1047"/>
        <v>#N/A</v>
      </c>
      <c r="K983" s="69" t="e">
        <f t="shared" ca="1" si="1047"/>
        <v>#N/A</v>
      </c>
      <c r="L983" s="69" t="e">
        <f t="shared" ca="1" si="1047"/>
        <v>#N/A</v>
      </c>
      <c r="M983" s="69" t="e">
        <f t="shared" ca="1" si="1047"/>
        <v>#N/A</v>
      </c>
      <c r="N983" s="70" t="e">
        <f t="shared" ca="1" si="1047"/>
        <v>#N/A</v>
      </c>
    </row>
    <row r="984" spans="1:14" ht="16">
      <c r="A984" s="48" t="str">
        <f>$A$28</f>
        <v>S-CD214
WB27
CWSP21.5/5
FanSP32
Load100</v>
      </c>
      <c r="B984" s="69" t="e">
        <f t="shared" ref="B984:N984" ca="1" si="1048">IF(ISNUMBER(OFFSET(INDIRECT(CONCATENATE("'",B$9,"'","!$R$60")),$R19+$G$973,$D$973)),OFFSET(INDIRECT(CONCATENATE("'",B$9,"'","!$R$60")),$R19+$G$973,$D$973),NA())</f>
        <v>#N/A</v>
      </c>
      <c r="C984" s="69" t="e">
        <f t="shared" ca="1" si="1048"/>
        <v>#N/A</v>
      </c>
      <c r="D984" s="69" t="e">
        <f t="shared" ca="1" si="1048"/>
        <v>#N/A</v>
      </c>
      <c r="E984" s="69" t="e">
        <f t="shared" ca="1" si="1048"/>
        <v>#N/A</v>
      </c>
      <c r="F984" s="69" t="e">
        <f t="shared" ca="1" si="1048"/>
        <v>#N/A</v>
      </c>
      <c r="G984" s="69" t="e">
        <f t="shared" ca="1" si="1048"/>
        <v>#N/A</v>
      </c>
      <c r="H984" s="69" t="e">
        <f t="shared" ca="1" si="1048"/>
        <v>#N/A</v>
      </c>
      <c r="I984" s="69" t="e">
        <f t="shared" ca="1" si="1048"/>
        <v>#N/A</v>
      </c>
      <c r="J984" s="69" t="e">
        <f t="shared" ca="1" si="1048"/>
        <v>#N/A</v>
      </c>
      <c r="K984" s="69" t="e">
        <f t="shared" ca="1" si="1048"/>
        <v>#N/A</v>
      </c>
      <c r="L984" s="69" t="e">
        <f t="shared" ca="1" si="1048"/>
        <v>#N/A</v>
      </c>
      <c r="M984" s="69" t="e">
        <f t="shared" ca="1" si="1048"/>
        <v>#N/A</v>
      </c>
      <c r="N984" s="70" t="e">
        <f t="shared" ca="1" si="1048"/>
        <v>#N/A</v>
      </c>
    </row>
    <row r="985" spans="1:14" ht="17" thickBot="1">
      <c r="A985" s="50" t="str">
        <f>$A$29</f>
        <v>S-CD215
WB27
CWSP21.5/5
FanSP32
Load100</v>
      </c>
      <c r="B985" s="71" t="e">
        <f t="shared" ref="B985:N985" ca="1" si="1049">IF(ISNUMBER(OFFSET(INDIRECT(CONCATENATE("'",B$9,"'","!$R$60")),$R20+$G$973,$D$973)),OFFSET(INDIRECT(CONCATENATE("'",B$9,"'","!$R$60")),$R20+$G$973,$D$973),NA())</f>
        <v>#N/A</v>
      </c>
      <c r="C985" s="71" t="e">
        <f t="shared" ca="1" si="1049"/>
        <v>#N/A</v>
      </c>
      <c r="D985" s="71" t="e">
        <f t="shared" ca="1" si="1049"/>
        <v>#N/A</v>
      </c>
      <c r="E985" s="71" t="e">
        <f t="shared" ca="1" si="1049"/>
        <v>#N/A</v>
      </c>
      <c r="F985" s="71" t="e">
        <f t="shared" ca="1" si="1049"/>
        <v>#N/A</v>
      </c>
      <c r="G985" s="71" t="e">
        <f t="shared" ca="1" si="1049"/>
        <v>#N/A</v>
      </c>
      <c r="H985" s="71" t="e">
        <f t="shared" ca="1" si="1049"/>
        <v>#N/A</v>
      </c>
      <c r="I985" s="71" t="e">
        <f t="shared" ca="1" si="1049"/>
        <v>#N/A</v>
      </c>
      <c r="J985" s="71" t="e">
        <f t="shared" ca="1" si="1049"/>
        <v>#N/A</v>
      </c>
      <c r="K985" s="71" t="e">
        <f t="shared" ca="1" si="1049"/>
        <v>#N/A</v>
      </c>
      <c r="L985" s="71" t="e">
        <f t="shared" ca="1" si="1049"/>
        <v>#N/A</v>
      </c>
      <c r="M985" s="71" t="e">
        <f t="shared" ca="1" si="1049"/>
        <v>#N/A</v>
      </c>
      <c r="N985" s="72" t="e">
        <f t="shared" ca="1" si="1049"/>
        <v>#N/A</v>
      </c>
    </row>
    <row r="988" spans="1:14" ht="16">
      <c r="A988" s="6" t="s">
        <v>68</v>
      </c>
      <c r="E988" s="8"/>
      <c r="I988" s="36"/>
      <c r="J988" s="36"/>
      <c r="K988" s="36"/>
      <c r="L988" s="36"/>
      <c r="M988" s="36"/>
      <c r="N988" s="36"/>
    </row>
    <row r="989" spans="1:14">
      <c r="A989" s="11" t="s">
        <v>18</v>
      </c>
    </row>
    <row r="990" spans="1:14" ht="15" thickBot="1">
      <c r="A990" s="37" t="s">
        <v>26</v>
      </c>
      <c r="B990" s="38" t="str">
        <f ca="1">B$10</f>
        <v>QAS/メーカ値</v>
      </c>
      <c r="C990" s="38" t="str">
        <f t="shared" ref="C990:N990" ca="1" si="1050">C$10</f>
        <v>ENe-ST/小野永吉</v>
      </c>
      <c r="D990" s="38" t="str">
        <f t="shared" ca="1" si="1050"/>
        <v>LCEM/Yajima</v>
      </c>
      <c r="E990" s="38" t="str">
        <f t="shared" ca="1" si="1050"/>
        <v>BEST2108dev/nino</v>
      </c>
      <c r="F990" s="38" t="str">
        <f t="shared" si="1050"/>
        <v>Popolo_富樫</v>
      </c>
      <c r="G990" s="38" t="str">
        <f t="shared" si="1050"/>
        <v>ACSESCX_吉田</v>
      </c>
      <c r="H990" s="38" t="str">
        <f t="shared" ca="1" si="1050"/>
        <v>EnergyPlus/小野永吉</v>
      </c>
      <c r="I990" s="38" t="e">
        <f t="shared" ca="1" si="1050"/>
        <v>#REF!</v>
      </c>
      <c r="J990" s="38" t="e">
        <f t="shared" ca="1" si="1050"/>
        <v>#REF!</v>
      </c>
      <c r="K990" s="38" t="e">
        <f t="shared" ca="1" si="1050"/>
        <v>#REF!</v>
      </c>
      <c r="L990" s="38" t="e">
        <f t="shared" ca="1" si="1050"/>
        <v>#REF!</v>
      </c>
      <c r="M990" s="38" t="e">
        <f t="shared" ca="1" si="1050"/>
        <v>#REF!</v>
      </c>
      <c r="N990" s="38" t="e">
        <f t="shared" ca="1" si="1050"/>
        <v>#REF!</v>
      </c>
    </row>
    <row r="991" spans="1:14" ht="16">
      <c r="A991" s="39" t="str">
        <f>$A$11</f>
        <v>S-CD100
WB27
CWSP21.5/5
FanSP22
Load100</v>
      </c>
      <c r="B991" s="73" t="e">
        <f t="shared" ref="B991:N991" ca="1" si="1051">IF(ISNUMBER(OFFSET(INDIRECT(CONCATENATE("'",B$9,"'","!$R$60")),$R11,4)),OFFSET(INDIRECT(CONCATENATE("'",B$9,"'","!$R$60")),$R11,5)-OFFSET(INDIRECT(CONCATENATE("'",B$9,"'","!$R$60")),$R11,4),NA())</f>
        <v>#N/A</v>
      </c>
      <c r="C991" s="73" t="e">
        <f t="shared" ca="1" si="1051"/>
        <v>#N/A</v>
      </c>
      <c r="D991" s="73" t="e">
        <f t="shared" ca="1" si="1051"/>
        <v>#N/A</v>
      </c>
      <c r="E991" s="73" t="e">
        <f t="shared" ca="1" si="1051"/>
        <v>#N/A</v>
      </c>
      <c r="F991" s="73" t="e">
        <f t="shared" ca="1" si="1051"/>
        <v>#N/A</v>
      </c>
      <c r="G991" s="73" t="e">
        <f t="shared" ca="1" si="1051"/>
        <v>#N/A</v>
      </c>
      <c r="H991" s="73" t="e">
        <f t="shared" ca="1" si="1051"/>
        <v>#N/A</v>
      </c>
      <c r="I991" s="73" t="e">
        <f t="shared" ca="1" si="1051"/>
        <v>#N/A</v>
      </c>
      <c r="J991" s="73" t="e">
        <f t="shared" ca="1" si="1051"/>
        <v>#N/A</v>
      </c>
      <c r="K991" s="73" t="e">
        <f t="shared" ca="1" si="1051"/>
        <v>#N/A</v>
      </c>
      <c r="L991" s="73" t="e">
        <f t="shared" ca="1" si="1051"/>
        <v>#N/A</v>
      </c>
      <c r="M991" s="73" t="e">
        <f t="shared" ca="1" si="1051"/>
        <v>#N/A</v>
      </c>
      <c r="N991" s="74" t="e">
        <f t="shared" ca="1" si="1051"/>
        <v>#N/A</v>
      </c>
    </row>
    <row r="992" spans="1:14" ht="16">
      <c r="A992" s="43" t="str">
        <f>$A$12</f>
        <v>S-CD101
WB23
CWSP21.5/5
FanSP22
Load100</v>
      </c>
      <c r="B992" s="75" t="e">
        <f t="shared" ref="B992:N992" ca="1" si="1052">IF(ISNUMBER(OFFSET(INDIRECT(CONCATENATE("'",B$9,"'","!$R$60")),$R12,4)),OFFSET(INDIRECT(CONCATENATE("'",B$9,"'","!$R$60")),$R12,5)-OFFSET(INDIRECT(CONCATENATE("'",B$9,"'","!$R$60")),$R12,4),NA())</f>
        <v>#N/A</v>
      </c>
      <c r="C992" s="75" t="e">
        <f t="shared" ca="1" si="1052"/>
        <v>#N/A</v>
      </c>
      <c r="D992" s="75" t="e">
        <f t="shared" ca="1" si="1052"/>
        <v>#N/A</v>
      </c>
      <c r="E992" s="75" t="e">
        <f t="shared" ca="1" si="1052"/>
        <v>#N/A</v>
      </c>
      <c r="F992" s="75" t="e">
        <f t="shared" ca="1" si="1052"/>
        <v>#N/A</v>
      </c>
      <c r="G992" s="75" t="e">
        <f t="shared" ca="1" si="1052"/>
        <v>#N/A</v>
      </c>
      <c r="H992" s="75" t="e">
        <f t="shared" ca="1" si="1052"/>
        <v>#N/A</v>
      </c>
      <c r="I992" s="75" t="e">
        <f t="shared" ca="1" si="1052"/>
        <v>#N/A</v>
      </c>
      <c r="J992" s="75" t="e">
        <f t="shared" ca="1" si="1052"/>
        <v>#N/A</v>
      </c>
      <c r="K992" s="75" t="e">
        <f t="shared" ca="1" si="1052"/>
        <v>#N/A</v>
      </c>
      <c r="L992" s="75" t="e">
        <f t="shared" ca="1" si="1052"/>
        <v>#N/A</v>
      </c>
      <c r="M992" s="75" t="e">
        <f t="shared" ca="1" si="1052"/>
        <v>#N/A</v>
      </c>
      <c r="N992" s="76" t="e">
        <f t="shared" ca="1" si="1052"/>
        <v>#N/A</v>
      </c>
    </row>
    <row r="993" spans="1:14" ht="16">
      <c r="A993" s="43" t="str">
        <f>$A$13</f>
        <v>S-CD102
WB19
CWSP21.5/5
FanSP22
Load100</v>
      </c>
      <c r="B993" s="75" t="e">
        <f t="shared" ref="B993:N993" ca="1" si="1053">IF(ISNUMBER(OFFSET(INDIRECT(CONCATENATE("'",B$9,"'","!$R$60")),$R13,4)),OFFSET(INDIRECT(CONCATENATE("'",B$9,"'","!$R$60")),$R13,5)-OFFSET(INDIRECT(CONCATENATE("'",B$9,"'","!$R$60")),$R13,4),NA())</f>
        <v>#N/A</v>
      </c>
      <c r="C993" s="75" t="e">
        <f t="shared" ca="1" si="1053"/>
        <v>#N/A</v>
      </c>
      <c r="D993" s="75" t="e">
        <f t="shared" ca="1" si="1053"/>
        <v>#N/A</v>
      </c>
      <c r="E993" s="75" t="e">
        <f t="shared" ca="1" si="1053"/>
        <v>#N/A</v>
      </c>
      <c r="F993" s="75" t="e">
        <f t="shared" ca="1" si="1053"/>
        <v>#N/A</v>
      </c>
      <c r="G993" s="75" t="e">
        <f t="shared" ca="1" si="1053"/>
        <v>#N/A</v>
      </c>
      <c r="H993" s="75" t="e">
        <f t="shared" ca="1" si="1053"/>
        <v>#N/A</v>
      </c>
      <c r="I993" s="75" t="e">
        <f t="shared" ca="1" si="1053"/>
        <v>#N/A</v>
      </c>
      <c r="J993" s="75" t="e">
        <f t="shared" ca="1" si="1053"/>
        <v>#N/A</v>
      </c>
      <c r="K993" s="75" t="e">
        <f t="shared" ca="1" si="1053"/>
        <v>#N/A</v>
      </c>
      <c r="L993" s="75" t="e">
        <f t="shared" ca="1" si="1053"/>
        <v>#N/A</v>
      </c>
      <c r="M993" s="75" t="e">
        <f t="shared" ca="1" si="1053"/>
        <v>#N/A</v>
      </c>
      <c r="N993" s="76" t="e">
        <f t="shared" ca="1" si="1053"/>
        <v>#N/A</v>
      </c>
    </row>
    <row r="994" spans="1:14" ht="16">
      <c r="A994" s="43" t="str">
        <f>$A$14</f>
        <v>S-CD103
WB7
CWSP21.5/5
FanSP32
Load100</v>
      </c>
      <c r="B994" s="75" t="e">
        <f t="shared" ref="B994:N994" ca="1" si="1054">IF(ISNUMBER(OFFSET(INDIRECT(CONCATENATE("'",B$9,"'","!$R$60")),$R14,4)),OFFSET(INDIRECT(CONCATENATE("'",B$9,"'","!$R$60")),$R14,5)-OFFSET(INDIRECT(CONCATENATE("'",B$9,"'","!$R$60")),$R14,4),NA())</f>
        <v>#N/A</v>
      </c>
      <c r="C994" s="75" t="e">
        <f t="shared" ca="1" si="1054"/>
        <v>#N/A</v>
      </c>
      <c r="D994" s="75" t="e">
        <f t="shared" ca="1" si="1054"/>
        <v>#N/A</v>
      </c>
      <c r="E994" s="75" t="e">
        <f t="shared" ca="1" si="1054"/>
        <v>#N/A</v>
      </c>
      <c r="F994" s="75" t="e">
        <f t="shared" ca="1" si="1054"/>
        <v>#N/A</v>
      </c>
      <c r="G994" s="75" t="e">
        <f t="shared" ca="1" si="1054"/>
        <v>#N/A</v>
      </c>
      <c r="H994" s="75" t="e">
        <f t="shared" ca="1" si="1054"/>
        <v>#N/A</v>
      </c>
      <c r="I994" s="75" t="e">
        <f t="shared" ca="1" si="1054"/>
        <v>#N/A</v>
      </c>
      <c r="J994" s="75" t="e">
        <f t="shared" ca="1" si="1054"/>
        <v>#N/A</v>
      </c>
      <c r="K994" s="75" t="e">
        <f t="shared" ca="1" si="1054"/>
        <v>#N/A</v>
      </c>
      <c r="L994" s="75" t="e">
        <f t="shared" ca="1" si="1054"/>
        <v>#N/A</v>
      </c>
      <c r="M994" s="75" t="e">
        <f t="shared" ca="1" si="1054"/>
        <v>#N/A</v>
      </c>
      <c r="N994" s="76" t="e">
        <f t="shared" ca="1" si="1054"/>
        <v>#N/A</v>
      </c>
    </row>
    <row r="995" spans="1:14" ht="16">
      <c r="A995" s="43" t="str">
        <f>$A$15</f>
        <v>S-CD104
WB27
CWSP21.5/5
FanSP32
Load100</v>
      </c>
      <c r="B995" s="75" t="e">
        <f t="shared" ref="B995:N995" ca="1" si="1055">IF(ISNUMBER(OFFSET(INDIRECT(CONCATENATE("'",B$9,"'","!$R$60")),$R15,4)),OFFSET(INDIRECT(CONCATENATE("'",B$9,"'","!$R$60")),$R15,5)-OFFSET(INDIRECT(CONCATENATE("'",B$9,"'","!$R$60")),$R15,4),NA())</f>
        <v>#N/A</v>
      </c>
      <c r="C995" s="75" t="e">
        <f t="shared" ca="1" si="1055"/>
        <v>#N/A</v>
      </c>
      <c r="D995" s="75" t="e">
        <f t="shared" ca="1" si="1055"/>
        <v>#N/A</v>
      </c>
      <c r="E995" s="75" t="e">
        <f t="shared" ca="1" si="1055"/>
        <v>#N/A</v>
      </c>
      <c r="F995" s="75" t="e">
        <f t="shared" ca="1" si="1055"/>
        <v>#N/A</v>
      </c>
      <c r="G995" s="75" t="e">
        <f t="shared" ca="1" si="1055"/>
        <v>#N/A</v>
      </c>
      <c r="H995" s="75" t="e">
        <f t="shared" ca="1" si="1055"/>
        <v>#N/A</v>
      </c>
      <c r="I995" s="75" t="e">
        <f t="shared" ca="1" si="1055"/>
        <v>#N/A</v>
      </c>
      <c r="J995" s="75" t="e">
        <f t="shared" ca="1" si="1055"/>
        <v>#N/A</v>
      </c>
      <c r="K995" s="75" t="e">
        <f t="shared" ca="1" si="1055"/>
        <v>#N/A</v>
      </c>
      <c r="L995" s="75" t="e">
        <f t="shared" ca="1" si="1055"/>
        <v>#N/A</v>
      </c>
      <c r="M995" s="75" t="e">
        <f t="shared" ca="1" si="1055"/>
        <v>#N/A</v>
      </c>
      <c r="N995" s="76" t="e">
        <f t="shared" ca="1" si="1055"/>
        <v>#N/A</v>
      </c>
    </row>
    <row r="996" spans="1:14" ht="16">
      <c r="A996" s="43" t="str">
        <f>$A$16</f>
        <v>S-CD111
WB23
CWSP21.5/5
FanSP22
Load75</v>
      </c>
      <c r="B996" s="75" t="e">
        <f t="shared" ref="B996:N996" ca="1" si="1056">IF(ISNUMBER(OFFSET(INDIRECT(CONCATENATE("'",B$9,"'","!$R$60")),$R16,4)),OFFSET(INDIRECT(CONCATENATE("'",B$9,"'","!$R$60")),$R16,5)-OFFSET(INDIRECT(CONCATENATE("'",B$9,"'","!$R$60")),$R16,4),NA())</f>
        <v>#N/A</v>
      </c>
      <c r="C996" s="75" t="e">
        <f t="shared" ca="1" si="1056"/>
        <v>#N/A</v>
      </c>
      <c r="D996" s="75" t="e">
        <f t="shared" ca="1" si="1056"/>
        <v>#N/A</v>
      </c>
      <c r="E996" s="75" t="e">
        <f t="shared" ca="1" si="1056"/>
        <v>#N/A</v>
      </c>
      <c r="F996" s="75" t="e">
        <f t="shared" ca="1" si="1056"/>
        <v>#N/A</v>
      </c>
      <c r="G996" s="75" t="e">
        <f t="shared" ca="1" si="1056"/>
        <v>#N/A</v>
      </c>
      <c r="H996" s="75" t="e">
        <f t="shared" ca="1" si="1056"/>
        <v>#N/A</v>
      </c>
      <c r="I996" s="75" t="e">
        <f t="shared" ca="1" si="1056"/>
        <v>#N/A</v>
      </c>
      <c r="J996" s="75" t="e">
        <f t="shared" ca="1" si="1056"/>
        <v>#N/A</v>
      </c>
      <c r="K996" s="75" t="e">
        <f t="shared" ca="1" si="1056"/>
        <v>#N/A</v>
      </c>
      <c r="L996" s="75" t="e">
        <f t="shared" ca="1" si="1056"/>
        <v>#N/A</v>
      </c>
      <c r="M996" s="75" t="e">
        <f t="shared" ca="1" si="1056"/>
        <v>#N/A</v>
      </c>
      <c r="N996" s="76" t="e">
        <f t="shared" ca="1" si="1056"/>
        <v>#N/A</v>
      </c>
    </row>
    <row r="997" spans="1:14" ht="16">
      <c r="A997" s="43" t="str">
        <f>$A$26</f>
        <v>S-CD212
WB19
CWSP21.5/6
FanSP22
Load50</v>
      </c>
      <c r="B997" s="75" t="e">
        <f t="shared" ref="B997:N997" ca="1" si="1057">IF(ISNUMBER(OFFSET(INDIRECT(CONCATENATE("'",B$9,"'","!$R$60")),$R17,4)),OFFSET(INDIRECT(CONCATENATE("'",B$9,"'","!$R$60")),$R17,5)-OFFSET(INDIRECT(CONCATENATE("'",B$9,"'","!$R$60")),$R17,4),NA())</f>
        <v>#N/A</v>
      </c>
      <c r="C997" s="75" t="e">
        <f t="shared" ca="1" si="1057"/>
        <v>#N/A</v>
      </c>
      <c r="D997" s="75" t="e">
        <f t="shared" ca="1" si="1057"/>
        <v>#N/A</v>
      </c>
      <c r="E997" s="75" t="e">
        <f t="shared" ca="1" si="1057"/>
        <v>#N/A</v>
      </c>
      <c r="F997" s="75" t="e">
        <f t="shared" ca="1" si="1057"/>
        <v>#N/A</v>
      </c>
      <c r="G997" s="75" t="e">
        <f t="shared" ca="1" si="1057"/>
        <v>#N/A</v>
      </c>
      <c r="H997" s="75" t="e">
        <f t="shared" ca="1" si="1057"/>
        <v>#N/A</v>
      </c>
      <c r="I997" s="75" t="e">
        <f t="shared" ca="1" si="1057"/>
        <v>#N/A</v>
      </c>
      <c r="J997" s="75" t="e">
        <f t="shared" ca="1" si="1057"/>
        <v>#N/A</v>
      </c>
      <c r="K997" s="75" t="e">
        <f t="shared" ca="1" si="1057"/>
        <v>#N/A</v>
      </c>
      <c r="L997" s="75" t="e">
        <f t="shared" ca="1" si="1057"/>
        <v>#N/A</v>
      </c>
      <c r="M997" s="75" t="e">
        <f t="shared" ca="1" si="1057"/>
        <v>#N/A</v>
      </c>
      <c r="N997" s="76" t="e">
        <f t="shared" ca="1" si="1057"/>
        <v>#N/A</v>
      </c>
    </row>
    <row r="998" spans="1:14" ht="16">
      <c r="A998" s="43" t="str">
        <f>$A$27</f>
        <v>S-CD213
WB7
CWSP21.5/5
FanSP32
Load100</v>
      </c>
      <c r="B998" s="75" t="e">
        <f t="shared" ref="B998:N998" ca="1" si="1058">IF(ISNUMBER(OFFSET(INDIRECT(CONCATENATE("'",B$9,"'","!$R$60")),$R18,4)),OFFSET(INDIRECT(CONCATENATE("'",B$9,"'","!$R$60")),$R18,5)-OFFSET(INDIRECT(CONCATENATE("'",B$9,"'","!$R$60")),$R18,4),NA())</f>
        <v>#N/A</v>
      </c>
      <c r="C998" s="75" t="e">
        <f t="shared" ca="1" si="1058"/>
        <v>#N/A</v>
      </c>
      <c r="D998" s="75" t="e">
        <f t="shared" ca="1" si="1058"/>
        <v>#N/A</v>
      </c>
      <c r="E998" s="75" t="e">
        <f t="shared" ca="1" si="1058"/>
        <v>#N/A</v>
      </c>
      <c r="F998" s="75" t="e">
        <f t="shared" ca="1" si="1058"/>
        <v>#N/A</v>
      </c>
      <c r="G998" s="75" t="e">
        <f t="shared" ca="1" si="1058"/>
        <v>#N/A</v>
      </c>
      <c r="H998" s="75" t="e">
        <f t="shared" ca="1" si="1058"/>
        <v>#N/A</v>
      </c>
      <c r="I998" s="75" t="e">
        <f t="shared" ca="1" si="1058"/>
        <v>#N/A</v>
      </c>
      <c r="J998" s="75" t="e">
        <f t="shared" ca="1" si="1058"/>
        <v>#N/A</v>
      </c>
      <c r="K998" s="75" t="e">
        <f t="shared" ca="1" si="1058"/>
        <v>#N/A</v>
      </c>
      <c r="L998" s="75" t="e">
        <f t="shared" ca="1" si="1058"/>
        <v>#N/A</v>
      </c>
      <c r="M998" s="75" t="e">
        <f t="shared" ca="1" si="1058"/>
        <v>#N/A</v>
      </c>
      <c r="N998" s="76" t="e">
        <f t="shared" ca="1" si="1058"/>
        <v>#N/A</v>
      </c>
    </row>
    <row r="999" spans="1:14" ht="16">
      <c r="A999" s="48" t="str">
        <f>$A$28</f>
        <v>S-CD214
WB27
CWSP21.5/5
FanSP32
Load100</v>
      </c>
      <c r="B999" s="75" t="e">
        <f t="shared" ref="B999:N999" ca="1" si="1059">IF(ISNUMBER(OFFSET(INDIRECT(CONCATENATE("'",B$9,"'","!$R$60")),$R19,4)),OFFSET(INDIRECT(CONCATENATE("'",B$9,"'","!$R$60")),$R19,5)-OFFSET(INDIRECT(CONCATENATE("'",B$9,"'","!$R$60")),$R19,4),NA())</f>
        <v>#N/A</v>
      </c>
      <c r="C999" s="75" t="e">
        <f t="shared" ca="1" si="1059"/>
        <v>#N/A</v>
      </c>
      <c r="D999" s="75" t="e">
        <f t="shared" ca="1" si="1059"/>
        <v>#N/A</v>
      </c>
      <c r="E999" s="75" t="e">
        <f t="shared" ca="1" si="1059"/>
        <v>#N/A</v>
      </c>
      <c r="F999" s="75" t="e">
        <f t="shared" ca="1" si="1059"/>
        <v>#N/A</v>
      </c>
      <c r="G999" s="75" t="e">
        <f t="shared" ca="1" si="1059"/>
        <v>#N/A</v>
      </c>
      <c r="H999" s="75" t="e">
        <f t="shared" ca="1" si="1059"/>
        <v>#N/A</v>
      </c>
      <c r="I999" s="75" t="e">
        <f t="shared" ca="1" si="1059"/>
        <v>#N/A</v>
      </c>
      <c r="J999" s="75" t="e">
        <f t="shared" ca="1" si="1059"/>
        <v>#N/A</v>
      </c>
      <c r="K999" s="75" t="e">
        <f t="shared" ca="1" si="1059"/>
        <v>#N/A</v>
      </c>
      <c r="L999" s="75" t="e">
        <f t="shared" ca="1" si="1059"/>
        <v>#N/A</v>
      </c>
      <c r="M999" s="75" t="e">
        <f t="shared" ca="1" si="1059"/>
        <v>#N/A</v>
      </c>
      <c r="N999" s="76" t="e">
        <f t="shared" ca="1" si="1059"/>
        <v>#N/A</v>
      </c>
    </row>
    <row r="1000" spans="1:14" ht="17" thickBot="1">
      <c r="A1000" s="50" t="str">
        <f>$A$29</f>
        <v>S-CD215
WB27
CWSP21.5/5
FanSP32
Load100</v>
      </c>
      <c r="B1000" s="77" t="e">
        <f t="shared" ref="B1000:N1000" ca="1" si="1060">IF(ISNUMBER(OFFSET(INDIRECT(CONCATENATE("'",B$9,"'","!$R$60")),$R20,4)),OFFSET(INDIRECT(CONCATENATE("'",B$9,"'","!$R$60")),$R20,5)-OFFSET(INDIRECT(CONCATENATE("'",B$9,"'","!$R$60")),$R20,4),NA())</f>
        <v>#N/A</v>
      </c>
      <c r="C1000" s="77" t="e">
        <f t="shared" ca="1" si="1060"/>
        <v>#N/A</v>
      </c>
      <c r="D1000" s="77" t="e">
        <f t="shared" ca="1" si="1060"/>
        <v>#N/A</v>
      </c>
      <c r="E1000" s="77" t="e">
        <f t="shared" ca="1" si="1060"/>
        <v>#N/A</v>
      </c>
      <c r="F1000" s="77" t="e">
        <f t="shared" ca="1" si="1060"/>
        <v>#N/A</v>
      </c>
      <c r="G1000" s="77" t="e">
        <f t="shared" ca="1" si="1060"/>
        <v>#N/A</v>
      </c>
      <c r="H1000" s="77" t="e">
        <f t="shared" ca="1" si="1060"/>
        <v>#N/A</v>
      </c>
      <c r="I1000" s="77" t="e">
        <f t="shared" ca="1" si="1060"/>
        <v>#N/A</v>
      </c>
      <c r="J1000" s="77" t="e">
        <f t="shared" ca="1" si="1060"/>
        <v>#N/A</v>
      </c>
      <c r="K1000" s="77" t="e">
        <f t="shared" ca="1" si="1060"/>
        <v>#N/A</v>
      </c>
      <c r="L1000" s="77" t="e">
        <f t="shared" ca="1" si="1060"/>
        <v>#N/A</v>
      </c>
      <c r="M1000" s="77" t="e">
        <f t="shared" ca="1" si="1060"/>
        <v>#N/A</v>
      </c>
      <c r="N1000" s="78" t="e">
        <f t="shared" ca="1" si="1060"/>
        <v>#N/A</v>
      </c>
    </row>
    <row r="1003" spans="1:14" ht="16">
      <c r="A1003" s="6" t="s">
        <v>69</v>
      </c>
      <c r="E1003" s="8"/>
      <c r="I1003" s="36"/>
      <c r="J1003" s="36"/>
      <c r="K1003" s="36"/>
      <c r="L1003" s="36"/>
      <c r="M1003" s="36"/>
      <c r="N1003" s="36"/>
    </row>
    <row r="1004" spans="1:14">
      <c r="A1004" s="11" t="s">
        <v>18</v>
      </c>
    </row>
    <row r="1005" spans="1:14" ht="15" thickBot="1">
      <c r="A1005" s="37" t="s">
        <v>26</v>
      </c>
      <c r="B1005" s="38" t="str">
        <f ca="1">B$10</f>
        <v>QAS/メーカ値</v>
      </c>
      <c r="C1005" s="38" t="str">
        <f t="shared" ref="C1005:N1005" ca="1" si="1061">C$10</f>
        <v>ENe-ST/小野永吉</v>
      </c>
      <c r="D1005" s="38" t="str">
        <f t="shared" ca="1" si="1061"/>
        <v>LCEM/Yajima</v>
      </c>
      <c r="E1005" s="38" t="str">
        <f t="shared" ca="1" si="1061"/>
        <v>BEST2108dev/nino</v>
      </c>
      <c r="F1005" s="38" t="str">
        <f t="shared" si="1061"/>
        <v>Popolo_富樫</v>
      </c>
      <c r="G1005" s="38" t="str">
        <f t="shared" si="1061"/>
        <v>ACSESCX_吉田</v>
      </c>
      <c r="H1005" s="38" t="str">
        <f t="shared" ca="1" si="1061"/>
        <v>EnergyPlus/小野永吉</v>
      </c>
      <c r="I1005" s="38" t="e">
        <f t="shared" ca="1" si="1061"/>
        <v>#REF!</v>
      </c>
      <c r="J1005" s="38" t="e">
        <f t="shared" ca="1" si="1061"/>
        <v>#REF!</v>
      </c>
      <c r="K1005" s="38" t="e">
        <f t="shared" ca="1" si="1061"/>
        <v>#REF!</v>
      </c>
      <c r="L1005" s="38" t="e">
        <f t="shared" ca="1" si="1061"/>
        <v>#REF!</v>
      </c>
      <c r="M1005" s="38" t="e">
        <f t="shared" ca="1" si="1061"/>
        <v>#REF!</v>
      </c>
      <c r="N1005" s="38" t="e">
        <f t="shared" ca="1" si="1061"/>
        <v>#REF!</v>
      </c>
    </row>
    <row r="1006" spans="1:14" ht="16">
      <c r="A1006" s="39" t="str">
        <f>$A$11</f>
        <v>S-CD100
WB27
CWSP21.5/5
FanSP22
Load100</v>
      </c>
      <c r="B1006" s="73" t="e">
        <f>NA()</f>
        <v>#N/A</v>
      </c>
      <c r="C1006" s="73" t="e">
        <f>NA()</f>
        <v>#N/A</v>
      </c>
      <c r="D1006" s="73" t="e">
        <f>NA()</f>
        <v>#N/A</v>
      </c>
      <c r="E1006" s="73" t="e">
        <f>NA()</f>
        <v>#N/A</v>
      </c>
      <c r="F1006" s="73" t="e">
        <f>NA()</f>
        <v>#N/A</v>
      </c>
      <c r="G1006" s="73" t="e">
        <f>NA()</f>
        <v>#N/A</v>
      </c>
      <c r="H1006" s="73" t="e">
        <f>NA()</f>
        <v>#N/A</v>
      </c>
      <c r="I1006" s="73" t="e">
        <f>NA()</f>
        <v>#N/A</v>
      </c>
      <c r="J1006" s="73" t="e">
        <f>NA()</f>
        <v>#N/A</v>
      </c>
      <c r="K1006" s="73" t="e">
        <f>NA()</f>
        <v>#N/A</v>
      </c>
      <c r="L1006" s="73" t="e">
        <f>NA()</f>
        <v>#N/A</v>
      </c>
      <c r="M1006" s="73" t="e">
        <f>NA()</f>
        <v>#N/A</v>
      </c>
      <c r="N1006" s="73" t="e">
        <f>NA()</f>
        <v>#N/A</v>
      </c>
    </row>
    <row r="1007" spans="1:14" ht="16">
      <c r="A1007" s="43" t="str">
        <f>$A$12</f>
        <v>S-CD101
WB23
CWSP21.5/5
FanSP22
Load100</v>
      </c>
      <c r="B1007" s="75" t="e">
        <f>NA()</f>
        <v>#N/A</v>
      </c>
      <c r="C1007" s="75" t="e">
        <f>NA()</f>
        <v>#N/A</v>
      </c>
      <c r="D1007" s="75" t="e">
        <f>NA()</f>
        <v>#N/A</v>
      </c>
      <c r="E1007" s="75" t="e">
        <f>NA()</f>
        <v>#N/A</v>
      </c>
      <c r="F1007" s="75" t="e">
        <f>NA()</f>
        <v>#N/A</v>
      </c>
      <c r="G1007" s="75" t="e">
        <f>NA()</f>
        <v>#N/A</v>
      </c>
      <c r="H1007" s="75" t="e">
        <f>NA()</f>
        <v>#N/A</v>
      </c>
      <c r="I1007" s="75" t="e">
        <f>NA()</f>
        <v>#N/A</v>
      </c>
      <c r="J1007" s="75" t="e">
        <f>NA()</f>
        <v>#N/A</v>
      </c>
      <c r="K1007" s="75" t="e">
        <f>NA()</f>
        <v>#N/A</v>
      </c>
      <c r="L1007" s="75" t="e">
        <f>NA()</f>
        <v>#N/A</v>
      </c>
      <c r="M1007" s="75" t="e">
        <f>NA()</f>
        <v>#N/A</v>
      </c>
      <c r="N1007" s="75" t="e">
        <f>NA()</f>
        <v>#N/A</v>
      </c>
    </row>
    <row r="1008" spans="1:14" ht="16">
      <c r="A1008" s="43" t="str">
        <f>$A$13</f>
        <v>S-CD102
WB19
CWSP21.5/5
FanSP22
Load100</v>
      </c>
      <c r="B1008" s="75" t="e">
        <f>NA()</f>
        <v>#N/A</v>
      </c>
      <c r="C1008" s="75" t="e">
        <f>NA()</f>
        <v>#N/A</v>
      </c>
      <c r="D1008" s="75" t="e">
        <f>NA()</f>
        <v>#N/A</v>
      </c>
      <c r="E1008" s="75" t="e">
        <f>NA()</f>
        <v>#N/A</v>
      </c>
      <c r="F1008" s="75" t="e">
        <f>NA()</f>
        <v>#N/A</v>
      </c>
      <c r="G1008" s="75" t="e">
        <f>NA()</f>
        <v>#N/A</v>
      </c>
      <c r="H1008" s="75" t="e">
        <f>NA()</f>
        <v>#N/A</v>
      </c>
      <c r="I1008" s="75" t="e">
        <f>NA()</f>
        <v>#N/A</v>
      </c>
      <c r="J1008" s="75" t="e">
        <f>NA()</f>
        <v>#N/A</v>
      </c>
      <c r="K1008" s="75" t="e">
        <f>NA()</f>
        <v>#N/A</v>
      </c>
      <c r="L1008" s="75" t="e">
        <f>NA()</f>
        <v>#N/A</v>
      </c>
      <c r="M1008" s="75" t="e">
        <f>NA()</f>
        <v>#N/A</v>
      </c>
      <c r="N1008" s="75" t="e">
        <f>NA()</f>
        <v>#N/A</v>
      </c>
    </row>
    <row r="1009" spans="1:14" ht="16">
      <c r="A1009" s="43" t="str">
        <f>$A$14</f>
        <v>S-CD103
WB7
CWSP21.5/5
FanSP32
Load100</v>
      </c>
      <c r="B1009" s="75" t="e">
        <f t="shared" ref="B1009:N1009" ca="1" si="1062">IF(ISNUMBER(OFFSET(INDIRECT(CONCATENATE("'",B$9,"'","!$R$60")),$R14,7)),OFFSET(INDIRECT(CONCATENATE("'",B$9,"'","!$R$60")),$R14,8)-OFFSET(INDIRECT(CONCATENATE("'",B$9,"'","!$R$60")),$R14,7),NA())</f>
        <v>#N/A</v>
      </c>
      <c r="C1009" s="75" t="e">
        <f t="shared" ca="1" si="1062"/>
        <v>#N/A</v>
      </c>
      <c r="D1009" s="75" t="e">
        <f t="shared" ca="1" si="1062"/>
        <v>#N/A</v>
      </c>
      <c r="E1009" s="75" t="e">
        <f t="shared" ca="1" si="1062"/>
        <v>#N/A</v>
      </c>
      <c r="F1009" s="75" t="e">
        <f t="shared" ca="1" si="1062"/>
        <v>#N/A</v>
      </c>
      <c r="G1009" s="75" t="e">
        <f t="shared" ca="1" si="1062"/>
        <v>#N/A</v>
      </c>
      <c r="H1009" s="75" t="e">
        <f t="shared" ca="1" si="1062"/>
        <v>#N/A</v>
      </c>
      <c r="I1009" s="75" t="e">
        <f t="shared" ca="1" si="1062"/>
        <v>#N/A</v>
      </c>
      <c r="J1009" s="75" t="e">
        <f t="shared" ca="1" si="1062"/>
        <v>#N/A</v>
      </c>
      <c r="K1009" s="75" t="e">
        <f t="shared" ca="1" si="1062"/>
        <v>#N/A</v>
      </c>
      <c r="L1009" s="75" t="e">
        <f t="shared" ca="1" si="1062"/>
        <v>#N/A</v>
      </c>
      <c r="M1009" s="75" t="e">
        <f t="shared" ca="1" si="1062"/>
        <v>#N/A</v>
      </c>
      <c r="N1009" s="76" t="e">
        <f t="shared" ca="1" si="1062"/>
        <v>#N/A</v>
      </c>
    </row>
    <row r="1010" spans="1:14" ht="16">
      <c r="A1010" s="43" t="str">
        <f>$A$15</f>
        <v>S-CD104
WB27
CWSP21.5/5
FanSP32
Load100</v>
      </c>
      <c r="B1010" s="75" t="e">
        <f t="shared" ref="B1010:N1010" ca="1" si="1063">IF(ISNUMBER(OFFSET(INDIRECT(CONCATENATE("'",B$9,"'","!$R$60")),$R15,7)),OFFSET(INDIRECT(CONCATENATE("'",B$9,"'","!$R$60")),$R15,8)-OFFSET(INDIRECT(CONCATENATE("'",B$9,"'","!$R$60")),$R15,7),NA())</f>
        <v>#N/A</v>
      </c>
      <c r="C1010" s="75" t="e">
        <f t="shared" ca="1" si="1063"/>
        <v>#N/A</v>
      </c>
      <c r="D1010" s="75" t="e">
        <f t="shared" ca="1" si="1063"/>
        <v>#N/A</v>
      </c>
      <c r="E1010" s="75" t="e">
        <f t="shared" ca="1" si="1063"/>
        <v>#N/A</v>
      </c>
      <c r="F1010" s="75" t="e">
        <f t="shared" ca="1" si="1063"/>
        <v>#N/A</v>
      </c>
      <c r="G1010" s="75" t="e">
        <f t="shared" ca="1" si="1063"/>
        <v>#N/A</v>
      </c>
      <c r="H1010" s="75" t="e">
        <f t="shared" ca="1" si="1063"/>
        <v>#N/A</v>
      </c>
      <c r="I1010" s="75" t="e">
        <f t="shared" ca="1" si="1063"/>
        <v>#N/A</v>
      </c>
      <c r="J1010" s="75" t="e">
        <f t="shared" ca="1" si="1063"/>
        <v>#N/A</v>
      </c>
      <c r="K1010" s="75" t="e">
        <f t="shared" ca="1" si="1063"/>
        <v>#N/A</v>
      </c>
      <c r="L1010" s="75" t="e">
        <f t="shared" ca="1" si="1063"/>
        <v>#N/A</v>
      </c>
      <c r="M1010" s="75" t="e">
        <f t="shared" ca="1" si="1063"/>
        <v>#N/A</v>
      </c>
      <c r="N1010" s="76" t="e">
        <f t="shared" ca="1" si="1063"/>
        <v>#N/A</v>
      </c>
    </row>
    <row r="1011" spans="1:14" ht="16">
      <c r="A1011" s="43" t="str">
        <f>$A$16</f>
        <v>S-CD111
WB23
CWSP21.5/5
FanSP22
Load75</v>
      </c>
      <c r="B1011" s="75" t="e">
        <f t="shared" ref="B1011:N1011" ca="1" si="1064">IF(ISNUMBER(OFFSET(INDIRECT(CONCATENATE("'",B$9,"'","!$R$60")),$R16,7)),OFFSET(INDIRECT(CONCATENATE("'",B$9,"'","!$R$60")),$R16,8)-OFFSET(INDIRECT(CONCATENATE("'",B$9,"'","!$R$60")),$R16,7),NA())</f>
        <v>#N/A</v>
      </c>
      <c r="C1011" s="75" t="e">
        <f t="shared" ca="1" si="1064"/>
        <v>#N/A</v>
      </c>
      <c r="D1011" s="75" t="e">
        <f t="shared" ca="1" si="1064"/>
        <v>#N/A</v>
      </c>
      <c r="E1011" s="75" t="e">
        <f t="shared" ca="1" si="1064"/>
        <v>#N/A</v>
      </c>
      <c r="F1011" s="75" t="e">
        <f t="shared" ca="1" si="1064"/>
        <v>#N/A</v>
      </c>
      <c r="G1011" s="75" t="e">
        <f t="shared" ca="1" si="1064"/>
        <v>#N/A</v>
      </c>
      <c r="H1011" s="75" t="e">
        <f t="shared" ca="1" si="1064"/>
        <v>#N/A</v>
      </c>
      <c r="I1011" s="75" t="e">
        <f t="shared" ca="1" si="1064"/>
        <v>#N/A</v>
      </c>
      <c r="J1011" s="75" t="e">
        <f t="shared" ca="1" si="1064"/>
        <v>#N/A</v>
      </c>
      <c r="K1011" s="75" t="e">
        <f t="shared" ca="1" si="1064"/>
        <v>#N/A</v>
      </c>
      <c r="L1011" s="75" t="e">
        <f t="shared" ca="1" si="1064"/>
        <v>#N/A</v>
      </c>
      <c r="M1011" s="75" t="e">
        <f t="shared" ca="1" si="1064"/>
        <v>#N/A</v>
      </c>
      <c r="N1011" s="76" t="e">
        <f t="shared" ca="1" si="1064"/>
        <v>#N/A</v>
      </c>
    </row>
    <row r="1012" spans="1:14" ht="16">
      <c r="A1012" s="43" t="str">
        <f>$A$26</f>
        <v>S-CD212
WB19
CWSP21.5/6
FanSP22
Load50</v>
      </c>
      <c r="B1012" s="75" t="e">
        <f t="shared" ref="B1012:N1012" ca="1" si="1065">IF(ISNUMBER(OFFSET(INDIRECT(CONCATENATE("'",B$9,"'","!$R$60")),$R17,7)),OFFSET(INDIRECT(CONCATENATE("'",B$9,"'","!$R$60")),$R17,8)-OFFSET(INDIRECT(CONCATENATE("'",B$9,"'","!$R$60")),$R17,7),NA())</f>
        <v>#N/A</v>
      </c>
      <c r="C1012" s="75" t="e">
        <f t="shared" ca="1" si="1065"/>
        <v>#N/A</v>
      </c>
      <c r="D1012" s="75" t="e">
        <f t="shared" ca="1" si="1065"/>
        <v>#N/A</v>
      </c>
      <c r="E1012" s="75" t="e">
        <f t="shared" ca="1" si="1065"/>
        <v>#N/A</v>
      </c>
      <c r="F1012" s="75" t="e">
        <f t="shared" ca="1" si="1065"/>
        <v>#N/A</v>
      </c>
      <c r="G1012" s="75" t="e">
        <f t="shared" ca="1" si="1065"/>
        <v>#N/A</v>
      </c>
      <c r="H1012" s="75" t="e">
        <f t="shared" ca="1" si="1065"/>
        <v>#N/A</v>
      </c>
      <c r="I1012" s="75" t="e">
        <f t="shared" ca="1" si="1065"/>
        <v>#N/A</v>
      </c>
      <c r="J1012" s="75" t="e">
        <f t="shared" ca="1" si="1065"/>
        <v>#N/A</v>
      </c>
      <c r="K1012" s="75" t="e">
        <f t="shared" ca="1" si="1065"/>
        <v>#N/A</v>
      </c>
      <c r="L1012" s="75" t="e">
        <f t="shared" ca="1" si="1065"/>
        <v>#N/A</v>
      </c>
      <c r="M1012" s="75" t="e">
        <f t="shared" ca="1" si="1065"/>
        <v>#N/A</v>
      </c>
      <c r="N1012" s="76" t="e">
        <f t="shared" ca="1" si="1065"/>
        <v>#N/A</v>
      </c>
    </row>
    <row r="1013" spans="1:14" ht="16">
      <c r="A1013" s="43" t="str">
        <f>$A$27</f>
        <v>S-CD213
WB7
CWSP21.5/5
FanSP32
Load100</v>
      </c>
      <c r="B1013" s="75" t="e">
        <f t="shared" ref="B1013:N1013" ca="1" si="1066">IF(ISNUMBER(OFFSET(INDIRECT(CONCATENATE("'",B$9,"'","!$R$60")),$R18,7)),OFFSET(INDIRECT(CONCATENATE("'",B$9,"'","!$R$60")),$R18,8)-OFFSET(INDIRECT(CONCATENATE("'",B$9,"'","!$R$60")),$R18,7),NA())</f>
        <v>#N/A</v>
      </c>
      <c r="C1013" s="75" t="e">
        <f t="shared" ca="1" si="1066"/>
        <v>#N/A</v>
      </c>
      <c r="D1013" s="75" t="e">
        <f t="shared" ca="1" si="1066"/>
        <v>#N/A</v>
      </c>
      <c r="E1013" s="75" t="e">
        <f t="shared" ca="1" si="1066"/>
        <v>#N/A</v>
      </c>
      <c r="F1013" s="75" t="e">
        <f t="shared" ca="1" si="1066"/>
        <v>#N/A</v>
      </c>
      <c r="G1013" s="75" t="e">
        <f t="shared" ca="1" si="1066"/>
        <v>#N/A</v>
      </c>
      <c r="H1013" s="75" t="e">
        <f t="shared" ca="1" si="1066"/>
        <v>#N/A</v>
      </c>
      <c r="I1013" s="75" t="e">
        <f t="shared" ca="1" si="1066"/>
        <v>#N/A</v>
      </c>
      <c r="J1013" s="75" t="e">
        <f t="shared" ca="1" si="1066"/>
        <v>#N/A</v>
      </c>
      <c r="K1013" s="75" t="e">
        <f t="shared" ca="1" si="1066"/>
        <v>#N/A</v>
      </c>
      <c r="L1013" s="75" t="e">
        <f t="shared" ca="1" si="1066"/>
        <v>#N/A</v>
      </c>
      <c r="M1013" s="75" t="e">
        <f t="shared" ca="1" si="1066"/>
        <v>#N/A</v>
      </c>
      <c r="N1013" s="76" t="e">
        <f t="shared" ca="1" si="1066"/>
        <v>#N/A</v>
      </c>
    </row>
    <row r="1014" spans="1:14" ht="16">
      <c r="A1014" s="48" t="str">
        <f>$A$28</f>
        <v>S-CD214
WB27
CWSP21.5/5
FanSP32
Load100</v>
      </c>
      <c r="B1014" s="75" t="e">
        <f t="shared" ref="B1014:N1014" ca="1" si="1067">IF(ISNUMBER(OFFSET(INDIRECT(CONCATENATE("'",B$9,"'","!$R$60")),$R19,7)),OFFSET(INDIRECT(CONCATENATE("'",B$9,"'","!$R$60")),$R19,8)-OFFSET(INDIRECT(CONCATENATE("'",B$9,"'","!$R$60")),$R19,7),NA())</f>
        <v>#N/A</v>
      </c>
      <c r="C1014" s="75" t="e">
        <f t="shared" ca="1" si="1067"/>
        <v>#N/A</v>
      </c>
      <c r="D1014" s="75" t="e">
        <f t="shared" ca="1" si="1067"/>
        <v>#N/A</v>
      </c>
      <c r="E1014" s="75" t="e">
        <f t="shared" ca="1" si="1067"/>
        <v>#N/A</v>
      </c>
      <c r="F1014" s="75" t="e">
        <f t="shared" ca="1" si="1067"/>
        <v>#N/A</v>
      </c>
      <c r="G1014" s="75" t="e">
        <f t="shared" ca="1" si="1067"/>
        <v>#N/A</v>
      </c>
      <c r="H1014" s="75" t="e">
        <f t="shared" ca="1" si="1067"/>
        <v>#N/A</v>
      </c>
      <c r="I1014" s="75" t="e">
        <f t="shared" ca="1" si="1067"/>
        <v>#N/A</v>
      </c>
      <c r="J1014" s="75" t="e">
        <f t="shared" ca="1" si="1067"/>
        <v>#N/A</v>
      </c>
      <c r="K1014" s="75" t="e">
        <f t="shared" ca="1" si="1067"/>
        <v>#N/A</v>
      </c>
      <c r="L1014" s="75" t="e">
        <f t="shared" ca="1" si="1067"/>
        <v>#N/A</v>
      </c>
      <c r="M1014" s="75" t="e">
        <f t="shared" ca="1" si="1067"/>
        <v>#N/A</v>
      </c>
      <c r="N1014" s="76" t="e">
        <f t="shared" ca="1" si="1067"/>
        <v>#N/A</v>
      </c>
    </row>
    <row r="1015" spans="1:14" ht="17" thickBot="1">
      <c r="A1015" s="50" t="str">
        <f>$A$29</f>
        <v>S-CD215
WB27
CWSP21.5/5
FanSP32
Load100</v>
      </c>
      <c r="B1015" s="77" t="e">
        <f t="shared" ref="B1015:N1015" ca="1" si="1068">IF(ISNUMBER(OFFSET(INDIRECT(CONCATENATE("'",B$9,"'","!$R$60")),$R20,7)),OFFSET(INDIRECT(CONCATENATE("'",B$9,"'","!$R$60")),$R20,8)-OFFSET(INDIRECT(CONCATENATE("'",B$9,"'","!$R$60")),$R20,7),NA())</f>
        <v>#N/A</v>
      </c>
      <c r="C1015" s="77" t="e">
        <f t="shared" ca="1" si="1068"/>
        <v>#N/A</v>
      </c>
      <c r="D1015" s="77" t="e">
        <f t="shared" ca="1" si="1068"/>
        <v>#N/A</v>
      </c>
      <c r="E1015" s="77" t="e">
        <f t="shared" ca="1" si="1068"/>
        <v>#N/A</v>
      </c>
      <c r="F1015" s="77" t="e">
        <f t="shared" ca="1" si="1068"/>
        <v>#N/A</v>
      </c>
      <c r="G1015" s="77" t="e">
        <f t="shared" ca="1" si="1068"/>
        <v>#N/A</v>
      </c>
      <c r="H1015" s="77" t="e">
        <f t="shared" ca="1" si="1068"/>
        <v>#N/A</v>
      </c>
      <c r="I1015" s="77" t="e">
        <f t="shared" ca="1" si="1068"/>
        <v>#N/A</v>
      </c>
      <c r="J1015" s="77" t="e">
        <f t="shared" ca="1" si="1068"/>
        <v>#N/A</v>
      </c>
      <c r="K1015" s="77" t="e">
        <f t="shared" ca="1" si="1068"/>
        <v>#N/A</v>
      </c>
      <c r="L1015" s="77" t="e">
        <f t="shared" ca="1" si="1068"/>
        <v>#N/A</v>
      </c>
      <c r="M1015" s="77" t="e">
        <f t="shared" ca="1" si="1068"/>
        <v>#N/A</v>
      </c>
      <c r="N1015" s="78" t="e">
        <f t="shared" ca="1" si="1068"/>
        <v>#N/A</v>
      </c>
    </row>
    <row r="1018" spans="1:14" ht="16">
      <c r="A1018" s="6" t="s">
        <v>70</v>
      </c>
      <c r="E1018" s="8"/>
      <c r="F1018" s="6" t="s">
        <v>56</v>
      </c>
      <c r="G1018" s="6">
        <v>1</v>
      </c>
      <c r="I1018" s="36"/>
      <c r="J1018" s="36"/>
      <c r="K1018" s="36"/>
      <c r="L1018" s="36"/>
      <c r="M1018" s="36"/>
      <c r="N1018" s="36"/>
    </row>
    <row r="1019" spans="1:14">
      <c r="A1019" s="11" t="s">
        <v>18</v>
      </c>
    </row>
    <row r="1020" spans="1:14" ht="15" thickBot="1">
      <c r="A1020" s="37" t="s">
        <v>26</v>
      </c>
      <c r="B1020" s="38" t="str">
        <f ca="1">B$10</f>
        <v>QAS/メーカ値</v>
      </c>
      <c r="C1020" s="38" t="str">
        <f t="shared" ref="C1020:N1020" ca="1" si="1069">C$10</f>
        <v>ENe-ST/小野永吉</v>
      </c>
      <c r="D1020" s="38" t="str">
        <f t="shared" ca="1" si="1069"/>
        <v>LCEM/Yajima</v>
      </c>
      <c r="E1020" s="38" t="str">
        <f t="shared" ca="1" si="1069"/>
        <v>BEST2108dev/nino</v>
      </c>
      <c r="F1020" s="38" t="str">
        <f t="shared" si="1069"/>
        <v>Popolo_富樫</v>
      </c>
      <c r="G1020" s="38" t="str">
        <f t="shared" si="1069"/>
        <v>ACSESCX_吉田</v>
      </c>
      <c r="H1020" s="38" t="str">
        <f t="shared" ca="1" si="1069"/>
        <v>EnergyPlus/小野永吉</v>
      </c>
      <c r="I1020" s="38" t="e">
        <f t="shared" ca="1" si="1069"/>
        <v>#REF!</v>
      </c>
      <c r="J1020" s="38" t="e">
        <f t="shared" ca="1" si="1069"/>
        <v>#REF!</v>
      </c>
      <c r="K1020" s="38" t="e">
        <f t="shared" ca="1" si="1069"/>
        <v>#REF!</v>
      </c>
      <c r="L1020" s="38" t="e">
        <f t="shared" ca="1" si="1069"/>
        <v>#REF!</v>
      </c>
      <c r="M1020" s="38" t="e">
        <f t="shared" ca="1" si="1069"/>
        <v>#REF!</v>
      </c>
      <c r="N1020" s="38" t="e">
        <f t="shared" ca="1" si="1069"/>
        <v>#REF!</v>
      </c>
    </row>
    <row r="1021" spans="1:14" ht="16">
      <c r="A1021" s="39" t="str">
        <f>$A$11</f>
        <v>S-CD100
WB27
CWSP21.5/5
FanSP22
Load100</v>
      </c>
      <c r="B1021" s="79" t="e">
        <f t="shared" ref="B1021:N1021" ca="1" si="1070">IF(ISNUMBER(OFFSET(INDIRECT(CONCATENATE("'",B$9,"'","!$R$60")),$R11+$G$1018,5)),OFFSET(INDIRECT(CONCATENATE("'",B$9,"'","!$R$60")),$R11+$G$1018,6)-OFFSET(INDIRECT(CONCATENATE("'",B$9,"'","!$R$60")),$R11+$G$1018,5),NA())</f>
        <v>#N/A</v>
      </c>
      <c r="C1021" s="80" t="e">
        <f t="shared" ca="1" si="1070"/>
        <v>#N/A</v>
      </c>
      <c r="D1021" s="80" t="e">
        <f t="shared" ca="1" si="1070"/>
        <v>#N/A</v>
      </c>
      <c r="E1021" s="80" t="e">
        <f t="shared" ca="1" si="1070"/>
        <v>#N/A</v>
      </c>
      <c r="F1021" s="80" t="e">
        <f t="shared" ca="1" si="1070"/>
        <v>#N/A</v>
      </c>
      <c r="G1021" s="80" t="e">
        <f t="shared" ca="1" si="1070"/>
        <v>#N/A</v>
      </c>
      <c r="H1021" s="80" t="e">
        <f t="shared" ca="1" si="1070"/>
        <v>#N/A</v>
      </c>
      <c r="I1021" s="80" t="e">
        <f t="shared" ca="1" si="1070"/>
        <v>#N/A</v>
      </c>
      <c r="J1021" s="80" t="e">
        <f t="shared" ca="1" si="1070"/>
        <v>#N/A</v>
      </c>
      <c r="K1021" s="80" t="e">
        <f t="shared" ca="1" si="1070"/>
        <v>#N/A</v>
      </c>
      <c r="L1021" s="80" t="e">
        <f t="shared" ca="1" si="1070"/>
        <v>#N/A</v>
      </c>
      <c r="M1021" s="80" t="e">
        <f t="shared" ca="1" si="1070"/>
        <v>#N/A</v>
      </c>
      <c r="N1021" s="81" t="e">
        <f t="shared" ca="1" si="1070"/>
        <v>#N/A</v>
      </c>
    </row>
    <row r="1022" spans="1:14" ht="16">
      <c r="A1022" s="43" t="str">
        <f>$A$12</f>
        <v>S-CD101
WB23
CWSP21.5/5
FanSP22
Load100</v>
      </c>
      <c r="B1022" s="79" t="e">
        <f t="shared" ref="B1022:N1022" ca="1" si="1071">IF(ISNUMBER(OFFSET(INDIRECT(CONCATENATE("'",B$9,"'","!$R$60")),$R12+$G$1018,5)),OFFSET(INDIRECT(CONCATENATE("'",B$9,"'","!$R$60")),$R12+$G$1018,6)-OFFSET(INDIRECT(CONCATENATE("'",B$9,"'","!$R$60")),$R12+$G$1018,5),NA())</f>
        <v>#N/A</v>
      </c>
      <c r="C1022" s="79" t="e">
        <f t="shared" ca="1" si="1071"/>
        <v>#N/A</v>
      </c>
      <c r="D1022" s="79" t="e">
        <f t="shared" ca="1" si="1071"/>
        <v>#N/A</v>
      </c>
      <c r="E1022" s="79" t="e">
        <f t="shared" ca="1" si="1071"/>
        <v>#N/A</v>
      </c>
      <c r="F1022" s="79" t="e">
        <f t="shared" ca="1" si="1071"/>
        <v>#N/A</v>
      </c>
      <c r="G1022" s="79" t="e">
        <f t="shared" ca="1" si="1071"/>
        <v>#N/A</v>
      </c>
      <c r="H1022" s="79" t="e">
        <f t="shared" ca="1" si="1071"/>
        <v>#N/A</v>
      </c>
      <c r="I1022" s="79" t="e">
        <f t="shared" ca="1" si="1071"/>
        <v>#N/A</v>
      </c>
      <c r="J1022" s="79" t="e">
        <f t="shared" ca="1" si="1071"/>
        <v>#N/A</v>
      </c>
      <c r="K1022" s="79" t="e">
        <f t="shared" ca="1" si="1071"/>
        <v>#N/A</v>
      </c>
      <c r="L1022" s="79" t="e">
        <f t="shared" ca="1" si="1071"/>
        <v>#N/A</v>
      </c>
      <c r="M1022" s="79" t="e">
        <f t="shared" ca="1" si="1071"/>
        <v>#N/A</v>
      </c>
      <c r="N1022" s="82" t="e">
        <f t="shared" ca="1" si="1071"/>
        <v>#N/A</v>
      </c>
    </row>
    <row r="1023" spans="1:14" ht="16">
      <c r="A1023" s="43" t="str">
        <f>$A$13</f>
        <v>S-CD102
WB19
CWSP21.5/5
FanSP22
Load100</v>
      </c>
      <c r="B1023" s="79" t="e">
        <f t="shared" ref="B1023:N1023" ca="1" si="1072">IF(ISNUMBER(OFFSET(INDIRECT(CONCATENATE("'",B$9,"'","!$R$60")),$R13+$G$1018,5)),OFFSET(INDIRECT(CONCATENATE("'",B$9,"'","!$R$60")),$R13+$G$1018,6)-OFFSET(INDIRECT(CONCATENATE("'",B$9,"'","!$R$60")),$R13+$G$1018,5),NA())</f>
        <v>#N/A</v>
      </c>
      <c r="C1023" s="79" t="e">
        <f t="shared" ca="1" si="1072"/>
        <v>#N/A</v>
      </c>
      <c r="D1023" s="79" t="e">
        <f t="shared" ca="1" si="1072"/>
        <v>#N/A</v>
      </c>
      <c r="E1023" s="79" t="e">
        <f t="shared" ca="1" si="1072"/>
        <v>#N/A</v>
      </c>
      <c r="F1023" s="79" t="e">
        <f t="shared" ca="1" si="1072"/>
        <v>#N/A</v>
      </c>
      <c r="G1023" s="79" t="e">
        <f t="shared" ca="1" si="1072"/>
        <v>#N/A</v>
      </c>
      <c r="H1023" s="79" t="e">
        <f t="shared" ca="1" si="1072"/>
        <v>#N/A</v>
      </c>
      <c r="I1023" s="79" t="e">
        <f t="shared" ca="1" si="1072"/>
        <v>#N/A</v>
      </c>
      <c r="J1023" s="79" t="e">
        <f t="shared" ca="1" si="1072"/>
        <v>#N/A</v>
      </c>
      <c r="K1023" s="79" t="e">
        <f t="shared" ca="1" si="1072"/>
        <v>#N/A</v>
      </c>
      <c r="L1023" s="79" t="e">
        <f t="shared" ca="1" si="1072"/>
        <v>#N/A</v>
      </c>
      <c r="M1023" s="79" t="e">
        <f t="shared" ca="1" si="1072"/>
        <v>#N/A</v>
      </c>
      <c r="N1023" s="82" t="e">
        <f t="shared" ca="1" si="1072"/>
        <v>#N/A</v>
      </c>
    </row>
    <row r="1024" spans="1:14" ht="16">
      <c r="A1024" s="43" t="str">
        <f>$A$14</f>
        <v>S-CD103
WB7
CWSP21.5/5
FanSP32
Load100</v>
      </c>
      <c r="B1024" s="79" t="e">
        <f t="shared" ref="B1024:N1024" ca="1" si="1073">IF(ISNUMBER(OFFSET(INDIRECT(CONCATENATE("'",B$9,"'","!$R$60")),$R14+$G$1018,5)),OFFSET(INDIRECT(CONCATENATE("'",B$9,"'","!$R$60")),$R14+$G$1018,6)-OFFSET(INDIRECT(CONCATENATE("'",B$9,"'","!$R$60")),$R14+$G$1018,5),NA())</f>
        <v>#N/A</v>
      </c>
      <c r="C1024" s="79" t="e">
        <f t="shared" ca="1" si="1073"/>
        <v>#N/A</v>
      </c>
      <c r="D1024" s="79" t="e">
        <f t="shared" ca="1" si="1073"/>
        <v>#N/A</v>
      </c>
      <c r="E1024" s="79" t="e">
        <f t="shared" ca="1" si="1073"/>
        <v>#N/A</v>
      </c>
      <c r="F1024" s="79" t="e">
        <f t="shared" ca="1" si="1073"/>
        <v>#N/A</v>
      </c>
      <c r="G1024" s="79" t="e">
        <f t="shared" ca="1" si="1073"/>
        <v>#N/A</v>
      </c>
      <c r="H1024" s="79" t="e">
        <f t="shared" ca="1" si="1073"/>
        <v>#N/A</v>
      </c>
      <c r="I1024" s="79" t="e">
        <f t="shared" ca="1" si="1073"/>
        <v>#N/A</v>
      </c>
      <c r="J1024" s="79" t="e">
        <f t="shared" ca="1" si="1073"/>
        <v>#N/A</v>
      </c>
      <c r="K1024" s="79" t="e">
        <f t="shared" ca="1" si="1073"/>
        <v>#N/A</v>
      </c>
      <c r="L1024" s="79" t="e">
        <f t="shared" ca="1" si="1073"/>
        <v>#N/A</v>
      </c>
      <c r="M1024" s="79" t="e">
        <f t="shared" ca="1" si="1073"/>
        <v>#N/A</v>
      </c>
      <c r="N1024" s="82" t="e">
        <f t="shared" ca="1" si="1073"/>
        <v>#N/A</v>
      </c>
    </row>
    <row r="1025" spans="1:14" ht="16">
      <c r="A1025" s="43" t="str">
        <f>$A$15</f>
        <v>S-CD104
WB27
CWSP21.5/5
FanSP32
Load100</v>
      </c>
      <c r="B1025" s="79" t="e">
        <f t="shared" ref="B1025:N1025" ca="1" si="1074">IF(ISNUMBER(OFFSET(INDIRECT(CONCATENATE("'",B$9,"'","!$R$60")),$R15+$G$1018,5)),OFFSET(INDIRECT(CONCATENATE("'",B$9,"'","!$R$60")),$R15+$G$1018,6)-OFFSET(INDIRECT(CONCATENATE("'",B$9,"'","!$R$60")),$R15+$G$1018,5),NA())</f>
        <v>#N/A</v>
      </c>
      <c r="C1025" s="79" t="e">
        <f t="shared" ca="1" si="1074"/>
        <v>#N/A</v>
      </c>
      <c r="D1025" s="79" t="e">
        <f t="shared" ca="1" si="1074"/>
        <v>#N/A</v>
      </c>
      <c r="E1025" s="79" t="e">
        <f t="shared" ca="1" si="1074"/>
        <v>#N/A</v>
      </c>
      <c r="F1025" s="79" t="e">
        <f t="shared" ca="1" si="1074"/>
        <v>#N/A</v>
      </c>
      <c r="G1025" s="79" t="e">
        <f t="shared" ca="1" si="1074"/>
        <v>#N/A</v>
      </c>
      <c r="H1025" s="79" t="e">
        <f t="shared" ca="1" si="1074"/>
        <v>#N/A</v>
      </c>
      <c r="I1025" s="79" t="e">
        <f t="shared" ca="1" si="1074"/>
        <v>#N/A</v>
      </c>
      <c r="J1025" s="79" t="e">
        <f t="shared" ca="1" si="1074"/>
        <v>#N/A</v>
      </c>
      <c r="K1025" s="79" t="e">
        <f t="shared" ca="1" si="1074"/>
        <v>#N/A</v>
      </c>
      <c r="L1025" s="79" t="e">
        <f t="shared" ca="1" si="1074"/>
        <v>#N/A</v>
      </c>
      <c r="M1025" s="79" t="e">
        <f t="shared" ca="1" si="1074"/>
        <v>#N/A</v>
      </c>
      <c r="N1025" s="82" t="e">
        <f t="shared" ca="1" si="1074"/>
        <v>#N/A</v>
      </c>
    </row>
    <row r="1026" spans="1:14" ht="16">
      <c r="A1026" s="43" t="str">
        <f>$A$16</f>
        <v>S-CD111
WB23
CWSP21.5/5
FanSP22
Load75</v>
      </c>
      <c r="B1026" s="79" t="e">
        <f t="shared" ref="B1026:N1026" ca="1" si="1075">IF(ISNUMBER(OFFSET(INDIRECT(CONCATENATE("'",B$9,"'","!$R$60")),$R16+$G$1018,5)),OFFSET(INDIRECT(CONCATENATE("'",B$9,"'","!$R$60")),$R16+$G$1018,6)-OFFSET(INDIRECT(CONCATENATE("'",B$9,"'","!$R$60")),$R16+$G$1018,5),NA())</f>
        <v>#N/A</v>
      </c>
      <c r="C1026" s="79" t="e">
        <f t="shared" ca="1" si="1075"/>
        <v>#N/A</v>
      </c>
      <c r="D1026" s="79" t="e">
        <f t="shared" ca="1" si="1075"/>
        <v>#N/A</v>
      </c>
      <c r="E1026" s="79" t="e">
        <f t="shared" ca="1" si="1075"/>
        <v>#N/A</v>
      </c>
      <c r="F1026" s="79" t="e">
        <f t="shared" ca="1" si="1075"/>
        <v>#N/A</v>
      </c>
      <c r="G1026" s="79" t="e">
        <f t="shared" ca="1" si="1075"/>
        <v>#N/A</v>
      </c>
      <c r="H1026" s="79" t="e">
        <f t="shared" ca="1" si="1075"/>
        <v>#N/A</v>
      </c>
      <c r="I1026" s="79" t="e">
        <f t="shared" ca="1" si="1075"/>
        <v>#N/A</v>
      </c>
      <c r="J1026" s="79" t="e">
        <f t="shared" ca="1" si="1075"/>
        <v>#N/A</v>
      </c>
      <c r="K1026" s="79" t="e">
        <f t="shared" ca="1" si="1075"/>
        <v>#N/A</v>
      </c>
      <c r="L1026" s="79" t="e">
        <f t="shared" ca="1" si="1075"/>
        <v>#N/A</v>
      </c>
      <c r="M1026" s="79" t="e">
        <f t="shared" ca="1" si="1075"/>
        <v>#N/A</v>
      </c>
      <c r="N1026" s="82" t="e">
        <f t="shared" ca="1" si="1075"/>
        <v>#N/A</v>
      </c>
    </row>
    <row r="1027" spans="1:14" ht="16">
      <c r="A1027" s="43" t="str">
        <f>$A$26</f>
        <v>S-CD212
WB19
CWSP21.5/6
FanSP22
Load50</v>
      </c>
      <c r="B1027" s="79" t="e">
        <f t="shared" ref="B1027:N1027" ca="1" si="1076">IF(ISNUMBER(OFFSET(INDIRECT(CONCATENATE("'",B$9,"'","!$R$60")),$R17+$G$1018,5)),OFFSET(INDIRECT(CONCATENATE("'",B$9,"'","!$R$60")),$R17+$G$1018,6)-OFFSET(INDIRECT(CONCATENATE("'",B$9,"'","!$R$60")),$R17+$G$1018,5),NA())</f>
        <v>#N/A</v>
      </c>
      <c r="C1027" s="79" t="e">
        <f t="shared" ca="1" si="1076"/>
        <v>#N/A</v>
      </c>
      <c r="D1027" s="79" t="e">
        <f t="shared" ca="1" si="1076"/>
        <v>#N/A</v>
      </c>
      <c r="E1027" s="79" t="e">
        <f t="shared" ca="1" si="1076"/>
        <v>#N/A</v>
      </c>
      <c r="F1027" s="79" t="e">
        <f t="shared" ca="1" si="1076"/>
        <v>#N/A</v>
      </c>
      <c r="G1027" s="79" t="e">
        <f t="shared" ca="1" si="1076"/>
        <v>#N/A</v>
      </c>
      <c r="H1027" s="79" t="e">
        <f t="shared" ca="1" si="1076"/>
        <v>#N/A</v>
      </c>
      <c r="I1027" s="79" t="e">
        <f t="shared" ca="1" si="1076"/>
        <v>#N/A</v>
      </c>
      <c r="J1027" s="79" t="e">
        <f t="shared" ca="1" si="1076"/>
        <v>#N/A</v>
      </c>
      <c r="K1027" s="79" t="e">
        <f t="shared" ca="1" si="1076"/>
        <v>#N/A</v>
      </c>
      <c r="L1027" s="79" t="e">
        <f t="shared" ca="1" si="1076"/>
        <v>#N/A</v>
      </c>
      <c r="M1027" s="79" t="e">
        <f t="shared" ca="1" si="1076"/>
        <v>#N/A</v>
      </c>
      <c r="N1027" s="82" t="e">
        <f t="shared" ca="1" si="1076"/>
        <v>#N/A</v>
      </c>
    </row>
    <row r="1028" spans="1:14" ht="16">
      <c r="A1028" s="43" t="str">
        <f>$A$27</f>
        <v>S-CD213
WB7
CWSP21.5/5
FanSP32
Load100</v>
      </c>
      <c r="B1028" s="79" t="e">
        <f t="shared" ref="B1028:N1028" ca="1" si="1077">IF(ISNUMBER(OFFSET(INDIRECT(CONCATENATE("'",B$9,"'","!$R$60")),$R18+$G$1018,5)),OFFSET(INDIRECT(CONCATENATE("'",B$9,"'","!$R$60")),$R18+$G$1018,6)-OFFSET(INDIRECT(CONCATENATE("'",B$9,"'","!$R$60")),$R18+$G$1018,5),NA())</f>
        <v>#N/A</v>
      </c>
      <c r="C1028" s="79" t="e">
        <f t="shared" ca="1" si="1077"/>
        <v>#N/A</v>
      </c>
      <c r="D1028" s="79" t="e">
        <f t="shared" ca="1" si="1077"/>
        <v>#N/A</v>
      </c>
      <c r="E1028" s="79" t="e">
        <f t="shared" ca="1" si="1077"/>
        <v>#N/A</v>
      </c>
      <c r="F1028" s="79" t="e">
        <f t="shared" ca="1" si="1077"/>
        <v>#N/A</v>
      </c>
      <c r="G1028" s="79" t="e">
        <f t="shared" ca="1" si="1077"/>
        <v>#N/A</v>
      </c>
      <c r="H1028" s="79" t="e">
        <f t="shared" ca="1" si="1077"/>
        <v>#N/A</v>
      </c>
      <c r="I1028" s="79" t="e">
        <f t="shared" ca="1" si="1077"/>
        <v>#N/A</v>
      </c>
      <c r="J1028" s="79" t="e">
        <f t="shared" ca="1" si="1077"/>
        <v>#N/A</v>
      </c>
      <c r="K1028" s="79" t="e">
        <f t="shared" ca="1" si="1077"/>
        <v>#N/A</v>
      </c>
      <c r="L1028" s="79" t="e">
        <f t="shared" ca="1" si="1077"/>
        <v>#N/A</v>
      </c>
      <c r="M1028" s="79" t="e">
        <f t="shared" ca="1" si="1077"/>
        <v>#N/A</v>
      </c>
      <c r="N1028" s="82" t="e">
        <f t="shared" ca="1" si="1077"/>
        <v>#N/A</v>
      </c>
    </row>
    <row r="1029" spans="1:14" ht="16">
      <c r="A1029" s="48" t="str">
        <f>$A$28</f>
        <v>S-CD214
WB27
CWSP21.5/5
FanSP32
Load100</v>
      </c>
      <c r="B1029" s="79" t="e">
        <f t="shared" ref="B1029:N1029" ca="1" si="1078">IF(ISNUMBER(OFFSET(INDIRECT(CONCATENATE("'",B$9,"'","!$R$60")),$R19+$G$1018,5)),OFFSET(INDIRECT(CONCATENATE("'",B$9,"'","!$R$60")),$R19+$G$1018,6)-OFFSET(INDIRECT(CONCATENATE("'",B$9,"'","!$R$60")),$R19+$G$1018,5),NA())</f>
        <v>#N/A</v>
      </c>
      <c r="C1029" s="79" t="e">
        <f t="shared" ca="1" si="1078"/>
        <v>#N/A</v>
      </c>
      <c r="D1029" s="79" t="e">
        <f t="shared" ca="1" si="1078"/>
        <v>#N/A</v>
      </c>
      <c r="E1029" s="79" t="e">
        <f t="shared" ca="1" si="1078"/>
        <v>#N/A</v>
      </c>
      <c r="F1029" s="79" t="e">
        <f t="shared" ca="1" si="1078"/>
        <v>#N/A</v>
      </c>
      <c r="G1029" s="79" t="e">
        <f t="shared" ca="1" si="1078"/>
        <v>#N/A</v>
      </c>
      <c r="H1029" s="79" t="e">
        <f t="shared" ca="1" si="1078"/>
        <v>#N/A</v>
      </c>
      <c r="I1029" s="79" t="e">
        <f t="shared" ca="1" si="1078"/>
        <v>#N/A</v>
      </c>
      <c r="J1029" s="79" t="e">
        <f t="shared" ca="1" si="1078"/>
        <v>#N/A</v>
      </c>
      <c r="K1029" s="79" t="e">
        <f t="shared" ca="1" si="1078"/>
        <v>#N/A</v>
      </c>
      <c r="L1029" s="79" t="e">
        <f t="shared" ca="1" si="1078"/>
        <v>#N/A</v>
      </c>
      <c r="M1029" s="79" t="e">
        <f t="shared" ca="1" si="1078"/>
        <v>#N/A</v>
      </c>
      <c r="N1029" s="82" t="e">
        <f t="shared" ca="1" si="1078"/>
        <v>#N/A</v>
      </c>
    </row>
    <row r="1030" spans="1:14" ht="17" thickBot="1">
      <c r="A1030" s="50" t="str">
        <f>$A$29</f>
        <v>S-CD215
WB27
CWSP21.5/5
FanSP32
Load100</v>
      </c>
      <c r="B1030" s="83" t="e">
        <f t="shared" ref="B1030:N1030" ca="1" si="1079">IF(ISNUMBER(OFFSET(INDIRECT(CONCATENATE("'",B$9,"'","!$R$60")),$R20+$G$1018,5)),OFFSET(INDIRECT(CONCATENATE("'",B$9,"'","!$R$60")),$R20+$G$1018,6)-OFFSET(INDIRECT(CONCATENATE("'",B$9,"'","!$R$60")),$R20+$G$1018,5),NA())</f>
        <v>#N/A</v>
      </c>
      <c r="C1030" s="83" t="e">
        <f t="shared" ca="1" si="1079"/>
        <v>#N/A</v>
      </c>
      <c r="D1030" s="83" t="e">
        <f t="shared" ca="1" si="1079"/>
        <v>#N/A</v>
      </c>
      <c r="E1030" s="83" t="e">
        <f t="shared" ca="1" si="1079"/>
        <v>#N/A</v>
      </c>
      <c r="F1030" s="83" t="e">
        <f t="shared" ca="1" si="1079"/>
        <v>#N/A</v>
      </c>
      <c r="G1030" s="83" t="e">
        <f t="shared" ca="1" si="1079"/>
        <v>#N/A</v>
      </c>
      <c r="H1030" s="83" t="e">
        <f t="shared" ca="1" si="1079"/>
        <v>#N/A</v>
      </c>
      <c r="I1030" s="83" t="e">
        <f t="shared" ca="1" si="1079"/>
        <v>#N/A</v>
      </c>
      <c r="J1030" s="83" t="e">
        <f t="shared" ca="1" si="1079"/>
        <v>#N/A</v>
      </c>
      <c r="K1030" s="83" t="e">
        <f t="shared" ca="1" si="1079"/>
        <v>#N/A</v>
      </c>
      <c r="L1030" s="83" t="e">
        <f t="shared" ca="1" si="1079"/>
        <v>#N/A</v>
      </c>
      <c r="M1030" s="83" t="e">
        <f t="shared" ca="1" si="1079"/>
        <v>#N/A</v>
      </c>
      <c r="N1030" s="84" t="e">
        <f t="shared" ca="1" si="1079"/>
        <v>#N/A</v>
      </c>
    </row>
    <row r="1033" spans="1:14" ht="16">
      <c r="A1033" s="6" t="s">
        <v>71</v>
      </c>
      <c r="E1033" s="8"/>
      <c r="F1033" s="6" t="s">
        <v>56</v>
      </c>
      <c r="G1033" s="6">
        <v>1</v>
      </c>
      <c r="I1033" s="36"/>
      <c r="J1033" s="36"/>
      <c r="K1033" s="36"/>
      <c r="L1033" s="36"/>
      <c r="M1033" s="36"/>
      <c r="N1033" s="36"/>
    </row>
    <row r="1034" spans="1:14">
      <c r="A1034" s="11" t="s">
        <v>18</v>
      </c>
    </row>
    <row r="1035" spans="1:14" ht="15" thickBot="1">
      <c r="A1035" s="37" t="s">
        <v>26</v>
      </c>
      <c r="B1035" s="38" t="str">
        <f ca="1">B$10</f>
        <v>QAS/メーカ値</v>
      </c>
      <c r="C1035" s="38" t="str">
        <f t="shared" ref="C1035:N1035" ca="1" si="1080">C$10</f>
        <v>ENe-ST/小野永吉</v>
      </c>
      <c r="D1035" s="38" t="str">
        <f t="shared" ca="1" si="1080"/>
        <v>LCEM/Yajima</v>
      </c>
      <c r="E1035" s="38" t="str">
        <f t="shared" ca="1" si="1080"/>
        <v>BEST2108dev/nino</v>
      </c>
      <c r="F1035" s="38" t="str">
        <f t="shared" si="1080"/>
        <v>Popolo_富樫</v>
      </c>
      <c r="G1035" s="38" t="str">
        <f t="shared" si="1080"/>
        <v>ACSESCX_吉田</v>
      </c>
      <c r="H1035" s="38" t="str">
        <f t="shared" ca="1" si="1080"/>
        <v>EnergyPlus/小野永吉</v>
      </c>
      <c r="I1035" s="38" t="e">
        <f t="shared" ca="1" si="1080"/>
        <v>#REF!</v>
      </c>
      <c r="J1035" s="38" t="e">
        <f t="shared" ca="1" si="1080"/>
        <v>#REF!</v>
      </c>
      <c r="K1035" s="38" t="e">
        <f t="shared" ca="1" si="1080"/>
        <v>#REF!</v>
      </c>
      <c r="L1035" s="38" t="e">
        <f t="shared" ca="1" si="1080"/>
        <v>#REF!</v>
      </c>
      <c r="M1035" s="38" t="e">
        <f t="shared" ca="1" si="1080"/>
        <v>#REF!</v>
      </c>
      <c r="N1035" s="38" t="e">
        <f t="shared" ca="1" si="1080"/>
        <v>#REF!</v>
      </c>
    </row>
    <row r="1036" spans="1:14" ht="16">
      <c r="A1036" s="39" t="str">
        <f>$A$11</f>
        <v>S-CD100
WB27
CWSP21.5/5
FanSP22
Load100</v>
      </c>
      <c r="B1036" s="79" t="e">
        <f t="shared" ref="B1036:N1036" ca="1" si="1081">IF(ISNUMBER(OFFSET(INDIRECT(CONCATENATE("'",B$9,"'","!$R$60")),$R11+$G$1033,6)),OFFSET(INDIRECT(CONCATENATE("'",B$9,"'","!$R$60")),$R11+$G$1033,6),NA())</f>
        <v>#N/A</v>
      </c>
      <c r="C1036" s="80" t="e">
        <f t="shared" ca="1" si="1081"/>
        <v>#N/A</v>
      </c>
      <c r="D1036" s="80" t="e">
        <f t="shared" ca="1" si="1081"/>
        <v>#N/A</v>
      </c>
      <c r="E1036" s="80" t="e">
        <f t="shared" ca="1" si="1081"/>
        <v>#N/A</v>
      </c>
      <c r="F1036" s="80" t="e">
        <f t="shared" ca="1" si="1081"/>
        <v>#N/A</v>
      </c>
      <c r="G1036" s="80" t="e">
        <f t="shared" ca="1" si="1081"/>
        <v>#N/A</v>
      </c>
      <c r="H1036" s="80" t="e">
        <f t="shared" ca="1" si="1081"/>
        <v>#N/A</v>
      </c>
      <c r="I1036" s="80" t="e">
        <f t="shared" ca="1" si="1081"/>
        <v>#N/A</v>
      </c>
      <c r="J1036" s="80" t="e">
        <f t="shared" ca="1" si="1081"/>
        <v>#N/A</v>
      </c>
      <c r="K1036" s="80" t="e">
        <f t="shared" ca="1" si="1081"/>
        <v>#N/A</v>
      </c>
      <c r="L1036" s="80" t="e">
        <f t="shared" ca="1" si="1081"/>
        <v>#N/A</v>
      </c>
      <c r="M1036" s="80" t="e">
        <f t="shared" ca="1" si="1081"/>
        <v>#N/A</v>
      </c>
      <c r="N1036" s="81" t="e">
        <f t="shared" ca="1" si="1081"/>
        <v>#N/A</v>
      </c>
    </row>
    <row r="1037" spans="1:14" ht="16">
      <c r="A1037" s="43" t="str">
        <f>$A$12</f>
        <v>S-CD101
WB23
CWSP21.5/5
FanSP22
Load100</v>
      </c>
      <c r="B1037" s="79" t="e">
        <f t="shared" ref="B1037:N1037" ca="1" si="1082">IF(ISNUMBER(OFFSET(INDIRECT(CONCATENATE("'",B$9,"'","!$R$60")),$R12+$G$1033,6)),OFFSET(INDIRECT(CONCATENATE("'",B$9,"'","!$R$60")),$R12+$G$1033,6),NA())</f>
        <v>#N/A</v>
      </c>
      <c r="C1037" s="79" t="e">
        <f t="shared" ca="1" si="1082"/>
        <v>#N/A</v>
      </c>
      <c r="D1037" s="79" t="e">
        <f t="shared" ca="1" si="1082"/>
        <v>#N/A</v>
      </c>
      <c r="E1037" s="79" t="e">
        <f t="shared" ca="1" si="1082"/>
        <v>#N/A</v>
      </c>
      <c r="F1037" s="79" t="e">
        <f t="shared" ca="1" si="1082"/>
        <v>#N/A</v>
      </c>
      <c r="G1037" s="79" t="e">
        <f t="shared" ca="1" si="1082"/>
        <v>#N/A</v>
      </c>
      <c r="H1037" s="79" t="e">
        <f t="shared" ca="1" si="1082"/>
        <v>#N/A</v>
      </c>
      <c r="I1037" s="79" t="e">
        <f t="shared" ca="1" si="1082"/>
        <v>#N/A</v>
      </c>
      <c r="J1037" s="79" t="e">
        <f t="shared" ca="1" si="1082"/>
        <v>#N/A</v>
      </c>
      <c r="K1037" s="79" t="e">
        <f t="shared" ca="1" si="1082"/>
        <v>#N/A</v>
      </c>
      <c r="L1037" s="79" t="e">
        <f t="shared" ca="1" si="1082"/>
        <v>#N/A</v>
      </c>
      <c r="M1037" s="79" t="e">
        <f t="shared" ca="1" si="1082"/>
        <v>#N/A</v>
      </c>
      <c r="N1037" s="82" t="e">
        <f t="shared" ca="1" si="1082"/>
        <v>#N/A</v>
      </c>
    </row>
    <row r="1038" spans="1:14" ht="16">
      <c r="A1038" s="43" t="str">
        <f>$A$13</f>
        <v>S-CD102
WB19
CWSP21.5/5
FanSP22
Load100</v>
      </c>
      <c r="B1038" s="79" t="e">
        <f t="shared" ref="B1038:N1038" ca="1" si="1083">IF(ISNUMBER(OFFSET(INDIRECT(CONCATENATE("'",B$9,"'","!$R$60")),$R13+$G$1033,6)),OFFSET(INDIRECT(CONCATENATE("'",B$9,"'","!$R$60")),$R13+$G$1033,6),NA())</f>
        <v>#N/A</v>
      </c>
      <c r="C1038" s="79" t="e">
        <f t="shared" ca="1" si="1083"/>
        <v>#N/A</v>
      </c>
      <c r="D1038" s="79" t="e">
        <f t="shared" ca="1" si="1083"/>
        <v>#N/A</v>
      </c>
      <c r="E1038" s="79" t="e">
        <f t="shared" ca="1" si="1083"/>
        <v>#N/A</v>
      </c>
      <c r="F1038" s="79" t="e">
        <f t="shared" ca="1" si="1083"/>
        <v>#N/A</v>
      </c>
      <c r="G1038" s="79" t="e">
        <f t="shared" ca="1" si="1083"/>
        <v>#N/A</v>
      </c>
      <c r="H1038" s="79" t="e">
        <f t="shared" ca="1" si="1083"/>
        <v>#N/A</v>
      </c>
      <c r="I1038" s="79" t="e">
        <f t="shared" ca="1" si="1083"/>
        <v>#N/A</v>
      </c>
      <c r="J1038" s="79" t="e">
        <f t="shared" ca="1" si="1083"/>
        <v>#N/A</v>
      </c>
      <c r="K1038" s="79" t="e">
        <f t="shared" ca="1" si="1083"/>
        <v>#N/A</v>
      </c>
      <c r="L1038" s="79" t="e">
        <f t="shared" ca="1" si="1083"/>
        <v>#N/A</v>
      </c>
      <c r="M1038" s="79" t="e">
        <f t="shared" ca="1" si="1083"/>
        <v>#N/A</v>
      </c>
      <c r="N1038" s="82" t="e">
        <f t="shared" ca="1" si="1083"/>
        <v>#N/A</v>
      </c>
    </row>
    <row r="1039" spans="1:14" ht="16">
      <c r="A1039" s="43" t="str">
        <f>$A$14</f>
        <v>S-CD103
WB7
CWSP21.5/5
FanSP32
Load100</v>
      </c>
      <c r="B1039" s="79" t="e">
        <f t="shared" ref="B1039:N1039" ca="1" si="1084">IF(ISNUMBER(OFFSET(INDIRECT(CONCATENATE("'",B$9,"'","!$R$60")),$R14+$G$1033,6)),OFFSET(INDIRECT(CONCATENATE("'",B$9,"'","!$R$60")),$R14+$G$1033,6),NA())</f>
        <v>#N/A</v>
      </c>
      <c r="C1039" s="79" t="e">
        <f t="shared" ca="1" si="1084"/>
        <v>#N/A</v>
      </c>
      <c r="D1039" s="79" t="e">
        <f t="shared" ca="1" si="1084"/>
        <v>#N/A</v>
      </c>
      <c r="E1039" s="79" t="e">
        <f t="shared" ca="1" si="1084"/>
        <v>#N/A</v>
      </c>
      <c r="F1039" s="79" t="e">
        <f t="shared" ca="1" si="1084"/>
        <v>#N/A</v>
      </c>
      <c r="G1039" s="79" t="e">
        <f t="shared" ca="1" si="1084"/>
        <v>#N/A</v>
      </c>
      <c r="H1039" s="79" t="e">
        <f t="shared" ca="1" si="1084"/>
        <v>#N/A</v>
      </c>
      <c r="I1039" s="79" t="e">
        <f t="shared" ca="1" si="1084"/>
        <v>#N/A</v>
      </c>
      <c r="J1039" s="79" t="e">
        <f t="shared" ca="1" si="1084"/>
        <v>#N/A</v>
      </c>
      <c r="K1039" s="79" t="e">
        <f t="shared" ca="1" si="1084"/>
        <v>#N/A</v>
      </c>
      <c r="L1039" s="79" t="e">
        <f t="shared" ca="1" si="1084"/>
        <v>#N/A</v>
      </c>
      <c r="M1039" s="79" t="e">
        <f t="shared" ca="1" si="1084"/>
        <v>#N/A</v>
      </c>
      <c r="N1039" s="82" t="e">
        <f t="shared" ca="1" si="1084"/>
        <v>#N/A</v>
      </c>
    </row>
    <row r="1040" spans="1:14" ht="16">
      <c r="A1040" s="43" t="str">
        <f>$A$15</f>
        <v>S-CD104
WB27
CWSP21.5/5
FanSP32
Load100</v>
      </c>
      <c r="B1040" s="79" t="e">
        <f t="shared" ref="B1040:N1040" ca="1" si="1085">IF(ISNUMBER(OFFSET(INDIRECT(CONCATENATE("'",B$9,"'","!$R$60")),$R15+$G$1033,6)),OFFSET(INDIRECT(CONCATENATE("'",B$9,"'","!$R$60")),$R15+$G$1033,6),NA())</f>
        <v>#N/A</v>
      </c>
      <c r="C1040" s="79" t="e">
        <f t="shared" ca="1" si="1085"/>
        <v>#N/A</v>
      </c>
      <c r="D1040" s="79" t="e">
        <f t="shared" ca="1" si="1085"/>
        <v>#N/A</v>
      </c>
      <c r="E1040" s="79" t="e">
        <f t="shared" ca="1" si="1085"/>
        <v>#N/A</v>
      </c>
      <c r="F1040" s="79" t="e">
        <f t="shared" ca="1" si="1085"/>
        <v>#N/A</v>
      </c>
      <c r="G1040" s="79" t="e">
        <f t="shared" ca="1" si="1085"/>
        <v>#N/A</v>
      </c>
      <c r="H1040" s="79" t="e">
        <f t="shared" ca="1" si="1085"/>
        <v>#N/A</v>
      </c>
      <c r="I1040" s="79" t="e">
        <f t="shared" ca="1" si="1085"/>
        <v>#N/A</v>
      </c>
      <c r="J1040" s="79" t="e">
        <f t="shared" ca="1" si="1085"/>
        <v>#N/A</v>
      </c>
      <c r="K1040" s="79" t="e">
        <f t="shared" ca="1" si="1085"/>
        <v>#N/A</v>
      </c>
      <c r="L1040" s="79" t="e">
        <f t="shared" ca="1" si="1085"/>
        <v>#N/A</v>
      </c>
      <c r="M1040" s="79" t="e">
        <f t="shared" ca="1" si="1085"/>
        <v>#N/A</v>
      </c>
      <c r="N1040" s="82" t="e">
        <f t="shared" ca="1" si="1085"/>
        <v>#N/A</v>
      </c>
    </row>
    <row r="1041" spans="1:14" ht="16">
      <c r="A1041" s="43" t="str">
        <f>$A$16</f>
        <v>S-CD111
WB23
CWSP21.5/5
FanSP22
Load75</v>
      </c>
      <c r="B1041" s="79" t="e">
        <f t="shared" ref="B1041:N1041" ca="1" si="1086">IF(ISNUMBER(OFFSET(INDIRECT(CONCATENATE("'",B$9,"'","!$R$60")),$R16+$G$1033,6)),OFFSET(INDIRECT(CONCATENATE("'",B$9,"'","!$R$60")),$R16+$G$1033,6),NA())</f>
        <v>#N/A</v>
      </c>
      <c r="C1041" s="79" t="e">
        <f t="shared" ca="1" si="1086"/>
        <v>#N/A</v>
      </c>
      <c r="D1041" s="79" t="e">
        <f t="shared" ca="1" si="1086"/>
        <v>#N/A</v>
      </c>
      <c r="E1041" s="79" t="e">
        <f t="shared" ca="1" si="1086"/>
        <v>#N/A</v>
      </c>
      <c r="F1041" s="79" t="e">
        <f t="shared" ca="1" si="1086"/>
        <v>#N/A</v>
      </c>
      <c r="G1041" s="79" t="e">
        <f t="shared" ca="1" si="1086"/>
        <v>#N/A</v>
      </c>
      <c r="H1041" s="79" t="e">
        <f t="shared" ca="1" si="1086"/>
        <v>#N/A</v>
      </c>
      <c r="I1041" s="79" t="e">
        <f t="shared" ca="1" si="1086"/>
        <v>#N/A</v>
      </c>
      <c r="J1041" s="79" t="e">
        <f t="shared" ca="1" si="1086"/>
        <v>#N/A</v>
      </c>
      <c r="K1041" s="79" t="e">
        <f t="shared" ca="1" si="1086"/>
        <v>#N/A</v>
      </c>
      <c r="L1041" s="79" t="e">
        <f t="shared" ca="1" si="1086"/>
        <v>#N/A</v>
      </c>
      <c r="M1041" s="79" t="e">
        <f t="shared" ca="1" si="1086"/>
        <v>#N/A</v>
      </c>
      <c r="N1041" s="82" t="e">
        <f t="shared" ca="1" si="1086"/>
        <v>#N/A</v>
      </c>
    </row>
    <row r="1042" spans="1:14" ht="16">
      <c r="A1042" s="43" t="str">
        <f>$A$26</f>
        <v>S-CD212
WB19
CWSP21.5/6
FanSP22
Load50</v>
      </c>
      <c r="B1042" s="79" t="e">
        <f t="shared" ref="B1042:N1042" ca="1" si="1087">IF(ISNUMBER(OFFSET(INDIRECT(CONCATENATE("'",B$9,"'","!$R$60")),$R17+$G$1033,6)),OFFSET(INDIRECT(CONCATENATE("'",B$9,"'","!$R$60")),$R17+$G$1033,6),NA())</f>
        <v>#N/A</v>
      </c>
      <c r="C1042" s="79" t="e">
        <f t="shared" ca="1" si="1087"/>
        <v>#N/A</v>
      </c>
      <c r="D1042" s="79" t="e">
        <f t="shared" ca="1" si="1087"/>
        <v>#N/A</v>
      </c>
      <c r="E1042" s="79" t="e">
        <f t="shared" ca="1" si="1087"/>
        <v>#N/A</v>
      </c>
      <c r="F1042" s="79" t="e">
        <f t="shared" ca="1" si="1087"/>
        <v>#N/A</v>
      </c>
      <c r="G1042" s="79" t="e">
        <f t="shared" ca="1" si="1087"/>
        <v>#N/A</v>
      </c>
      <c r="H1042" s="79" t="e">
        <f t="shared" ca="1" si="1087"/>
        <v>#N/A</v>
      </c>
      <c r="I1042" s="79" t="e">
        <f t="shared" ca="1" si="1087"/>
        <v>#N/A</v>
      </c>
      <c r="J1042" s="79" t="e">
        <f t="shared" ca="1" si="1087"/>
        <v>#N/A</v>
      </c>
      <c r="K1042" s="79" t="e">
        <f t="shared" ca="1" si="1087"/>
        <v>#N/A</v>
      </c>
      <c r="L1042" s="79" t="e">
        <f t="shared" ca="1" si="1087"/>
        <v>#N/A</v>
      </c>
      <c r="M1042" s="79" t="e">
        <f t="shared" ca="1" si="1087"/>
        <v>#N/A</v>
      </c>
      <c r="N1042" s="82" t="e">
        <f t="shared" ca="1" si="1087"/>
        <v>#N/A</v>
      </c>
    </row>
    <row r="1043" spans="1:14" ht="16">
      <c r="A1043" s="43" t="str">
        <f>$A$27</f>
        <v>S-CD213
WB7
CWSP21.5/5
FanSP32
Load100</v>
      </c>
      <c r="B1043" s="79" t="e">
        <f t="shared" ref="B1043:N1043" ca="1" si="1088">IF(ISNUMBER(OFFSET(INDIRECT(CONCATENATE("'",B$9,"'","!$R$60")),$R18+$G$1033,6)),OFFSET(INDIRECT(CONCATENATE("'",B$9,"'","!$R$60")),$R18+$G$1033,6),NA())</f>
        <v>#N/A</v>
      </c>
      <c r="C1043" s="79" t="e">
        <f t="shared" ca="1" si="1088"/>
        <v>#N/A</v>
      </c>
      <c r="D1043" s="79" t="e">
        <f t="shared" ca="1" si="1088"/>
        <v>#N/A</v>
      </c>
      <c r="E1043" s="79" t="e">
        <f t="shared" ca="1" si="1088"/>
        <v>#N/A</v>
      </c>
      <c r="F1043" s="79" t="e">
        <f t="shared" ca="1" si="1088"/>
        <v>#N/A</v>
      </c>
      <c r="G1043" s="79" t="e">
        <f t="shared" ca="1" si="1088"/>
        <v>#N/A</v>
      </c>
      <c r="H1043" s="79" t="e">
        <f t="shared" ca="1" si="1088"/>
        <v>#N/A</v>
      </c>
      <c r="I1043" s="79" t="e">
        <f t="shared" ca="1" si="1088"/>
        <v>#N/A</v>
      </c>
      <c r="J1043" s="79" t="e">
        <f t="shared" ca="1" si="1088"/>
        <v>#N/A</v>
      </c>
      <c r="K1043" s="79" t="e">
        <f t="shared" ca="1" si="1088"/>
        <v>#N/A</v>
      </c>
      <c r="L1043" s="79" t="e">
        <f t="shared" ca="1" si="1088"/>
        <v>#N/A</v>
      </c>
      <c r="M1043" s="79" t="e">
        <f t="shared" ca="1" si="1088"/>
        <v>#N/A</v>
      </c>
      <c r="N1043" s="82" t="e">
        <f t="shared" ca="1" si="1088"/>
        <v>#N/A</v>
      </c>
    </row>
    <row r="1044" spans="1:14" ht="16">
      <c r="A1044" s="48" t="str">
        <f>$A$28</f>
        <v>S-CD214
WB27
CWSP21.5/5
FanSP32
Load100</v>
      </c>
      <c r="B1044" s="79" t="e">
        <f t="shared" ref="B1044:N1044" ca="1" si="1089">IF(ISNUMBER(OFFSET(INDIRECT(CONCATENATE("'",B$9,"'","!$R$60")),$R19+$G$1033,6)),OFFSET(INDIRECT(CONCATENATE("'",B$9,"'","!$R$60")),$R19+$G$1033,6),NA())</f>
        <v>#N/A</v>
      </c>
      <c r="C1044" s="79" t="e">
        <f t="shared" ca="1" si="1089"/>
        <v>#N/A</v>
      </c>
      <c r="D1044" s="79" t="e">
        <f t="shared" ca="1" si="1089"/>
        <v>#N/A</v>
      </c>
      <c r="E1044" s="79" t="e">
        <f t="shared" ca="1" si="1089"/>
        <v>#N/A</v>
      </c>
      <c r="F1044" s="79" t="e">
        <f t="shared" ca="1" si="1089"/>
        <v>#N/A</v>
      </c>
      <c r="G1044" s="79" t="e">
        <f t="shared" ca="1" si="1089"/>
        <v>#N/A</v>
      </c>
      <c r="H1044" s="79" t="e">
        <f t="shared" ca="1" si="1089"/>
        <v>#N/A</v>
      </c>
      <c r="I1044" s="79" t="e">
        <f t="shared" ca="1" si="1089"/>
        <v>#N/A</v>
      </c>
      <c r="J1044" s="79" t="e">
        <f t="shared" ca="1" si="1089"/>
        <v>#N/A</v>
      </c>
      <c r="K1044" s="79" t="e">
        <f t="shared" ca="1" si="1089"/>
        <v>#N/A</v>
      </c>
      <c r="L1044" s="79" t="e">
        <f t="shared" ca="1" si="1089"/>
        <v>#N/A</v>
      </c>
      <c r="M1044" s="79" t="e">
        <f t="shared" ca="1" si="1089"/>
        <v>#N/A</v>
      </c>
      <c r="N1044" s="82" t="e">
        <f t="shared" ca="1" si="1089"/>
        <v>#N/A</v>
      </c>
    </row>
    <row r="1045" spans="1:14" ht="17" thickBot="1">
      <c r="A1045" s="50" t="str">
        <f>$A$29</f>
        <v>S-CD215
WB27
CWSP21.5/5
FanSP32
Load100</v>
      </c>
      <c r="B1045" s="83" t="e">
        <f t="shared" ref="B1045:N1045" ca="1" si="1090">IF(ISNUMBER(OFFSET(INDIRECT(CONCATENATE("'",B$9,"'","!$R$60")),$R20+$G$1033,6)),OFFSET(INDIRECT(CONCATENATE("'",B$9,"'","!$R$60")),$R20+$G$1033,6),NA())</f>
        <v>#N/A</v>
      </c>
      <c r="C1045" s="83" t="e">
        <f t="shared" ca="1" si="1090"/>
        <v>#N/A</v>
      </c>
      <c r="D1045" s="83" t="e">
        <f t="shared" ca="1" si="1090"/>
        <v>#N/A</v>
      </c>
      <c r="E1045" s="83" t="e">
        <f t="shared" ca="1" si="1090"/>
        <v>#N/A</v>
      </c>
      <c r="F1045" s="83" t="e">
        <f t="shared" ca="1" si="1090"/>
        <v>#N/A</v>
      </c>
      <c r="G1045" s="83" t="e">
        <f t="shared" ca="1" si="1090"/>
        <v>#N/A</v>
      </c>
      <c r="H1045" s="83" t="e">
        <f t="shared" ca="1" si="1090"/>
        <v>#N/A</v>
      </c>
      <c r="I1045" s="83" t="e">
        <f t="shared" ca="1" si="1090"/>
        <v>#N/A</v>
      </c>
      <c r="J1045" s="83" t="e">
        <f t="shared" ca="1" si="1090"/>
        <v>#N/A</v>
      </c>
      <c r="K1045" s="83" t="e">
        <f t="shared" ca="1" si="1090"/>
        <v>#N/A</v>
      </c>
      <c r="L1045" s="83" t="e">
        <f t="shared" ca="1" si="1090"/>
        <v>#N/A</v>
      </c>
      <c r="M1045" s="83" t="e">
        <f t="shared" ca="1" si="1090"/>
        <v>#N/A</v>
      </c>
      <c r="N1045" s="84" t="e">
        <f t="shared" ca="1" si="1090"/>
        <v>#N/A</v>
      </c>
    </row>
    <row r="1048" spans="1:14" ht="16">
      <c r="A1048" s="6" t="s">
        <v>72</v>
      </c>
      <c r="E1048" s="8"/>
      <c r="F1048" s="6" t="s">
        <v>56</v>
      </c>
      <c r="G1048" s="6">
        <v>1</v>
      </c>
      <c r="I1048" s="36"/>
      <c r="J1048" s="36"/>
      <c r="K1048" s="36"/>
      <c r="L1048" s="36"/>
      <c r="M1048" s="36"/>
      <c r="N1048" s="36"/>
    </row>
    <row r="1049" spans="1:14">
      <c r="A1049" s="11" t="s">
        <v>18</v>
      </c>
    </row>
    <row r="1050" spans="1:14" ht="15" thickBot="1">
      <c r="A1050" s="37" t="s">
        <v>26</v>
      </c>
      <c r="B1050" s="38" t="str">
        <f ca="1">B$10</f>
        <v>QAS/メーカ値</v>
      </c>
      <c r="C1050" s="38" t="str">
        <f t="shared" ref="C1050:N1050" ca="1" si="1091">C$10</f>
        <v>ENe-ST/小野永吉</v>
      </c>
      <c r="D1050" s="38" t="str">
        <f t="shared" ca="1" si="1091"/>
        <v>LCEM/Yajima</v>
      </c>
      <c r="E1050" s="38" t="str">
        <f t="shared" ca="1" si="1091"/>
        <v>BEST2108dev/nino</v>
      </c>
      <c r="F1050" s="38" t="str">
        <f t="shared" si="1091"/>
        <v>Popolo_富樫</v>
      </c>
      <c r="G1050" s="38" t="str">
        <f t="shared" si="1091"/>
        <v>ACSESCX_吉田</v>
      </c>
      <c r="H1050" s="38" t="str">
        <f t="shared" ca="1" si="1091"/>
        <v>EnergyPlus/小野永吉</v>
      </c>
      <c r="I1050" s="38" t="e">
        <f t="shared" ca="1" si="1091"/>
        <v>#REF!</v>
      </c>
      <c r="J1050" s="38" t="e">
        <f t="shared" ca="1" si="1091"/>
        <v>#REF!</v>
      </c>
      <c r="K1050" s="38" t="e">
        <f t="shared" ca="1" si="1091"/>
        <v>#REF!</v>
      </c>
      <c r="L1050" s="38" t="e">
        <f t="shared" ca="1" si="1091"/>
        <v>#REF!</v>
      </c>
      <c r="M1050" s="38" t="e">
        <f t="shared" ca="1" si="1091"/>
        <v>#REF!</v>
      </c>
      <c r="N1050" s="38" t="e">
        <f t="shared" ca="1" si="1091"/>
        <v>#REF!</v>
      </c>
    </row>
    <row r="1051" spans="1:14" ht="16">
      <c r="A1051" s="39" t="str">
        <f>$A$11</f>
        <v>S-CD100
WB27
CWSP21.5/5
FanSP22
Load100</v>
      </c>
      <c r="B1051" s="75" t="e">
        <f ca="1">IF(ISNA(B961),NA(),1000*B961*B1021)</f>
        <v>#N/A</v>
      </c>
      <c r="C1051" s="75" t="e">
        <f t="shared" ref="C1051:N1051" ca="1" si="1092">IF(ISNA(C961),NA(),1000*C961*C1021)</f>
        <v>#N/A</v>
      </c>
      <c r="D1051" s="75" t="e">
        <f t="shared" ca="1" si="1092"/>
        <v>#N/A</v>
      </c>
      <c r="E1051" s="75" t="e">
        <f t="shared" ca="1" si="1092"/>
        <v>#N/A</v>
      </c>
      <c r="F1051" s="75" t="e">
        <f t="shared" ca="1" si="1092"/>
        <v>#N/A</v>
      </c>
      <c r="G1051" s="75" t="e">
        <f t="shared" ca="1" si="1092"/>
        <v>#N/A</v>
      </c>
      <c r="H1051" s="75" t="e">
        <f t="shared" ca="1" si="1092"/>
        <v>#N/A</v>
      </c>
      <c r="I1051" s="75" t="e">
        <f t="shared" ca="1" si="1092"/>
        <v>#N/A</v>
      </c>
      <c r="J1051" s="75" t="e">
        <f t="shared" ca="1" si="1092"/>
        <v>#N/A</v>
      </c>
      <c r="K1051" s="75" t="e">
        <f t="shared" ca="1" si="1092"/>
        <v>#N/A</v>
      </c>
      <c r="L1051" s="75" t="e">
        <f t="shared" ca="1" si="1092"/>
        <v>#N/A</v>
      </c>
      <c r="M1051" s="75" t="e">
        <f t="shared" ca="1" si="1092"/>
        <v>#N/A</v>
      </c>
      <c r="N1051" s="75" t="e">
        <f t="shared" ca="1" si="1092"/>
        <v>#N/A</v>
      </c>
    </row>
    <row r="1052" spans="1:14" ht="16">
      <c r="A1052" s="43" t="str">
        <f>$A$12</f>
        <v>S-CD101
WB23
CWSP21.5/5
FanSP22
Load100</v>
      </c>
      <c r="B1052" s="75" t="e">
        <f t="shared" ref="B1052:N1060" ca="1" si="1093">IF(ISNA(B962),NA(),1000*B962*B1022)</f>
        <v>#N/A</v>
      </c>
      <c r="C1052" s="75" t="e">
        <f t="shared" ca="1" si="1093"/>
        <v>#N/A</v>
      </c>
      <c r="D1052" s="75" t="e">
        <f t="shared" ca="1" si="1093"/>
        <v>#N/A</v>
      </c>
      <c r="E1052" s="75" t="e">
        <f t="shared" ca="1" si="1093"/>
        <v>#N/A</v>
      </c>
      <c r="F1052" s="75" t="e">
        <f t="shared" ca="1" si="1093"/>
        <v>#N/A</v>
      </c>
      <c r="G1052" s="75" t="e">
        <f t="shared" ca="1" si="1093"/>
        <v>#N/A</v>
      </c>
      <c r="H1052" s="75" t="e">
        <f t="shared" ca="1" si="1093"/>
        <v>#N/A</v>
      </c>
      <c r="I1052" s="75" t="e">
        <f t="shared" ca="1" si="1093"/>
        <v>#N/A</v>
      </c>
      <c r="J1052" s="75" t="e">
        <f t="shared" ca="1" si="1093"/>
        <v>#N/A</v>
      </c>
      <c r="K1052" s="75" t="e">
        <f t="shared" ca="1" si="1093"/>
        <v>#N/A</v>
      </c>
      <c r="L1052" s="75" t="e">
        <f t="shared" ca="1" si="1093"/>
        <v>#N/A</v>
      </c>
      <c r="M1052" s="75" t="e">
        <f t="shared" ca="1" si="1093"/>
        <v>#N/A</v>
      </c>
      <c r="N1052" s="75" t="e">
        <f t="shared" ca="1" si="1093"/>
        <v>#N/A</v>
      </c>
    </row>
    <row r="1053" spans="1:14" ht="16">
      <c r="A1053" s="43" t="str">
        <f>$A$13</f>
        <v>S-CD102
WB19
CWSP21.5/5
FanSP22
Load100</v>
      </c>
      <c r="B1053" s="75" t="e">
        <f t="shared" ca="1" si="1093"/>
        <v>#N/A</v>
      </c>
      <c r="C1053" s="75" t="e">
        <f t="shared" ca="1" si="1093"/>
        <v>#N/A</v>
      </c>
      <c r="D1053" s="75" t="e">
        <f t="shared" ca="1" si="1093"/>
        <v>#N/A</v>
      </c>
      <c r="E1053" s="75" t="e">
        <f t="shared" ca="1" si="1093"/>
        <v>#N/A</v>
      </c>
      <c r="F1053" s="75" t="e">
        <f t="shared" ca="1" si="1093"/>
        <v>#N/A</v>
      </c>
      <c r="G1053" s="75" t="e">
        <f t="shared" ca="1" si="1093"/>
        <v>#N/A</v>
      </c>
      <c r="H1053" s="75" t="e">
        <f t="shared" ca="1" si="1093"/>
        <v>#N/A</v>
      </c>
      <c r="I1053" s="75" t="e">
        <f t="shared" ca="1" si="1093"/>
        <v>#N/A</v>
      </c>
      <c r="J1053" s="75" t="e">
        <f t="shared" ca="1" si="1093"/>
        <v>#N/A</v>
      </c>
      <c r="K1053" s="75" t="e">
        <f t="shared" ca="1" si="1093"/>
        <v>#N/A</v>
      </c>
      <c r="L1053" s="75" t="e">
        <f t="shared" ca="1" si="1093"/>
        <v>#N/A</v>
      </c>
      <c r="M1053" s="75" t="e">
        <f t="shared" ca="1" si="1093"/>
        <v>#N/A</v>
      </c>
      <c r="N1053" s="75" t="e">
        <f t="shared" ca="1" si="1093"/>
        <v>#N/A</v>
      </c>
    </row>
    <row r="1054" spans="1:14" ht="16">
      <c r="A1054" s="43" t="str">
        <f>$A$14</f>
        <v>S-CD103
WB7
CWSP21.5/5
FanSP32
Load100</v>
      </c>
      <c r="B1054" s="75" t="e">
        <f t="shared" ca="1" si="1093"/>
        <v>#N/A</v>
      </c>
      <c r="C1054" s="75" t="e">
        <f t="shared" ca="1" si="1093"/>
        <v>#N/A</v>
      </c>
      <c r="D1054" s="75" t="e">
        <f t="shared" ca="1" si="1093"/>
        <v>#N/A</v>
      </c>
      <c r="E1054" s="75" t="e">
        <f t="shared" ca="1" si="1093"/>
        <v>#N/A</v>
      </c>
      <c r="F1054" s="75" t="e">
        <f t="shared" ca="1" si="1093"/>
        <v>#N/A</v>
      </c>
      <c r="G1054" s="75" t="e">
        <f t="shared" ca="1" si="1093"/>
        <v>#N/A</v>
      </c>
      <c r="H1054" s="75" t="e">
        <f t="shared" ca="1" si="1093"/>
        <v>#N/A</v>
      </c>
      <c r="I1054" s="75" t="e">
        <f t="shared" ca="1" si="1093"/>
        <v>#N/A</v>
      </c>
      <c r="J1054" s="75" t="e">
        <f t="shared" ca="1" si="1093"/>
        <v>#N/A</v>
      </c>
      <c r="K1054" s="75" t="e">
        <f t="shared" ca="1" si="1093"/>
        <v>#N/A</v>
      </c>
      <c r="L1054" s="75" t="e">
        <f t="shared" ca="1" si="1093"/>
        <v>#N/A</v>
      </c>
      <c r="M1054" s="75" t="e">
        <f t="shared" ca="1" si="1093"/>
        <v>#N/A</v>
      </c>
      <c r="N1054" s="75" t="e">
        <f t="shared" ca="1" si="1093"/>
        <v>#N/A</v>
      </c>
    </row>
    <row r="1055" spans="1:14" ht="16">
      <c r="A1055" s="43" t="str">
        <f>$A$15</f>
        <v>S-CD104
WB27
CWSP21.5/5
FanSP32
Load100</v>
      </c>
      <c r="B1055" s="75" t="e">
        <f t="shared" ca="1" si="1093"/>
        <v>#N/A</v>
      </c>
      <c r="C1055" s="75" t="e">
        <f t="shared" ca="1" si="1093"/>
        <v>#N/A</v>
      </c>
      <c r="D1055" s="75" t="e">
        <f t="shared" ca="1" si="1093"/>
        <v>#N/A</v>
      </c>
      <c r="E1055" s="75" t="e">
        <f t="shared" ca="1" si="1093"/>
        <v>#N/A</v>
      </c>
      <c r="F1055" s="75" t="e">
        <f t="shared" ca="1" si="1093"/>
        <v>#N/A</v>
      </c>
      <c r="G1055" s="75" t="e">
        <f t="shared" ca="1" si="1093"/>
        <v>#N/A</v>
      </c>
      <c r="H1055" s="75" t="e">
        <f t="shared" ca="1" si="1093"/>
        <v>#N/A</v>
      </c>
      <c r="I1055" s="75" t="e">
        <f t="shared" ca="1" si="1093"/>
        <v>#N/A</v>
      </c>
      <c r="J1055" s="75" t="e">
        <f t="shared" ca="1" si="1093"/>
        <v>#N/A</v>
      </c>
      <c r="K1055" s="75" t="e">
        <f t="shared" ca="1" si="1093"/>
        <v>#N/A</v>
      </c>
      <c r="L1055" s="75" t="e">
        <f t="shared" ca="1" si="1093"/>
        <v>#N/A</v>
      </c>
      <c r="M1055" s="75" t="e">
        <f t="shared" ca="1" si="1093"/>
        <v>#N/A</v>
      </c>
      <c r="N1055" s="75" t="e">
        <f t="shared" ca="1" si="1093"/>
        <v>#N/A</v>
      </c>
    </row>
    <row r="1056" spans="1:14" ht="16">
      <c r="A1056" s="43" t="str">
        <f>$A$16</f>
        <v>S-CD111
WB23
CWSP21.5/5
FanSP22
Load75</v>
      </c>
      <c r="B1056" s="75" t="e">
        <f t="shared" ca="1" si="1093"/>
        <v>#N/A</v>
      </c>
      <c r="C1056" s="75" t="e">
        <f t="shared" ca="1" si="1093"/>
        <v>#N/A</v>
      </c>
      <c r="D1056" s="75" t="e">
        <f t="shared" ca="1" si="1093"/>
        <v>#N/A</v>
      </c>
      <c r="E1056" s="75" t="e">
        <f t="shared" ca="1" si="1093"/>
        <v>#N/A</v>
      </c>
      <c r="F1056" s="75" t="e">
        <f t="shared" ca="1" si="1093"/>
        <v>#N/A</v>
      </c>
      <c r="G1056" s="75" t="e">
        <f t="shared" ca="1" si="1093"/>
        <v>#N/A</v>
      </c>
      <c r="H1056" s="75" t="e">
        <f t="shared" ca="1" si="1093"/>
        <v>#N/A</v>
      </c>
      <c r="I1056" s="75" t="e">
        <f t="shared" ca="1" si="1093"/>
        <v>#N/A</v>
      </c>
      <c r="J1056" s="75" t="e">
        <f t="shared" ca="1" si="1093"/>
        <v>#N/A</v>
      </c>
      <c r="K1056" s="75" t="e">
        <f t="shared" ca="1" si="1093"/>
        <v>#N/A</v>
      </c>
      <c r="L1056" s="75" t="e">
        <f t="shared" ca="1" si="1093"/>
        <v>#N/A</v>
      </c>
      <c r="M1056" s="75" t="e">
        <f t="shared" ca="1" si="1093"/>
        <v>#N/A</v>
      </c>
      <c r="N1056" s="75" t="e">
        <f t="shared" ca="1" si="1093"/>
        <v>#N/A</v>
      </c>
    </row>
    <row r="1057" spans="1:14" ht="16">
      <c r="A1057" s="43" t="str">
        <f>$A$26</f>
        <v>S-CD212
WB19
CWSP21.5/6
FanSP22
Load50</v>
      </c>
      <c r="B1057" s="75" t="e">
        <f t="shared" ca="1" si="1093"/>
        <v>#N/A</v>
      </c>
      <c r="C1057" s="75" t="e">
        <f t="shared" ca="1" si="1093"/>
        <v>#N/A</v>
      </c>
      <c r="D1057" s="75" t="e">
        <f t="shared" ca="1" si="1093"/>
        <v>#N/A</v>
      </c>
      <c r="E1057" s="75" t="e">
        <f t="shared" ca="1" si="1093"/>
        <v>#N/A</v>
      </c>
      <c r="F1057" s="75" t="e">
        <f t="shared" ca="1" si="1093"/>
        <v>#N/A</v>
      </c>
      <c r="G1057" s="75" t="e">
        <f t="shared" ca="1" si="1093"/>
        <v>#N/A</v>
      </c>
      <c r="H1057" s="75" t="e">
        <f t="shared" ca="1" si="1093"/>
        <v>#N/A</v>
      </c>
      <c r="I1057" s="75" t="e">
        <f t="shared" ca="1" si="1093"/>
        <v>#N/A</v>
      </c>
      <c r="J1057" s="75" t="e">
        <f t="shared" ca="1" si="1093"/>
        <v>#N/A</v>
      </c>
      <c r="K1057" s="75" t="e">
        <f t="shared" ca="1" si="1093"/>
        <v>#N/A</v>
      </c>
      <c r="L1057" s="75" t="e">
        <f t="shared" ca="1" si="1093"/>
        <v>#N/A</v>
      </c>
      <c r="M1057" s="75" t="e">
        <f t="shared" ca="1" si="1093"/>
        <v>#N/A</v>
      </c>
      <c r="N1057" s="75" t="e">
        <f t="shared" ca="1" si="1093"/>
        <v>#N/A</v>
      </c>
    </row>
    <row r="1058" spans="1:14" ht="16">
      <c r="A1058" s="43" t="str">
        <f>$A$27</f>
        <v>S-CD213
WB7
CWSP21.5/5
FanSP32
Load100</v>
      </c>
      <c r="B1058" s="75" t="e">
        <f t="shared" ca="1" si="1093"/>
        <v>#N/A</v>
      </c>
      <c r="C1058" s="75" t="e">
        <f t="shared" ca="1" si="1093"/>
        <v>#N/A</v>
      </c>
      <c r="D1058" s="75" t="e">
        <f t="shared" ca="1" si="1093"/>
        <v>#N/A</v>
      </c>
      <c r="E1058" s="75" t="e">
        <f t="shared" ca="1" si="1093"/>
        <v>#N/A</v>
      </c>
      <c r="F1058" s="75" t="e">
        <f t="shared" ca="1" si="1093"/>
        <v>#N/A</v>
      </c>
      <c r="G1058" s="75" t="e">
        <f t="shared" ca="1" si="1093"/>
        <v>#N/A</v>
      </c>
      <c r="H1058" s="75" t="e">
        <f t="shared" ca="1" si="1093"/>
        <v>#N/A</v>
      </c>
      <c r="I1058" s="75" t="e">
        <f t="shared" ca="1" si="1093"/>
        <v>#N/A</v>
      </c>
      <c r="J1058" s="75" t="e">
        <f t="shared" ca="1" si="1093"/>
        <v>#N/A</v>
      </c>
      <c r="K1058" s="75" t="e">
        <f t="shared" ca="1" si="1093"/>
        <v>#N/A</v>
      </c>
      <c r="L1058" s="75" t="e">
        <f t="shared" ca="1" si="1093"/>
        <v>#N/A</v>
      </c>
      <c r="M1058" s="75" t="e">
        <f t="shared" ca="1" si="1093"/>
        <v>#N/A</v>
      </c>
      <c r="N1058" s="75" t="e">
        <f t="shared" ca="1" si="1093"/>
        <v>#N/A</v>
      </c>
    </row>
    <row r="1059" spans="1:14" ht="16">
      <c r="A1059" s="48" t="str">
        <f>$A$28</f>
        <v>S-CD214
WB27
CWSP21.5/5
FanSP32
Load100</v>
      </c>
      <c r="B1059" s="75" t="e">
        <f t="shared" ca="1" si="1093"/>
        <v>#N/A</v>
      </c>
      <c r="C1059" s="75" t="e">
        <f t="shared" ca="1" si="1093"/>
        <v>#N/A</v>
      </c>
      <c r="D1059" s="75" t="e">
        <f t="shared" ca="1" si="1093"/>
        <v>#N/A</v>
      </c>
      <c r="E1059" s="75" t="e">
        <f t="shared" ca="1" si="1093"/>
        <v>#N/A</v>
      </c>
      <c r="F1059" s="75" t="e">
        <f t="shared" ca="1" si="1093"/>
        <v>#N/A</v>
      </c>
      <c r="G1059" s="75" t="e">
        <f t="shared" ca="1" si="1093"/>
        <v>#N/A</v>
      </c>
      <c r="H1059" s="75" t="e">
        <f t="shared" ca="1" si="1093"/>
        <v>#N/A</v>
      </c>
      <c r="I1059" s="75" t="e">
        <f t="shared" ca="1" si="1093"/>
        <v>#N/A</v>
      </c>
      <c r="J1059" s="75" t="e">
        <f t="shared" ca="1" si="1093"/>
        <v>#N/A</v>
      </c>
      <c r="K1059" s="75" t="e">
        <f t="shared" ca="1" si="1093"/>
        <v>#N/A</v>
      </c>
      <c r="L1059" s="75" t="e">
        <f t="shared" ca="1" si="1093"/>
        <v>#N/A</v>
      </c>
      <c r="M1059" s="75" t="e">
        <f t="shared" ca="1" si="1093"/>
        <v>#N/A</v>
      </c>
      <c r="N1059" s="75" t="e">
        <f t="shared" ca="1" si="1093"/>
        <v>#N/A</v>
      </c>
    </row>
    <row r="1060" spans="1:14" ht="17" thickBot="1">
      <c r="A1060" s="50" t="str">
        <f>$A$29</f>
        <v>S-CD215
WB27
CWSP21.5/5
FanSP32
Load100</v>
      </c>
      <c r="B1060" s="75" t="e">
        <f t="shared" ca="1" si="1093"/>
        <v>#N/A</v>
      </c>
      <c r="C1060" s="75" t="e">
        <f t="shared" ca="1" si="1093"/>
        <v>#N/A</v>
      </c>
      <c r="D1060" s="75" t="e">
        <f t="shared" ca="1" si="1093"/>
        <v>#N/A</v>
      </c>
      <c r="E1060" s="75" t="e">
        <f t="shared" ca="1" si="1093"/>
        <v>#N/A</v>
      </c>
      <c r="F1060" s="75" t="e">
        <f t="shared" ca="1" si="1093"/>
        <v>#N/A</v>
      </c>
      <c r="G1060" s="75" t="e">
        <f t="shared" ca="1" si="1093"/>
        <v>#N/A</v>
      </c>
      <c r="H1060" s="75" t="e">
        <f t="shared" ca="1" si="1093"/>
        <v>#N/A</v>
      </c>
      <c r="I1060" s="75" t="e">
        <f t="shared" ca="1" si="1093"/>
        <v>#N/A</v>
      </c>
      <c r="J1060" s="75" t="e">
        <f t="shared" ca="1" si="1093"/>
        <v>#N/A</v>
      </c>
      <c r="K1060" s="75" t="e">
        <f t="shared" ca="1" si="1093"/>
        <v>#N/A</v>
      </c>
      <c r="L1060" s="75" t="e">
        <f t="shared" ca="1" si="1093"/>
        <v>#N/A</v>
      </c>
      <c r="M1060" s="75" t="e">
        <f t="shared" ca="1" si="1093"/>
        <v>#N/A</v>
      </c>
      <c r="N1060" s="75" t="e">
        <f t="shared" ca="1" si="1093"/>
        <v>#N/A</v>
      </c>
    </row>
  </sheetData>
  <mergeCells count="1">
    <mergeCell ref="B8:J8"/>
  </mergeCells>
  <phoneticPr fontId="32"/>
  <dataValidations count="2">
    <dataValidation type="list" allowBlank="1" showInputMessage="1" showErrorMessage="1" sqref="A536 A584 A32 A56 A80 A104 A128 A152 A176 A200 A224 A248 A272 A296 A320 A344 A368 A392 A416 A440 A464 A488 A512 A560 A608 A632 A656 A680 A704 A728 A752 A776 A800" xr:uid="{00000000-0002-0000-0200-000000000000}">
      <formula1>$X$11:$X$53</formula1>
    </dataValidation>
    <dataValidation type="list" allowBlank="1" showInputMessage="1" showErrorMessage="1" sqref="A6" xr:uid="{F885DD49-7491-482D-B7CC-45E29E47AD40}">
      <formula1>$X$11:$X$453</formula1>
    </dataValidation>
  </dataValidations>
  <pageMargins left="0.75" right="0.75" top="1" bottom="1" header="0.5" footer="0.5"/>
  <pageSetup orientation="portrait" horizontalDpi="4294967293"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2:W328"/>
  <sheetViews>
    <sheetView zoomScale="75" zoomScaleNormal="75" workbookViewId="0">
      <selection activeCell="A6" sqref="A6"/>
    </sheetView>
  </sheetViews>
  <sheetFormatPr baseColWidth="10" defaultColWidth="10.5" defaultRowHeight="14"/>
  <cols>
    <col min="1" max="1" width="23.33203125" style="6" customWidth="1"/>
    <col min="2" max="3" width="15.33203125" style="6" customWidth="1"/>
    <col min="4" max="4" width="18.33203125" style="6" customWidth="1"/>
    <col min="5" max="29" width="15.33203125" style="6" customWidth="1"/>
    <col min="30" max="16384" width="10.5" style="6"/>
  </cols>
  <sheetData>
    <row r="2" spans="1:23">
      <c r="A2" s="6" t="s">
        <v>365</v>
      </c>
    </row>
    <row r="3" spans="1:23">
      <c r="E3" s="66"/>
    </row>
    <row r="4" spans="1:23">
      <c r="A4" s="6" t="s">
        <v>73</v>
      </c>
      <c r="B4" s="85"/>
      <c r="C4" s="85"/>
      <c r="D4" s="85"/>
    </row>
    <row r="5" spans="1:23">
      <c r="E5" s="66"/>
    </row>
    <row r="6" spans="1:23">
      <c r="A6" s="6" t="s">
        <v>366</v>
      </c>
      <c r="E6" s="66"/>
    </row>
    <row r="7" spans="1:23">
      <c r="A7" s="11" t="s">
        <v>18</v>
      </c>
    </row>
    <row r="8" spans="1:23">
      <c r="A8" s="11"/>
    </row>
    <row r="9" spans="1:23" s="35" customFormat="1">
      <c r="A9" s="37" t="s">
        <v>26</v>
      </c>
      <c r="B9" s="13" t="str">
        <f>'Aggregate Results'!B9</f>
        <v>QAS</v>
      </c>
      <c r="C9" s="13" t="str">
        <f>'Aggregate Results'!C9</f>
        <v>ENe-ST_小野</v>
      </c>
      <c r="D9" s="13" t="str">
        <f>'Aggregate Results'!D9</f>
        <v>LCEM_矢島</v>
      </c>
      <c r="E9" s="13" t="str">
        <f>'Aggregate Results'!E9</f>
        <v>BEST_二宮new</v>
      </c>
      <c r="F9" s="13" t="str">
        <f>'Aggregate Results'!F9</f>
        <v>Popolo_富樫</v>
      </c>
      <c r="G9" s="13" t="str">
        <f>'Aggregate Results'!G9</f>
        <v>ACSESCX_吉田</v>
      </c>
      <c r="H9" s="13" t="str">
        <f>'Aggregate Results'!H9</f>
        <v>YourData</v>
      </c>
      <c r="I9" s="13" t="str">
        <f>'Aggregate Results'!I9</f>
        <v>Blank</v>
      </c>
      <c r="J9" s="13" t="str">
        <f>'Aggregate Results'!J9</f>
        <v>Blank</v>
      </c>
      <c r="K9" s="13" t="str">
        <f>'Aggregate Results'!K9</f>
        <v>Blank</v>
      </c>
      <c r="L9" s="13" t="str">
        <f>'Aggregate Results'!L9</f>
        <v>Blank</v>
      </c>
      <c r="M9" s="13" t="str">
        <f>'Aggregate Results'!M9</f>
        <v>Blank</v>
      </c>
      <c r="N9" s="13" t="str">
        <f>'Aggregate Results'!N9</f>
        <v>Blank</v>
      </c>
    </row>
    <row r="10" spans="1:23" s="35" customFormat="1" ht="15" thickBot="1">
      <c r="A10" s="37"/>
      <c r="B10" s="13" t="str">
        <f ca="1">'Aggregate Results'!B10</f>
        <v>QAS/メーカ値</v>
      </c>
      <c r="C10" s="13" t="str">
        <f ca="1">'Aggregate Results'!C10</f>
        <v>ENe-ST/小野永吉</v>
      </c>
      <c r="D10" s="13" t="str">
        <f ca="1">'Aggregate Results'!D10</f>
        <v>LCEM/Yajima</v>
      </c>
      <c r="E10" s="13" t="str">
        <f ca="1">'Aggregate Results'!E10</f>
        <v>BEST2108dev/nino</v>
      </c>
      <c r="F10" s="13" t="str">
        <f>'Aggregate Results'!F10</f>
        <v>Popolo_富樫</v>
      </c>
      <c r="G10" s="13" t="str">
        <f>'Aggregate Results'!G10</f>
        <v>ACSESCX_吉田</v>
      </c>
      <c r="H10" s="13" t="str">
        <f ca="1">'Aggregate Results'!H10</f>
        <v>EnergyPlus/小野永吉</v>
      </c>
      <c r="I10" s="13" t="e">
        <f ca="1">'Aggregate Results'!I10</f>
        <v>#REF!</v>
      </c>
      <c r="J10" s="13" t="e">
        <f ca="1">'Aggregate Results'!J10</f>
        <v>#REF!</v>
      </c>
      <c r="K10" s="13" t="e">
        <f ca="1">'Aggregate Results'!K10</f>
        <v>#REF!</v>
      </c>
      <c r="L10" s="13" t="e">
        <f ca="1">'Aggregate Results'!L10</f>
        <v>#REF!</v>
      </c>
      <c r="M10" s="13" t="e">
        <f ca="1">'Aggregate Results'!M10</f>
        <v>#REF!</v>
      </c>
      <c r="N10" s="13" t="e">
        <f ca="1">'Aggregate Results'!N10</f>
        <v>#REF!</v>
      </c>
    </row>
    <row r="11" spans="1:23" ht="45">
      <c r="A11" s="86" t="s">
        <v>74</v>
      </c>
      <c r="B11" s="87">
        <f>IF(ISNA('[2]Aggregate Results'!B29),NA(),'[2]Aggregate Results'!B29-'[2]Aggregate Results'!B26)</f>
        <v>-5.960538709257257E-2</v>
      </c>
      <c r="C11" s="87">
        <f>IF(ISNA('[2]Aggregate Results'!C29),NA(),'[2]Aggregate Results'!C29-'[2]Aggregate Results'!C26)</f>
        <v>-6.4548693505502186E-2</v>
      </c>
      <c r="D11" s="87">
        <f>IF(ISNA('[2]Aggregate Results'!D29),NA(),'[2]Aggregate Results'!D29-'[2]Aggregate Results'!D26)</f>
        <v>-6.7381858825688923E-2</v>
      </c>
      <c r="E11" s="87">
        <f>IF(ISNA('[2]Aggregate Results'!E29),NA(),'[2]Aggregate Results'!E29-'[2]Aggregate Results'!E26)</f>
        <v>-5.8321170878100403E-2</v>
      </c>
      <c r="F11" s="87">
        <f>IF(ISNA('[2]Aggregate Results'!F29),NA(),'[2]Aggregate Results'!F29-'[2]Aggregate Results'!F26)</f>
        <v>-6.6421194153498675E-2</v>
      </c>
      <c r="G11" s="87">
        <f>IF(ISNA('[2]Aggregate Results'!G29),NA(),'[2]Aggregate Results'!G29-'[2]Aggregate Results'!G26)</f>
        <v>-6.7000000000000171E-2</v>
      </c>
      <c r="H11" s="87">
        <f>IF(ISNA('[2]Aggregate Results'!H29),NA(),'[2]Aggregate Results'!H29-'[2]Aggregate Results'!H26)</f>
        <v>-7.0108097135072711E-2</v>
      </c>
      <c r="I11" s="87">
        <f>IF(ISNA('[2]Aggregate Results'!I29),NA(),'[2]Aggregate Results'!I29-'[2]Aggregate Results'!I26)</f>
        <v>-5.9583892523249915E-2</v>
      </c>
      <c r="J11" s="87">
        <f>IF(ISNA('[2]Aggregate Results'!J29),NA(),'[2]Aggregate Results'!J29-'[2]Aggregate Results'!J26)</f>
        <v>-4.1180000000000661E-2</v>
      </c>
      <c r="K11" s="87" t="e">
        <f>IF(ISNA('[2]Aggregate Results'!K29),NA(),'[2]Aggregate Results'!K29-'[2]Aggregate Results'!K26)</f>
        <v>#N/A</v>
      </c>
      <c r="L11" s="87" t="e">
        <f>IF(ISNA('[2]Aggregate Results'!L29),NA(),'[2]Aggregate Results'!L29-'[2]Aggregate Results'!L26)</f>
        <v>#N/A</v>
      </c>
      <c r="M11" s="87" t="e">
        <f>IF(ISNA('[2]Aggregate Results'!M29),NA(),'[2]Aggregate Results'!M29-'[2]Aggregate Results'!M26)</f>
        <v>#N/A</v>
      </c>
      <c r="N11" s="88" t="e">
        <f>IF(ISNA('[2]Aggregate Results'!N29),NA(),'[2]Aggregate Results'!N29-'[2]Aggregate Results'!N26)</f>
        <v>#N/A</v>
      </c>
      <c r="S11" s="89"/>
    </row>
    <row r="12" spans="1:23" ht="45">
      <c r="A12" s="90" t="s">
        <v>75</v>
      </c>
      <c r="B12" s="91">
        <f>IF(ISNA('[2]Aggregate Results'!B75),NA(),'[2]Aggregate Results'!B75-'[2]Aggregate Results'!B72)</f>
        <v>7.265151159167027E-2</v>
      </c>
      <c r="C12" s="91">
        <f>IF(ISNA('[2]Aggregate Results'!C75),NA(),'[2]Aggregate Results'!C75-'[2]Aggregate Results'!C72)</f>
        <v>6.8955882190503304E-2</v>
      </c>
      <c r="D12" s="91">
        <f>IF(ISNA('[2]Aggregate Results'!D75),NA(),'[2]Aggregate Results'!D75-'[2]Aggregate Results'!D72)</f>
        <v>6.7630708217620961E-2</v>
      </c>
      <c r="E12" s="91">
        <f>IF(ISNA('[2]Aggregate Results'!E75),NA(),'[2]Aggregate Results'!E75-'[2]Aggregate Results'!E72)</f>
        <v>6.3303381455626084E-2</v>
      </c>
      <c r="F12" s="91">
        <f>IF(ISNA('[2]Aggregate Results'!F75),NA(),'[2]Aggregate Results'!F75-'[2]Aggregate Results'!F72)</f>
        <v>6.7154000945041759E-2</v>
      </c>
      <c r="G12" s="91">
        <f>IF(ISNA('[2]Aggregate Results'!G75),NA(),'[2]Aggregate Results'!G75-'[2]Aggregate Results'!G72)</f>
        <v>6.7999999999999949E-2</v>
      </c>
      <c r="H12" s="91">
        <f>IF(ISNA('[2]Aggregate Results'!H75),NA(),'[2]Aggregate Results'!H75-'[2]Aggregate Results'!H72)</f>
        <v>6.774596538819011E-2</v>
      </c>
      <c r="I12" s="91">
        <f>IF(ISNA('[2]Aggregate Results'!I75),NA(),'[2]Aggregate Results'!I75-'[2]Aggregate Results'!I72)</f>
        <v>7.2467730843969402E-2</v>
      </c>
      <c r="J12" s="91">
        <f>IF(ISNA('[2]Aggregate Results'!J75),NA(),'[2]Aggregate Results'!J75-'[2]Aggregate Results'!J72)</f>
        <v>4.0939999999999976E-2</v>
      </c>
      <c r="K12" s="91" t="e">
        <f>IF(ISNA('[2]Aggregate Results'!K75),NA(),'[2]Aggregate Results'!K75-'[2]Aggregate Results'!K72)</f>
        <v>#N/A</v>
      </c>
      <c r="L12" s="91" t="e">
        <f>IF(ISNA('[2]Aggregate Results'!L75),NA(),'[2]Aggregate Results'!L75-'[2]Aggregate Results'!L72)</f>
        <v>#N/A</v>
      </c>
      <c r="M12" s="91" t="e">
        <f>IF(ISNA('[2]Aggregate Results'!M75),NA(),'[2]Aggregate Results'!M75-'[2]Aggregate Results'!M72)</f>
        <v>#N/A</v>
      </c>
      <c r="N12" s="92" t="e">
        <f>IF(ISNA('[2]Aggregate Results'!N75),NA(),'[2]Aggregate Results'!N75-'[2]Aggregate Results'!N72)</f>
        <v>#N/A</v>
      </c>
      <c r="S12" s="93"/>
    </row>
    <row r="13" spans="1:23" ht="60">
      <c r="A13" s="90" t="s">
        <v>76</v>
      </c>
      <c r="B13" s="94">
        <f>IF(ISNA('[2]Aggregate Results'!B76),NA(),'[2]Aggregate Results'!B76-'[2]Aggregate Results'!B73)</f>
        <v>7.7372212241034077E-2</v>
      </c>
      <c r="C13" s="94">
        <f>IF(ISNA('[2]Aggregate Results'!C76),NA(),'[2]Aggregate Results'!C76-'[2]Aggregate Results'!C73)</f>
        <v>7.0419827436304594E-2</v>
      </c>
      <c r="D13" s="94">
        <f>IF(ISNA('[2]Aggregate Results'!D76),NA(),'[2]Aggregate Results'!D76-'[2]Aggregate Results'!D73)</f>
        <v>6.0849905014030981E-2</v>
      </c>
      <c r="E13" s="94">
        <f>IF(ISNA('[2]Aggregate Results'!E76),NA(),'[2]Aggregate Results'!E76-'[2]Aggregate Results'!E73)</f>
        <v>0.17848036715961246</v>
      </c>
      <c r="F13" s="94">
        <f>IF(ISNA('[2]Aggregate Results'!F76),NA(),'[2]Aggregate Results'!F76-'[2]Aggregate Results'!F73)</f>
        <v>6.644327498380509E-2</v>
      </c>
      <c r="G13" s="94">
        <f>IF(ISNA('[2]Aggregate Results'!G76),NA(),'[2]Aggregate Results'!G76-'[2]Aggregate Results'!G73)</f>
        <v>6.7999999999999616E-2</v>
      </c>
      <c r="H13" s="94">
        <f>IF(ISNA('[2]Aggregate Results'!H76),NA(),'[2]Aggregate Results'!H76-'[2]Aggregate Results'!H73)</f>
        <v>6.7690999227368209E-2</v>
      </c>
      <c r="I13" s="94">
        <f>IF(ISNA('[2]Aggregate Results'!I76),NA(),'[2]Aggregate Results'!I76-'[2]Aggregate Results'!I73)</f>
        <v>7.7317592442186722E-2</v>
      </c>
      <c r="J13" s="94">
        <f>IF(ISNA('[2]Aggregate Results'!J76),NA(),'[2]Aggregate Results'!J76-'[2]Aggregate Results'!J73)</f>
        <v>1.1689999999999756E-2</v>
      </c>
      <c r="K13" s="94" t="e">
        <f>IF(ISNA('[2]Aggregate Results'!K76),NA(),'[2]Aggregate Results'!K76-'[2]Aggregate Results'!K73)</f>
        <v>#N/A</v>
      </c>
      <c r="L13" s="94" t="e">
        <f>IF(ISNA('[2]Aggregate Results'!L76),NA(),'[2]Aggregate Results'!L76-'[2]Aggregate Results'!L73)</f>
        <v>#N/A</v>
      </c>
      <c r="M13" s="94" t="e">
        <f>IF(ISNA('[2]Aggregate Results'!M76),NA(),'[2]Aggregate Results'!M76-'[2]Aggregate Results'!M73)</f>
        <v>#N/A</v>
      </c>
      <c r="N13" s="95" t="e">
        <f>IF(ISNA('[2]Aggregate Results'!N76),NA(),'[2]Aggregate Results'!N76-'[2]Aggregate Results'!N73)</f>
        <v>#N/A</v>
      </c>
      <c r="S13" s="96"/>
    </row>
    <row r="14" spans="1:23" ht="60">
      <c r="A14" s="90" t="s">
        <v>77</v>
      </c>
      <c r="B14" s="94">
        <f>IF(ISNA('[2]Aggregate Results'!B46),NA(),'[2]Aggregate Results'!B46-'[2]Aggregate Results'!B43)</f>
        <v>7.7372212241033633E-2</v>
      </c>
      <c r="C14" s="94">
        <f>IF(ISNA('[2]Aggregate Results'!C46),NA(),'[2]Aggregate Results'!C46-'[2]Aggregate Results'!C43)</f>
        <v>7.0419827436309479E-2</v>
      </c>
      <c r="D14" s="94">
        <f>IF(ISNA('[2]Aggregate Results'!D46),NA(),'[2]Aggregate Results'!D46-'[2]Aggregate Results'!D43)</f>
        <v>6.5030336379999998E-2</v>
      </c>
      <c r="E14" s="94">
        <f>IF(ISNA('[2]Aggregate Results'!E46),NA(),'[2]Aggregate Results'!E46-'[2]Aggregate Results'!E43)</f>
        <v>6.9164805664480244E-2</v>
      </c>
      <c r="F14" s="94">
        <f>IF(ISNA('[2]Aggregate Results'!F46),NA(),'[2]Aggregate Results'!F46-'[2]Aggregate Results'!F43)</f>
        <v>6.7163860760361072E-2</v>
      </c>
      <c r="G14" s="94">
        <f>IF(ISNA('[2]Aggregate Results'!G46),NA(),'[2]Aggregate Results'!G46-'[2]Aggregate Results'!G43)</f>
        <v>6.7000000000000171E-2</v>
      </c>
      <c r="H14" s="94">
        <f>IF(ISNA('[2]Aggregate Results'!H46),NA(),'[2]Aggregate Results'!H46-'[2]Aggregate Results'!H43)</f>
        <v>6.6631402041641419E-2</v>
      </c>
      <c r="I14" s="94">
        <f>IF(ISNA('[2]Aggregate Results'!I46),NA(),'[2]Aggregate Results'!I46-'[2]Aggregate Results'!I43)</f>
        <v>7.7323389975527679E-2</v>
      </c>
      <c r="J14" s="94">
        <f>IF(ISNA('[2]Aggregate Results'!J46),NA(),'[2]Aggregate Results'!J46-'[2]Aggregate Results'!J43)</f>
        <v>2.1699999999999608E-2</v>
      </c>
      <c r="K14" s="94" t="e">
        <f>IF(ISNA('[2]Aggregate Results'!K46),NA(),'[2]Aggregate Results'!K46-'[2]Aggregate Results'!K43)</f>
        <v>#N/A</v>
      </c>
      <c r="L14" s="94" t="e">
        <f>IF(ISNA('[2]Aggregate Results'!L46),NA(),'[2]Aggregate Results'!L46-'[2]Aggregate Results'!L43)</f>
        <v>#N/A</v>
      </c>
      <c r="M14" s="94" t="e">
        <f>IF(ISNA('[2]Aggregate Results'!M46),NA(),'[2]Aggregate Results'!M46-'[2]Aggregate Results'!M43)</f>
        <v>#N/A</v>
      </c>
      <c r="N14" s="95" t="e">
        <f>IF(ISNA('[2]Aggregate Results'!N46),NA(),'[2]Aggregate Results'!N46-'[2]Aggregate Results'!N43)</f>
        <v>#N/A</v>
      </c>
      <c r="S14" s="97"/>
    </row>
    <row r="15" spans="1:23" ht="61" thickBot="1">
      <c r="A15" s="98" t="s">
        <v>78</v>
      </c>
      <c r="B15" s="99">
        <f>IF(ISNA('[2]Aggregate Results'!B61),NA(),'[2]Aggregate Results'!B61-'[2]Aggregate Results'!B58)</f>
        <v>0</v>
      </c>
      <c r="C15" s="99">
        <f>IF(ISNA('[2]Aggregate Results'!C61),NA(),'[2]Aggregate Results'!C61-'[2]Aggregate Results'!C58)</f>
        <v>-5.773159728050814E-15</v>
      </c>
      <c r="D15" s="99">
        <f>IF(ISNA('[2]Aggregate Results'!D61),NA(),'[2]Aggregate Results'!D61-'[2]Aggregate Results'!D58)</f>
        <v>-4.1804313659699055E-3</v>
      </c>
      <c r="E15" s="99">
        <f>IF(ISNA('[2]Aggregate Results'!E61),NA(),'[2]Aggregate Results'!E61-'[2]Aggregate Results'!E58)</f>
        <v>0.10931556149513222</v>
      </c>
      <c r="F15" s="99">
        <f>IF(ISNA('[2]Aggregate Results'!F61),NA(),'[2]Aggregate Results'!F61-'[2]Aggregate Results'!F58)</f>
        <v>-7.2058577655598199E-4</v>
      </c>
      <c r="G15" s="99">
        <f>IF(ISNA('[2]Aggregate Results'!G61),NA(),'[2]Aggregate Results'!G61-'[2]Aggregate Results'!G58)</f>
        <v>1.000000000000334E-3</v>
      </c>
      <c r="H15" s="99">
        <f>IF(ISNA('[2]Aggregate Results'!H61),NA(),'[2]Aggregate Results'!H61-'[2]Aggregate Results'!H58)</f>
        <v>1.0595971857267905E-3</v>
      </c>
      <c r="I15" s="99">
        <f>IF(ISNA('[2]Aggregate Results'!I61),NA(),'[2]Aggregate Results'!I61-'[2]Aggregate Results'!I58)</f>
        <v>-5.7975333418447406E-6</v>
      </c>
      <c r="J15" s="99">
        <f>IF(ISNA('[2]Aggregate Results'!J61),NA(),'[2]Aggregate Results'!J61-'[2]Aggregate Results'!J58)</f>
        <v>-1.0009999999999852E-2</v>
      </c>
      <c r="K15" s="99" t="e">
        <f>IF(ISNA('[2]Aggregate Results'!K61),NA(),'[2]Aggregate Results'!K61-'[2]Aggregate Results'!K58)</f>
        <v>#N/A</v>
      </c>
      <c r="L15" s="99" t="e">
        <f>IF(ISNA('[2]Aggregate Results'!L61),NA(),'[2]Aggregate Results'!L61-'[2]Aggregate Results'!L58)</f>
        <v>#N/A</v>
      </c>
      <c r="M15" s="99" t="e">
        <f>IF(ISNA('[2]Aggregate Results'!M61),NA(),'[2]Aggregate Results'!M61-'[2]Aggregate Results'!M58)</f>
        <v>#N/A</v>
      </c>
      <c r="N15" s="100" t="e">
        <f>IF(ISNA('[2]Aggregate Results'!N61),NA(),'[2]Aggregate Results'!N61-'[2]Aggregate Results'!N58)</f>
        <v>#N/A</v>
      </c>
      <c r="O15" s="101"/>
      <c r="Q15" s="101"/>
      <c r="R15" s="101"/>
      <c r="S15" s="101"/>
      <c r="T15" s="101"/>
      <c r="U15" s="101"/>
      <c r="V15" s="101"/>
      <c r="W15" s="101"/>
    </row>
    <row r="16" spans="1:23">
      <c r="A16" s="101"/>
      <c r="B16" s="101"/>
      <c r="C16" s="101"/>
      <c r="D16" s="101"/>
      <c r="E16" s="101"/>
      <c r="F16" s="101"/>
      <c r="G16" s="101"/>
      <c r="H16" s="101"/>
      <c r="I16" s="101"/>
      <c r="J16" s="101"/>
      <c r="K16" s="101"/>
      <c r="L16" s="101"/>
      <c r="M16" s="101"/>
      <c r="N16" s="101"/>
      <c r="O16" s="101"/>
      <c r="P16" s="101"/>
      <c r="Q16" s="101"/>
      <c r="R16" s="101"/>
      <c r="S16" s="101"/>
      <c r="T16" s="101"/>
      <c r="U16" s="101"/>
      <c r="V16" s="101"/>
      <c r="W16" s="101"/>
    </row>
    <row r="17" spans="1:23">
      <c r="A17" s="6" t="s">
        <v>79</v>
      </c>
      <c r="E17" s="66"/>
      <c r="O17" s="101"/>
      <c r="P17" s="101"/>
      <c r="Q17" s="101"/>
      <c r="R17" s="101"/>
      <c r="S17" s="101"/>
      <c r="T17" s="101"/>
      <c r="U17" s="101"/>
      <c r="V17" s="101"/>
      <c r="W17" s="101"/>
    </row>
    <row r="18" spans="1:23">
      <c r="A18" s="11" t="s">
        <v>18</v>
      </c>
      <c r="O18" s="101"/>
      <c r="P18" s="101"/>
      <c r="Q18" s="101"/>
      <c r="R18" s="101"/>
      <c r="S18" s="101"/>
      <c r="T18" s="101"/>
      <c r="U18" s="101"/>
      <c r="V18" s="101"/>
      <c r="W18" s="101"/>
    </row>
    <row r="19" spans="1:23" s="35" customFormat="1" ht="15" thickBot="1">
      <c r="A19" s="37" t="s">
        <v>26</v>
      </c>
      <c r="B19" s="13" t="str">
        <f ca="1">B$10</f>
        <v>QAS/メーカ値</v>
      </c>
      <c r="C19" s="13" t="str">
        <f t="shared" ref="C19:N19" ca="1" si="0">C$10</f>
        <v>ENe-ST/小野永吉</v>
      </c>
      <c r="D19" s="13" t="str">
        <f t="shared" ca="1" si="0"/>
        <v>LCEM/Yajima</v>
      </c>
      <c r="E19" s="13" t="str">
        <f t="shared" ca="1" si="0"/>
        <v>BEST2108dev/nino</v>
      </c>
      <c r="F19" s="13" t="str">
        <f t="shared" si="0"/>
        <v>Popolo_富樫</v>
      </c>
      <c r="G19" s="13" t="str">
        <f t="shared" si="0"/>
        <v>ACSESCX_吉田</v>
      </c>
      <c r="H19" s="13" t="str">
        <f t="shared" ca="1" si="0"/>
        <v>EnergyPlus/小野永吉</v>
      </c>
      <c r="I19" s="13" t="e">
        <f t="shared" ca="1" si="0"/>
        <v>#REF!</v>
      </c>
      <c r="J19" s="13" t="e">
        <f t="shared" ca="1" si="0"/>
        <v>#REF!</v>
      </c>
      <c r="K19" s="13" t="e">
        <f t="shared" ca="1" si="0"/>
        <v>#REF!</v>
      </c>
      <c r="L19" s="13" t="e">
        <f t="shared" ca="1" si="0"/>
        <v>#REF!</v>
      </c>
      <c r="M19" s="13" t="e">
        <f t="shared" ca="1" si="0"/>
        <v>#REF!</v>
      </c>
      <c r="N19" s="13" t="e">
        <f t="shared" ca="1" si="0"/>
        <v>#REF!</v>
      </c>
      <c r="O19" s="102"/>
      <c r="P19" s="102"/>
      <c r="Q19" s="102"/>
      <c r="R19" s="102"/>
      <c r="S19" s="102"/>
      <c r="T19" s="102"/>
      <c r="U19" s="102"/>
      <c r="V19" s="102"/>
      <c r="W19" s="102"/>
    </row>
    <row r="20" spans="1:23" ht="15">
      <c r="A20" s="86" t="s">
        <v>80</v>
      </c>
      <c r="B20" s="87">
        <f>IF(ISNA('[2]Aggregate Results'!B80),NA(),'[2]Aggregate Results'!B80-'[2]Aggregate Results'!B77)</f>
        <v>0.29139705610015287</v>
      </c>
      <c r="C20" s="87">
        <f>IF(ISNA('[2]Aggregate Results'!C80),NA(),'[2]Aggregate Results'!C80-'[2]Aggregate Results'!C77)</f>
        <v>0.29210678620346453</v>
      </c>
      <c r="D20" s="87">
        <f>IF(ISNA('[2]Aggregate Results'!D80),NA(),'[2]Aggregate Results'!D80-'[2]Aggregate Results'!D77)</f>
        <v>0.28703045845031983</v>
      </c>
      <c r="E20" s="87">
        <f>IF(ISNA('[2]Aggregate Results'!E80),NA(),'[2]Aggregate Results'!E80-'[2]Aggregate Results'!E77)</f>
        <v>0.27929686355190575</v>
      </c>
      <c r="F20" s="87">
        <f>IF(ISNA('[2]Aggregate Results'!F80),NA(),'[2]Aggregate Results'!F80-'[2]Aggregate Results'!F77)</f>
        <v>0.29464714297604733</v>
      </c>
      <c r="G20" s="87">
        <f>IF(ISNA('[2]Aggregate Results'!G80),NA(),'[2]Aggregate Results'!G80-'[2]Aggregate Results'!G77)</f>
        <v>0.29499999999999993</v>
      </c>
      <c r="H20" s="87">
        <f>IF(ISNA('[2]Aggregate Results'!H80),NA(),'[2]Aggregate Results'!H80-'[2]Aggregate Results'!H77)</f>
        <v>0.29113245524700537</v>
      </c>
      <c r="I20" s="87">
        <f>IF(ISNA('[2]Aggregate Results'!I80),NA(),'[2]Aggregate Results'!I80-'[2]Aggregate Results'!I77)</f>
        <v>0.2962203070498779</v>
      </c>
      <c r="J20" s="87">
        <f>IF(ISNA('[2]Aggregate Results'!J80),NA(),'[2]Aggregate Results'!J80-'[2]Aggregate Results'!J77)</f>
        <v>0.27691000000000021</v>
      </c>
      <c r="K20" s="87" t="e">
        <f>IF(ISNA('[2]Aggregate Results'!K80),NA(),'[2]Aggregate Results'!K80-'[2]Aggregate Results'!K77)</f>
        <v>#N/A</v>
      </c>
      <c r="L20" s="87" t="e">
        <f>IF(ISNA('[2]Aggregate Results'!L80),NA(),'[2]Aggregate Results'!L80-'[2]Aggregate Results'!L77)</f>
        <v>#N/A</v>
      </c>
      <c r="M20" s="87" t="e">
        <f>IF(ISNA('[2]Aggregate Results'!M80),NA(),'[2]Aggregate Results'!M80-'[2]Aggregate Results'!M77)</f>
        <v>#N/A</v>
      </c>
      <c r="N20" s="88" t="e">
        <f>IF(ISNA('[2]Aggregate Results'!N80),NA(),'[2]Aggregate Results'!N80-'[2]Aggregate Results'!N77)</f>
        <v>#N/A</v>
      </c>
      <c r="O20" s="101"/>
      <c r="P20" s="101"/>
      <c r="Q20" s="101"/>
      <c r="R20" s="101"/>
      <c r="S20" s="101"/>
      <c r="T20" s="101"/>
      <c r="U20" s="101"/>
      <c r="V20" s="101"/>
      <c r="W20" s="101"/>
    </row>
    <row r="21" spans="1:23" ht="15">
      <c r="A21" s="90" t="s">
        <v>81</v>
      </c>
      <c r="B21" s="103">
        <f>IF(ISNA('[2]Aggregate Results'!B50),NA(),'[2]Aggregate Results'!B50-'[2]Aggregate Results'!B47)</f>
        <v>0.29139705260227822</v>
      </c>
      <c r="C21" s="103">
        <f>IF(ISNA('[2]Aggregate Results'!C50),NA(),'[2]Aggregate Results'!C50-'[2]Aggregate Results'!C47)</f>
        <v>0.29210678620346453</v>
      </c>
      <c r="D21" s="103">
        <f>IF(ISNA('[2]Aggregate Results'!D50),NA(),'[2]Aggregate Results'!D50-'[2]Aggregate Results'!D47)</f>
        <v>0.28703045845031983</v>
      </c>
      <c r="E21" s="103">
        <f>IF(ISNA('[2]Aggregate Results'!E50),NA(),'[2]Aggregate Results'!E50-'[2]Aggregate Results'!E47)</f>
        <v>0.27929686355190575</v>
      </c>
      <c r="F21" s="103">
        <f>IF(ISNA('[2]Aggregate Results'!F50),NA(),'[2]Aggregate Results'!F50-'[2]Aggregate Results'!F47)</f>
        <v>0.29464714297604733</v>
      </c>
      <c r="G21" s="103">
        <f>IF(ISNA('[2]Aggregate Results'!G50),NA(),'[2]Aggregate Results'!G50-'[2]Aggregate Results'!G47)</f>
        <v>0.29499999999999993</v>
      </c>
      <c r="H21" s="103">
        <f>IF(ISNA('[2]Aggregate Results'!H50),NA(),'[2]Aggregate Results'!H50-'[2]Aggregate Results'!H47)</f>
        <v>0.29160521706469633</v>
      </c>
      <c r="I21" s="103">
        <f>IF(ISNA('[2]Aggregate Results'!I50),NA(),'[2]Aggregate Results'!I50-'[2]Aggregate Results'!I47)</f>
        <v>0.2962203070498779</v>
      </c>
      <c r="J21" s="103">
        <f>IF(ISNA('[2]Aggregate Results'!J50),NA(),'[2]Aggregate Results'!J50-'[2]Aggregate Results'!J47)</f>
        <v>0.27707999999999977</v>
      </c>
      <c r="K21" s="103" t="e">
        <f>IF(ISNA('[2]Aggregate Results'!K50),NA(),'[2]Aggregate Results'!K50-'[2]Aggregate Results'!K47)</f>
        <v>#N/A</v>
      </c>
      <c r="L21" s="103" t="e">
        <f>IF(ISNA('[2]Aggregate Results'!L50),NA(),'[2]Aggregate Results'!L50-'[2]Aggregate Results'!L47)</f>
        <v>#N/A</v>
      </c>
      <c r="M21" s="103" t="e">
        <f>IF(ISNA('[2]Aggregate Results'!M50),NA(),'[2]Aggregate Results'!M50-'[2]Aggregate Results'!M47)</f>
        <v>#N/A</v>
      </c>
      <c r="N21" s="104" t="e">
        <f>IF(ISNA('[2]Aggregate Results'!N50),NA(),'[2]Aggregate Results'!N50-'[2]Aggregate Results'!N47)</f>
        <v>#N/A</v>
      </c>
      <c r="O21" s="101"/>
      <c r="P21" s="101"/>
      <c r="Q21" s="101"/>
      <c r="R21" s="101"/>
      <c r="S21" s="101"/>
      <c r="T21" s="101"/>
      <c r="U21" s="101"/>
      <c r="V21" s="101"/>
      <c r="W21" s="101"/>
    </row>
    <row r="22" spans="1:23" ht="15">
      <c r="A22" s="90" t="s">
        <v>82</v>
      </c>
      <c r="B22" s="103">
        <f>IF(ISNA('[2]Aggregate Results'!B65),NA(),'[2]Aggregate Results'!B65-'[2]Aggregate Results'!B62)</f>
        <v>0</v>
      </c>
      <c r="C22" s="103">
        <f>IF(ISNA('[2]Aggregate Results'!C65),NA(),'[2]Aggregate Results'!C65-'[2]Aggregate Results'!C62)</f>
        <v>0</v>
      </c>
      <c r="D22" s="103">
        <f>IF(ISNA('[2]Aggregate Results'!D65),NA(),'[2]Aggregate Results'!D65-'[2]Aggregate Results'!D62)</f>
        <v>0</v>
      </c>
      <c r="E22" s="103">
        <f>IF(ISNA('[2]Aggregate Results'!E65),NA(),'[2]Aggregate Results'!E65-'[2]Aggregate Results'!E62)</f>
        <v>0</v>
      </c>
      <c r="F22" s="103">
        <f>IF(ISNA('[2]Aggregate Results'!F65),NA(),'[2]Aggregate Results'!F65-'[2]Aggregate Results'!F62)</f>
        <v>0</v>
      </c>
      <c r="G22" s="103">
        <f>IF(ISNA('[2]Aggregate Results'!G65),NA(),'[2]Aggregate Results'!G65-'[2]Aggregate Results'!G62)</f>
        <v>0</v>
      </c>
      <c r="H22" s="103">
        <f>IF(ISNA('[2]Aggregate Results'!H65),NA(),'[2]Aggregate Results'!H65-'[2]Aggregate Results'!H62)</f>
        <v>-4.7276181769095871E-4</v>
      </c>
      <c r="I22" s="103">
        <f>IF(ISNA('[2]Aggregate Results'!I65),NA(),'[2]Aggregate Results'!I65-'[2]Aggregate Results'!I62)</f>
        <v>0</v>
      </c>
      <c r="J22" s="103">
        <f>IF(ISNA('[2]Aggregate Results'!J65),NA(),'[2]Aggregate Results'!J65-'[2]Aggregate Results'!J62)</f>
        <v>-1.6999999999955939E-4</v>
      </c>
      <c r="K22" s="103" t="e">
        <f>IF(ISNA('[2]Aggregate Results'!K65),NA(),'[2]Aggregate Results'!K65-'[2]Aggregate Results'!K62)</f>
        <v>#N/A</v>
      </c>
      <c r="L22" s="103" t="e">
        <f>IF(ISNA('[2]Aggregate Results'!L65),NA(),'[2]Aggregate Results'!L65-'[2]Aggregate Results'!L62)</f>
        <v>#N/A</v>
      </c>
      <c r="M22" s="103" t="e">
        <f>IF(ISNA('[2]Aggregate Results'!M65),NA(),'[2]Aggregate Results'!M65-'[2]Aggregate Results'!M62)</f>
        <v>#N/A</v>
      </c>
      <c r="N22" s="104" t="e">
        <f>IF(ISNA('[2]Aggregate Results'!N65),NA(),'[2]Aggregate Results'!N65-'[2]Aggregate Results'!N62)</f>
        <v>#N/A</v>
      </c>
      <c r="O22" s="101"/>
      <c r="P22" s="101"/>
      <c r="Q22" s="101"/>
      <c r="R22" s="101"/>
      <c r="S22" s="101"/>
      <c r="T22" s="101"/>
      <c r="U22" s="101"/>
      <c r="V22" s="101"/>
      <c r="W22" s="101"/>
    </row>
    <row r="23" spans="1:23" ht="15">
      <c r="A23" s="90" t="s">
        <v>80</v>
      </c>
      <c r="B23" s="94">
        <f>IF(ISNA('[2]Aggregate Results'!B79),NA(),'[2]Aggregate Results'!B79-'[2]Aggregate Results'!B78)</f>
        <v>0.68493025430246446</v>
      </c>
      <c r="C23" s="94">
        <f>IF(ISNA('[2]Aggregate Results'!C79),NA(),'[2]Aggregate Results'!C79-'[2]Aggregate Results'!C78)</f>
        <v>0.6712476991040992</v>
      </c>
      <c r="D23" s="94">
        <f>IF(ISNA('[2]Aggregate Results'!D79),NA(),'[2]Aggregate Results'!D79-'[2]Aggregate Results'!D78)</f>
        <v>0.82473301887511941</v>
      </c>
      <c r="E23" s="94">
        <f>IF(ISNA('[2]Aggregate Results'!E79),NA(),'[2]Aggregate Results'!E79-'[2]Aggregate Results'!E78)</f>
        <v>0.67347764159735535</v>
      </c>
      <c r="F23" s="94">
        <f>IF(ISNA('[2]Aggregate Results'!F79),NA(),'[2]Aggregate Results'!F79-'[2]Aggregate Results'!F78)</f>
        <v>0.67987807387069132</v>
      </c>
      <c r="G23" s="94">
        <f>IF(ISNA('[2]Aggregate Results'!G79),NA(),'[2]Aggregate Results'!G79-'[2]Aggregate Results'!G78)</f>
        <v>0.68099999999999961</v>
      </c>
      <c r="H23" s="94">
        <f>IF(ISNA('[2]Aggregate Results'!H79),NA(),'[2]Aggregate Results'!H79-'[2]Aggregate Results'!H78)</f>
        <v>0.69227778483197344</v>
      </c>
      <c r="I23" s="94">
        <f>IF(ISNA('[2]Aggregate Results'!I79),NA(),'[2]Aggregate Results'!I79-'[2]Aggregate Results'!I78)</f>
        <v>0.68443104666960508</v>
      </c>
      <c r="J23" s="94">
        <f>IF(ISNA('[2]Aggregate Results'!J79),NA(),'[2]Aggregate Results'!J79-'[2]Aggregate Results'!J78)</f>
        <v>0.59689000000000014</v>
      </c>
      <c r="K23" s="94" t="e">
        <f>IF(ISNA('[2]Aggregate Results'!K79),NA(),'[2]Aggregate Results'!K79-'[2]Aggregate Results'!K78)</f>
        <v>#N/A</v>
      </c>
      <c r="L23" s="94" t="e">
        <f>IF(ISNA('[2]Aggregate Results'!L79),NA(),'[2]Aggregate Results'!L79-'[2]Aggregate Results'!L78)</f>
        <v>#N/A</v>
      </c>
      <c r="M23" s="94" t="e">
        <f>IF(ISNA('[2]Aggregate Results'!M79),NA(),'[2]Aggregate Results'!M79-'[2]Aggregate Results'!M78)</f>
        <v>#N/A</v>
      </c>
      <c r="N23" s="95" t="e">
        <f>IF(ISNA('[2]Aggregate Results'!N79),NA(),'[2]Aggregate Results'!N79-'[2]Aggregate Results'!N78)</f>
        <v>#N/A</v>
      </c>
      <c r="O23" s="101"/>
      <c r="P23" s="101"/>
      <c r="Q23" s="101"/>
      <c r="R23" s="101"/>
      <c r="S23" s="101"/>
      <c r="T23" s="101"/>
      <c r="U23" s="101"/>
      <c r="V23" s="101"/>
      <c r="W23" s="101"/>
    </row>
    <row r="24" spans="1:23" ht="15">
      <c r="A24" s="90" t="s">
        <v>81</v>
      </c>
      <c r="B24" s="94">
        <f>IF(ISNA('[2]Aggregate Results'!B49),NA(),'[2]Aggregate Results'!B49-'[2]Aggregate Results'!B48)</f>
        <v>-0.1445756894018384</v>
      </c>
      <c r="C24" s="94">
        <f>IF(ISNA('[2]Aggregate Results'!C49),NA(),'[2]Aggregate Results'!C49-'[2]Aggregate Results'!C48)</f>
        <v>-0.1437271031989924</v>
      </c>
      <c r="D24" s="94">
        <f>IF(ISNA('[2]Aggregate Results'!D49),NA(),'[2]Aggregate Results'!D49-'[2]Aggregate Results'!D48)</f>
        <v>-0.13841176033019997</v>
      </c>
      <c r="E24" s="94">
        <f>IF(ISNA('[2]Aggregate Results'!E49),NA(),'[2]Aggregate Results'!E49-'[2]Aggregate Results'!E48)</f>
        <v>-0.12602062049036666</v>
      </c>
      <c r="F24" s="94">
        <f>IF(ISNA('[2]Aggregate Results'!F49),NA(),'[2]Aggregate Results'!F49-'[2]Aggregate Results'!F48)</f>
        <v>-0.14184574214409995</v>
      </c>
      <c r="G24" s="94">
        <f>IF(ISNA('[2]Aggregate Results'!G49),NA(),'[2]Aggregate Results'!G49-'[2]Aggregate Results'!G48)</f>
        <v>-0.14300000000000002</v>
      </c>
      <c r="H24" s="94">
        <f>IF(ISNA('[2]Aggregate Results'!H49),NA(),'[2]Aggregate Results'!H49-'[2]Aggregate Results'!H48)</f>
        <v>-0.14226454435612812</v>
      </c>
      <c r="I24" s="94">
        <f>IF(ISNA('[2]Aggregate Results'!I49),NA(),'[2]Aggregate Results'!I49-'[2]Aggregate Results'!I48)</f>
        <v>-0.14299727200487489</v>
      </c>
      <c r="J24" s="94">
        <f>IF(ISNA('[2]Aggregate Results'!J49),NA(),'[2]Aggregate Results'!J49-'[2]Aggregate Results'!J48)</f>
        <v>-0.11680000000000024</v>
      </c>
      <c r="K24" s="94" t="e">
        <f>IF(ISNA('[2]Aggregate Results'!K49),NA(),'[2]Aggregate Results'!K49-'[2]Aggregate Results'!K48)</f>
        <v>#N/A</v>
      </c>
      <c r="L24" s="94" t="e">
        <f>IF(ISNA('[2]Aggregate Results'!L49),NA(),'[2]Aggregate Results'!L49-'[2]Aggregate Results'!L48)</f>
        <v>#N/A</v>
      </c>
      <c r="M24" s="94" t="e">
        <f>IF(ISNA('[2]Aggregate Results'!M49),NA(),'[2]Aggregate Results'!M49-'[2]Aggregate Results'!M48)</f>
        <v>#N/A</v>
      </c>
      <c r="N24" s="95" t="e">
        <f>IF(ISNA('[2]Aggregate Results'!N49),NA(),'[2]Aggregate Results'!N49-'[2]Aggregate Results'!N48)</f>
        <v>#N/A</v>
      </c>
      <c r="O24" s="101"/>
      <c r="P24" s="101"/>
      <c r="Q24" s="101"/>
      <c r="R24" s="101"/>
      <c r="S24" s="101"/>
      <c r="T24" s="101"/>
      <c r="U24" s="101"/>
      <c r="V24" s="101"/>
      <c r="W24" s="101"/>
    </row>
    <row r="25" spans="1:23" ht="16" thickBot="1">
      <c r="A25" s="98" t="s">
        <v>82</v>
      </c>
      <c r="B25" s="99">
        <f>IF(ISNA('[2]Aggregate Results'!B64),NA(),'[2]Aggregate Results'!B64-'[2]Aggregate Results'!B63)</f>
        <v>0.82950594370430752</v>
      </c>
      <c r="C25" s="99">
        <f>IF(ISNA('[2]Aggregate Results'!C64),NA(),'[2]Aggregate Results'!C64-'[2]Aggregate Results'!C63)</f>
        <v>0.81497480230309138</v>
      </c>
      <c r="D25" s="99">
        <f>IF(ISNA('[2]Aggregate Results'!D64),NA(),'[2]Aggregate Results'!D64-'[2]Aggregate Results'!D63)</f>
        <v>0.96314477920531982</v>
      </c>
      <c r="E25" s="99">
        <f>IF(ISNA('[2]Aggregate Results'!E64),NA(),'[2]Aggregate Results'!E64-'[2]Aggregate Results'!E63)</f>
        <v>0.79949826208772223</v>
      </c>
      <c r="F25" s="99">
        <f>IF(ISNA('[2]Aggregate Results'!F64),NA(),'[2]Aggregate Results'!F64-'[2]Aggregate Results'!F63)</f>
        <v>0.82172381601479128</v>
      </c>
      <c r="G25" s="99">
        <f>IF(ISNA('[2]Aggregate Results'!G64),NA(),'[2]Aggregate Results'!G64-'[2]Aggregate Results'!G63)</f>
        <v>0.82499999999999996</v>
      </c>
      <c r="H25" s="99">
        <f>IF(ISNA('[2]Aggregate Results'!H64),NA(),'[2]Aggregate Results'!H64-'[2]Aggregate Results'!H63)</f>
        <v>0.83454232918810156</v>
      </c>
      <c r="I25" s="99">
        <f>IF(ISNA('[2]Aggregate Results'!I64),NA(),'[2]Aggregate Results'!I64-'[2]Aggregate Results'!I63)</f>
        <v>0.82742831867448041</v>
      </c>
      <c r="J25" s="99">
        <f>IF(ISNA('[2]Aggregate Results'!J64),NA(),'[2]Aggregate Results'!J64-'[2]Aggregate Results'!J63)</f>
        <v>0.71369000000000038</v>
      </c>
      <c r="K25" s="99" t="e">
        <f>IF(ISNA('[2]Aggregate Results'!K64),NA(),'[2]Aggregate Results'!K64-'[2]Aggregate Results'!K63)</f>
        <v>#N/A</v>
      </c>
      <c r="L25" s="99" t="e">
        <f>IF(ISNA('[2]Aggregate Results'!L64),NA(),'[2]Aggregate Results'!L64-'[2]Aggregate Results'!L63)</f>
        <v>#N/A</v>
      </c>
      <c r="M25" s="99" t="e">
        <f>IF(ISNA('[2]Aggregate Results'!M64),NA(),'[2]Aggregate Results'!M64-'[2]Aggregate Results'!M63)</f>
        <v>#N/A</v>
      </c>
      <c r="N25" s="100" t="e">
        <f>IF(ISNA('[2]Aggregate Results'!N64),NA(),'[2]Aggregate Results'!N64-'[2]Aggregate Results'!N63)</f>
        <v>#N/A</v>
      </c>
      <c r="O25" s="101"/>
      <c r="P25" s="101"/>
      <c r="Q25" s="101"/>
      <c r="R25" s="101"/>
      <c r="S25" s="101"/>
      <c r="T25" s="101"/>
      <c r="U25" s="101"/>
      <c r="V25" s="101"/>
      <c r="W25" s="101"/>
    </row>
    <row r="26" spans="1:23">
      <c r="A26" s="101"/>
      <c r="B26" s="101"/>
      <c r="C26" s="101"/>
      <c r="D26" s="101"/>
      <c r="E26" s="101"/>
      <c r="F26" s="101"/>
      <c r="G26" s="101"/>
      <c r="H26" s="101"/>
      <c r="I26" s="101"/>
      <c r="J26" s="101"/>
      <c r="K26" s="101"/>
      <c r="L26" s="101"/>
      <c r="M26" s="101"/>
      <c r="N26" s="101"/>
      <c r="O26" s="101"/>
      <c r="P26" s="101"/>
      <c r="Q26" s="101"/>
      <c r="R26" s="101"/>
      <c r="S26" s="101"/>
      <c r="T26" s="101"/>
      <c r="U26" s="101"/>
      <c r="V26" s="101"/>
      <c r="W26" s="101"/>
    </row>
    <row r="27" spans="1:23">
      <c r="A27" s="101"/>
      <c r="B27" s="101"/>
      <c r="C27" s="101"/>
      <c r="D27" s="101"/>
      <c r="E27" s="101"/>
      <c r="F27" s="101"/>
      <c r="G27" s="101"/>
      <c r="H27" s="101"/>
      <c r="I27" s="101"/>
      <c r="J27" s="101"/>
      <c r="K27" s="101"/>
      <c r="L27" s="101"/>
      <c r="M27" s="101"/>
      <c r="N27" s="101"/>
      <c r="O27" s="101"/>
      <c r="P27" s="101"/>
      <c r="Q27" s="101"/>
      <c r="R27" s="101"/>
      <c r="S27" s="101"/>
      <c r="T27" s="101"/>
      <c r="U27" s="101"/>
      <c r="V27" s="101"/>
      <c r="W27" s="101"/>
    </row>
    <row r="28" spans="1:23" ht="15">
      <c r="A28" s="105" t="s">
        <v>83</v>
      </c>
      <c r="B28" s="101"/>
      <c r="C28" s="101"/>
      <c r="D28" s="101"/>
      <c r="E28" s="101"/>
      <c r="F28" s="101"/>
      <c r="G28" s="101"/>
      <c r="H28" s="101"/>
      <c r="I28" s="101"/>
      <c r="J28" s="101"/>
      <c r="K28" s="101"/>
      <c r="L28" s="101"/>
      <c r="M28" s="101"/>
      <c r="N28" s="101"/>
      <c r="O28" s="101"/>
      <c r="P28" s="101"/>
      <c r="Q28" s="101"/>
      <c r="R28" s="101"/>
      <c r="S28" s="101"/>
      <c r="T28" s="101"/>
      <c r="U28" s="101"/>
      <c r="V28" s="101"/>
      <c r="W28" s="101"/>
    </row>
    <row r="29" spans="1:23" ht="16" thickBot="1">
      <c r="A29" s="106" t="s">
        <v>84</v>
      </c>
      <c r="B29" s="102" t="s">
        <v>27</v>
      </c>
      <c r="C29" s="102" t="s">
        <v>85</v>
      </c>
      <c r="D29" s="102" t="s">
        <v>30</v>
      </c>
      <c r="E29" s="102" t="s">
        <v>34</v>
      </c>
      <c r="F29" s="102" t="s">
        <v>86</v>
      </c>
      <c r="G29" s="102" t="s">
        <v>87</v>
      </c>
      <c r="H29" s="101"/>
      <c r="I29" s="101"/>
      <c r="J29" s="101"/>
      <c r="K29" s="101"/>
      <c r="L29" s="101"/>
      <c r="M29" s="101"/>
      <c r="N29" s="101"/>
      <c r="O29" s="101"/>
      <c r="P29" s="101"/>
      <c r="Q29" s="101"/>
      <c r="R29" s="101"/>
      <c r="S29" s="101"/>
      <c r="T29" s="101"/>
      <c r="U29" s="101"/>
      <c r="V29" s="101"/>
      <c r="W29" s="101"/>
    </row>
    <row r="30" spans="1:23">
      <c r="A30" s="107" t="s">
        <v>88</v>
      </c>
      <c r="B30" s="108">
        <v>-20</v>
      </c>
      <c r="C30" s="108">
        <v>30</v>
      </c>
      <c r="D30" s="108">
        <v>60</v>
      </c>
      <c r="E30" s="108">
        <v>80</v>
      </c>
      <c r="F30" s="108">
        <v>77</v>
      </c>
      <c r="G30" s="109">
        <v>74</v>
      </c>
      <c r="H30" s="101"/>
      <c r="I30" s="101"/>
      <c r="J30" s="101"/>
      <c r="K30" s="101"/>
      <c r="L30" s="101"/>
      <c r="M30" s="101"/>
      <c r="N30" s="101"/>
      <c r="O30" s="101"/>
      <c r="P30" s="101"/>
      <c r="Q30" s="101"/>
      <c r="R30" s="101"/>
      <c r="S30" s="101"/>
      <c r="T30" s="101"/>
      <c r="U30" s="101"/>
      <c r="V30" s="101"/>
      <c r="W30" s="101"/>
    </row>
    <row r="31" spans="1:23">
      <c r="A31" s="110" t="s">
        <v>89</v>
      </c>
      <c r="B31" s="111">
        <v>-20.2</v>
      </c>
      <c r="C31" s="111">
        <v>30.02</v>
      </c>
      <c r="D31" s="111">
        <v>59.9</v>
      </c>
      <c r="E31" s="111">
        <v>80.42</v>
      </c>
      <c r="F31" s="111">
        <v>76.819999999999993</v>
      </c>
      <c r="G31" s="112">
        <v>73.400000000000006</v>
      </c>
      <c r="H31" s="101"/>
      <c r="I31" s="101"/>
      <c r="J31" s="101"/>
      <c r="K31" s="101"/>
      <c r="L31" s="101"/>
      <c r="M31" s="101"/>
      <c r="N31" s="101"/>
      <c r="O31" s="101"/>
      <c r="P31" s="101"/>
      <c r="Q31" s="101"/>
      <c r="R31" s="101"/>
      <c r="S31" s="101"/>
      <c r="T31" s="101"/>
      <c r="U31" s="101"/>
      <c r="V31" s="101"/>
      <c r="W31" s="101"/>
    </row>
    <row r="32" spans="1:23">
      <c r="A32" s="110" t="s">
        <v>90</v>
      </c>
      <c r="B32" s="111">
        <v>-20</v>
      </c>
      <c r="C32" s="111">
        <v>20</v>
      </c>
      <c r="D32" s="111">
        <v>45</v>
      </c>
      <c r="E32" s="111">
        <v>75</v>
      </c>
      <c r="F32" s="111">
        <v>55</v>
      </c>
      <c r="G32" s="112">
        <v>70</v>
      </c>
      <c r="H32" s="101"/>
      <c r="I32" s="101"/>
      <c r="J32" s="101"/>
      <c r="K32" s="101"/>
      <c r="L32" s="101"/>
      <c r="M32" s="101"/>
      <c r="N32" s="101"/>
      <c r="O32" s="101"/>
      <c r="P32" s="101"/>
      <c r="Q32" s="101"/>
      <c r="R32" s="101"/>
      <c r="S32" s="101"/>
      <c r="T32" s="101"/>
      <c r="U32" s="101"/>
      <c r="V32" s="101"/>
      <c r="W32" s="101"/>
    </row>
    <row r="33" spans="1:23" ht="15" thickBot="1">
      <c r="A33" s="113" t="s">
        <v>91</v>
      </c>
      <c r="B33" s="114">
        <v>-20.2</v>
      </c>
      <c r="C33" s="114">
        <v>19.756</v>
      </c>
      <c r="D33" s="114">
        <v>44.972000000000001</v>
      </c>
      <c r="E33" s="114">
        <v>74.191000000000003</v>
      </c>
      <c r="F33" s="114">
        <v>55.451999999999998</v>
      </c>
      <c r="G33" s="115">
        <v>70.744</v>
      </c>
      <c r="H33" s="101"/>
      <c r="I33" s="101"/>
      <c r="J33" s="101"/>
      <c r="K33" s="101"/>
      <c r="L33" s="101"/>
      <c r="M33" s="101"/>
      <c r="N33" s="101"/>
      <c r="O33" s="101"/>
      <c r="P33" s="101"/>
      <c r="Q33" s="101"/>
      <c r="R33" s="101"/>
      <c r="S33" s="101"/>
      <c r="T33" s="101"/>
      <c r="U33" s="101"/>
      <c r="V33" s="101"/>
      <c r="W33" s="101"/>
    </row>
    <row r="34" spans="1:23">
      <c r="A34" s="97"/>
      <c r="B34" s="97"/>
      <c r="C34" s="97"/>
      <c r="D34" s="97"/>
      <c r="E34" s="97"/>
      <c r="F34" s="97"/>
      <c r="G34" s="97"/>
      <c r="H34" s="101"/>
      <c r="I34" s="101"/>
      <c r="J34" s="101"/>
      <c r="K34" s="101"/>
      <c r="L34" s="101"/>
      <c r="M34" s="101"/>
      <c r="N34" s="101"/>
      <c r="O34" s="101"/>
      <c r="P34" s="101"/>
      <c r="Q34" s="101"/>
      <c r="R34" s="101"/>
      <c r="S34" s="101"/>
      <c r="T34" s="101"/>
      <c r="U34" s="101"/>
      <c r="V34" s="101"/>
      <c r="W34" s="101"/>
    </row>
    <row r="35" spans="1:23">
      <c r="A35" s="97"/>
      <c r="B35" s="97"/>
      <c r="C35" s="97"/>
      <c r="D35" s="97"/>
      <c r="E35" s="97"/>
      <c r="F35" s="97"/>
      <c r="G35" s="97"/>
      <c r="H35" s="101"/>
      <c r="I35" s="101"/>
      <c r="J35" s="101"/>
      <c r="K35" s="101"/>
      <c r="L35" s="101"/>
      <c r="M35" s="101"/>
      <c r="N35" s="101"/>
      <c r="O35" s="101"/>
      <c r="P35" s="101"/>
      <c r="Q35" s="101"/>
      <c r="R35" s="101"/>
      <c r="S35" s="101"/>
      <c r="T35" s="101"/>
      <c r="U35" s="101"/>
      <c r="V35" s="101"/>
      <c r="W35" s="101"/>
    </row>
    <row r="36" spans="1:23">
      <c r="A36" s="101" t="s">
        <v>92</v>
      </c>
      <c r="B36" s="101"/>
      <c r="C36" s="101"/>
      <c r="D36" s="101"/>
      <c r="E36" s="101"/>
      <c r="F36" s="101"/>
      <c r="G36" s="101"/>
      <c r="H36" s="101"/>
      <c r="I36" s="101"/>
      <c r="J36" s="101"/>
      <c r="K36" s="101"/>
      <c r="L36" s="101"/>
      <c r="M36" s="101"/>
      <c r="N36" s="101"/>
      <c r="O36" s="101"/>
      <c r="P36" s="101"/>
      <c r="Q36" s="101"/>
      <c r="R36" s="101"/>
      <c r="S36" s="101"/>
      <c r="T36" s="101"/>
      <c r="U36" s="101"/>
      <c r="V36" s="101"/>
      <c r="W36" s="101"/>
    </row>
    <row r="37" spans="1:23" s="35" customFormat="1" ht="15" thickBot="1">
      <c r="A37" s="37" t="s">
        <v>26</v>
      </c>
      <c r="B37" s="13" t="str">
        <f ca="1">B$10</f>
        <v>QAS/メーカ値</v>
      </c>
      <c r="C37" s="13" t="str">
        <f t="shared" ref="C37:N37" ca="1" si="1">C$10</f>
        <v>ENe-ST/小野永吉</v>
      </c>
      <c r="D37" s="13" t="str">
        <f t="shared" ca="1" si="1"/>
        <v>LCEM/Yajima</v>
      </c>
      <c r="E37" s="13" t="str">
        <f t="shared" ca="1" si="1"/>
        <v>BEST2108dev/nino</v>
      </c>
      <c r="F37" s="13" t="str">
        <f t="shared" si="1"/>
        <v>Popolo_富樫</v>
      </c>
      <c r="G37" s="13" t="str">
        <f t="shared" si="1"/>
        <v>ACSESCX_吉田</v>
      </c>
      <c r="H37" s="13" t="str">
        <f t="shared" ca="1" si="1"/>
        <v>EnergyPlus/小野永吉</v>
      </c>
      <c r="I37" s="13" t="e">
        <f t="shared" ca="1" si="1"/>
        <v>#REF!</v>
      </c>
      <c r="J37" s="13" t="e">
        <f t="shared" ca="1" si="1"/>
        <v>#REF!</v>
      </c>
      <c r="K37" s="13" t="e">
        <f t="shared" ca="1" si="1"/>
        <v>#REF!</v>
      </c>
      <c r="L37" s="13" t="e">
        <f t="shared" ca="1" si="1"/>
        <v>#REF!</v>
      </c>
      <c r="M37" s="13" t="e">
        <f t="shared" ca="1" si="1"/>
        <v>#REF!</v>
      </c>
      <c r="N37" s="13" t="e">
        <f t="shared" ca="1" si="1"/>
        <v>#REF!</v>
      </c>
      <c r="O37" s="102"/>
      <c r="P37" s="102"/>
      <c r="Q37" s="102"/>
      <c r="R37" s="102"/>
      <c r="S37" s="102"/>
      <c r="T37" s="102"/>
      <c r="U37" s="102"/>
      <c r="V37" s="102"/>
      <c r="W37" s="102"/>
    </row>
    <row r="38" spans="1:23">
      <c r="A38" s="107" t="str">
        <f>'[2]Aggregate Results'!A11</f>
        <v>AE101
FC Heat
-29.0/-29.0</v>
      </c>
      <c r="B38" s="108">
        <f>IF(ISNA('[2]Aggregate Results'!B129),NA(),'[2]Aggregate Results'!B129/'[2]Aggregate Results'!B219)</f>
        <v>0.34224386138383317</v>
      </c>
      <c r="C38" s="108">
        <f>IF(ISNA('[2]Aggregate Results'!C129),NA(),'[2]Aggregate Results'!C129/'[2]Aggregate Results'!C219)</f>
        <v>0.34225514336920526</v>
      </c>
      <c r="D38" s="108">
        <f>IF(ISNA('[2]Aggregate Results'!D129),NA(),'[2]Aggregate Results'!D129/'[2]Aggregate Results'!D219)</f>
        <v>0.33333333333333331</v>
      </c>
      <c r="E38" s="108">
        <f>IF(ISNA('[2]Aggregate Results'!E129),NA(),'[2]Aggregate Results'!E129/'[2]Aggregate Results'!E219)</f>
        <v>0.33333333333333331</v>
      </c>
      <c r="F38" s="108">
        <f>IF(ISNA('[2]Aggregate Results'!F129),NA(),'[2]Aggregate Results'!F129/'[2]Aggregate Results'!F219)</f>
        <v>0.33333333333333331</v>
      </c>
      <c r="G38" s="108">
        <f>IF(ISNA('[2]Aggregate Results'!G129),NA(),'[2]Aggregate Results'!G129/'[2]Aggregate Results'!G219)</f>
        <v>0.33334314302530899</v>
      </c>
      <c r="H38" s="108">
        <f>IF(ISNA('[2]Aggregate Results'!H129),NA(),'[2]Aggregate Results'!H129/'[2]Aggregate Results'!H219)</f>
        <v>0.33352560103275214</v>
      </c>
      <c r="I38" s="108">
        <f>IF(ISNA('[2]Aggregate Results'!I129),NA(),'[2]Aggregate Results'!I129/'[2]Aggregate Results'!I219)</f>
        <v>0.34223497656061597</v>
      </c>
      <c r="J38" s="108">
        <f>IF(ISNA('[2]Aggregate Results'!J129),NA(),'[2]Aggregate Results'!J129/'[2]Aggregate Results'!J219)</f>
        <v>0.33334314302530899</v>
      </c>
      <c r="K38" s="108" t="e">
        <f>IF(ISNA('[2]Aggregate Results'!K129),NA(),'[2]Aggregate Results'!K129/'[2]Aggregate Results'!K219)</f>
        <v>#N/A</v>
      </c>
      <c r="L38" s="108" t="e">
        <f>IF(ISNA('[2]Aggregate Results'!L129),NA(),'[2]Aggregate Results'!L129/'[2]Aggregate Results'!L219)</f>
        <v>#N/A</v>
      </c>
      <c r="M38" s="108" t="e">
        <f>IF(ISNA('[2]Aggregate Results'!M129),NA(),'[2]Aggregate Results'!M129/'[2]Aggregate Results'!M219)</f>
        <v>#N/A</v>
      </c>
      <c r="N38" s="109" t="e">
        <f>IF(ISNA('[2]Aggregate Results'!N129),NA(),'[2]Aggregate Results'!N129/'[2]Aggregate Results'!N219)</f>
        <v>#N/A</v>
      </c>
      <c r="O38" s="101"/>
      <c r="P38" s="101"/>
      <c r="Q38" s="101"/>
      <c r="R38" s="101"/>
      <c r="S38" s="101"/>
      <c r="T38" s="101"/>
      <c r="U38" s="101"/>
      <c r="V38" s="101"/>
      <c r="W38" s="101"/>
    </row>
    <row r="39" spans="1:23">
      <c r="A39" s="110" t="str">
        <f>'[2]Aggregate Results'!A12</f>
        <v>AE103
FC Dry Coil
15.5/-3.0</v>
      </c>
      <c r="B39" s="111">
        <f>IF(ISNA('[2]Aggregate Results'!B130),NA(),'[2]Aggregate Results'!B130/'[2]Aggregate Results'!B220)</f>
        <v>0.32755005369781365</v>
      </c>
      <c r="C39" s="111">
        <f>IF(ISNA('[2]Aggregate Results'!C130),NA(),'[2]Aggregate Results'!C130/'[2]Aggregate Results'!C220)</f>
        <v>0.32754547074700885</v>
      </c>
      <c r="D39" s="111">
        <f>IF(ISNA('[2]Aggregate Results'!D130),NA(),'[2]Aggregate Results'!D130/'[2]Aggregate Results'!D220)</f>
        <v>0.33333333333333331</v>
      </c>
      <c r="E39" s="111">
        <f>IF(ISNA('[2]Aggregate Results'!E130),NA(),'[2]Aggregate Results'!E130/'[2]Aggregate Results'!E220)</f>
        <v>0.33333333333333331</v>
      </c>
      <c r="F39" s="111">
        <f>IF(ISNA('[2]Aggregate Results'!F130),NA(),'[2]Aggregate Results'!F130/'[2]Aggregate Results'!F220)</f>
        <v>0.33333333333333331</v>
      </c>
      <c r="G39" s="111">
        <f>IF(ISNA('[2]Aggregate Results'!G130),NA(),'[2]Aggregate Results'!G130/'[2]Aggregate Results'!G220)</f>
        <v>0.33334314302530899</v>
      </c>
      <c r="H39" s="111">
        <f>IF(ISNA('[2]Aggregate Results'!H130),NA(),'[2]Aggregate Results'!H130/'[2]Aggregate Results'!H220)</f>
        <v>0.3333333333333332</v>
      </c>
      <c r="I39" s="111">
        <f>IF(ISNA('[2]Aggregate Results'!I130),NA(),'[2]Aggregate Results'!I130/'[2]Aggregate Results'!I220)</f>
        <v>0.32755568946383823</v>
      </c>
      <c r="J39" s="111">
        <f>IF(ISNA('[2]Aggregate Results'!J130),NA(),'[2]Aggregate Results'!J130/'[2]Aggregate Results'!J220)</f>
        <v>0.33334314302530899</v>
      </c>
      <c r="K39" s="111" t="e">
        <f>IF(ISNA('[2]Aggregate Results'!K130),NA(),'[2]Aggregate Results'!K130/'[2]Aggregate Results'!K220)</f>
        <v>#N/A</v>
      </c>
      <c r="L39" s="111" t="e">
        <f>IF(ISNA('[2]Aggregate Results'!L130),NA(),'[2]Aggregate Results'!L130/'[2]Aggregate Results'!L220)</f>
        <v>#N/A</v>
      </c>
      <c r="M39" s="111" t="e">
        <f>IF(ISNA('[2]Aggregate Results'!M130),NA(),'[2]Aggregate Results'!M130/'[2]Aggregate Results'!M220)</f>
        <v>#N/A</v>
      </c>
      <c r="N39" s="112" t="e">
        <f>IF(ISNA('[2]Aggregate Results'!N130),NA(),'[2]Aggregate Results'!N130/'[2]Aggregate Results'!N220)</f>
        <v>#N/A</v>
      </c>
      <c r="O39" s="101"/>
      <c r="P39" s="101"/>
      <c r="Q39" s="101"/>
      <c r="R39" s="101"/>
      <c r="S39" s="101"/>
      <c r="T39" s="101"/>
      <c r="U39" s="101"/>
      <c r="V39" s="101"/>
      <c r="W39" s="101"/>
    </row>
    <row r="40" spans="1:23">
      <c r="A40" s="110" t="str">
        <f>'[2]Aggregate Results'!A13</f>
        <v>AE104
FC Wet Coil
26.9/22.1</v>
      </c>
      <c r="B40" s="111">
        <f>IF(ISNA('[2]Aggregate Results'!B131),NA(),'[2]Aggregate Results'!B131/'[2]Aggregate Results'!B221)</f>
        <v>0.32294481942618536</v>
      </c>
      <c r="C40" s="111">
        <f>IF(ISNA('[2]Aggregate Results'!C131),NA(),'[2]Aggregate Results'!C131/'[2]Aggregate Results'!C221)</f>
        <v>0.3229354374980995</v>
      </c>
      <c r="D40" s="111">
        <f>IF(ISNA('[2]Aggregate Results'!D131),NA(),'[2]Aggregate Results'!D131/'[2]Aggregate Results'!D221)</f>
        <v>0.33333333333333331</v>
      </c>
      <c r="E40" s="111">
        <f>IF(ISNA('[2]Aggregate Results'!E131),NA(),'[2]Aggregate Results'!E131/'[2]Aggregate Results'!E221)</f>
        <v>0.33333333333333331</v>
      </c>
      <c r="F40" s="111">
        <f>IF(ISNA('[2]Aggregate Results'!F131),NA(),'[2]Aggregate Results'!F131/'[2]Aggregate Results'!F221)</f>
        <v>0.33333333333333331</v>
      </c>
      <c r="G40" s="111">
        <f>IF(ISNA('[2]Aggregate Results'!G131),NA(),'[2]Aggregate Results'!G131/'[2]Aggregate Results'!G221)</f>
        <v>0.33334314302530899</v>
      </c>
      <c r="H40" s="111">
        <f>IF(ISNA('[2]Aggregate Results'!H131),NA(),'[2]Aggregate Results'!H131/'[2]Aggregate Results'!H221)</f>
        <v>0.33352560103275214</v>
      </c>
      <c r="I40" s="111">
        <f>IF(ISNA('[2]Aggregate Results'!I131),NA(),'[2]Aggregate Results'!I131/'[2]Aggregate Results'!I221)</f>
        <v>0.32295253313675054</v>
      </c>
      <c r="J40" s="111">
        <f>IF(ISNA('[2]Aggregate Results'!J131),NA(),'[2]Aggregate Results'!J131/'[2]Aggregate Results'!J221)</f>
        <v>0.33334314302530899</v>
      </c>
      <c r="K40" s="111" t="e">
        <f>IF(ISNA('[2]Aggregate Results'!K131),NA(),'[2]Aggregate Results'!K131/'[2]Aggregate Results'!K221)</f>
        <v>#N/A</v>
      </c>
      <c r="L40" s="111" t="e">
        <f>IF(ISNA('[2]Aggregate Results'!L131),NA(),'[2]Aggregate Results'!L131/'[2]Aggregate Results'!L221)</f>
        <v>#N/A</v>
      </c>
      <c r="M40" s="111" t="e">
        <f>IF(ISNA('[2]Aggregate Results'!M131),NA(),'[2]Aggregate Results'!M131/'[2]Aggregate Results'!M221)</f>
        <v>#N/A</v>
      </c>
      <c r="N40" s="112" t="e">
        <f>IF(ISNA('[2]Aggregate Results'!N131),NA(),'[2]Aggregate Results'!N131/'[2]Aggregate Results'!N221)</f>
        <v>#N/A</v>
      </c>
      <c r="O40" s="101"/>
      <c r="P40" s="101"/>
      <c r="Q40" s="101"/>
      <c r="R40" s="101"/>
      <c r="S40" s="101"/>
      <c r="T40" s="101"/>
      <c r="U40" s="101"/>
      <c r="V40" s="101"/>
      <c r="W40" s="101"/>
    </row>
    <row r="41" spans="1:23">
      <c r="A41" s="110" t="str">
        <f>'[2]Aggregate Results'!A14</f>
        <v>AE201
SZ Heat
-29.0/-29.0</v>
      </c>
      <c r="B41" s="111">
        <f>IF(ISNA('[2]Aggregate Results'!B132),NA(),'[2]Aggregate Results'!B132/'[2]Aggregate Results'!B222)</f>
        <v>0.34224386138282409</v>
      </c>
      <c r="C41" s="111">
        <f>IF(ISNA('[2]Aggregate Results'!C132),NA(),'[2]Aggregate Results'!C132/'[2]Aggregate Results'!C222)</f>
        <v>0.34225514336920526</v>
      </c>
      <c r="D41" s="111">
        <f>IF(ISNA('[2]Aggregate Results'!D132),NA(),'[2]Aggregate Results'!D132/'[2]Aggregate Results'!D222)</f>
        <v>0.33333333333333331</v>
      </c>
      <c r="E41" s="111">
        <f>IF(ISNA('[2]Aggregate Results'!E132),NA(),'[2]Aggregate Results'!E132/'[2]Aggregate Results'!E222)</f>
        <v>0.33333333333333337</v>
      </c>
      <c r="F41" s="111">
        <f>IF(ISNA('[2]Aggregate Results'!F132),NA(),'[2]Aggregate Results'!F132/'[2]Aggregate Results'!F222)</f>
        <v>0.33333333333333331</v>
      </c>
      <c r="G41" s="111">
        <f>IF(ISNA('[2]Aggregate Results'!G132),NA(),'[2]Aggregate Results'!G132/'[2]Aggregate Results'!G222)</f>
        <v>0.33334314302530899</v>
      </c>
      <c r="H41" s="111">
        <f>IF(ISNA('[2]Aggregate Results'!H132),NA(),'[2]Aggregate Results'!H132/'[2]Aggregate Results'!H222)</f>
        <v>0.3333333333333332</v>
      </c>
      <c r="I41" s="111">
        <f>IF(ISNA('[2]Aggregate Results'!I132),NA(),'[2]Aggregate Results'!I132/'[2]Aggregate Results'!I222)</f>
        <v>0.34223497656000607</v>
      </c>
      <c r="J41" s="111">
        <f>IF(ISNA('[2]Aggregate Results'!J132),NA(),'[2]Aggregate Results'!J132/'[2]Aggregate Results'!J222)</f>
        <v>0.33334314302530899</v>
      </c>
      <c r="K41" s="111" t="e">
        <f>IF(ISNA('[2]Aggregate Results'!K132),NA(),'[2]Aggregate Results'!K132/'[2]Aggregate Results'!K222)</f>
        <v>#N/A</v>
      </c>
      <c r="L41" s="111" t="e">
        <f>IF(ISNA('[2]Aggregate Results'!L132),NA(),'[2]Aggregate Results'!L132/'[2]Aggregate Results'!L222)</f>
        <v>#N/A</v>
      </c>
      <c r="M41" s="111" t="e">
        <f>IF(ISNA('[2]Aggregate Results'!M132),NA(),'[2]Aggregate Results'!M132/'[2]Aggregate Results'!M222)</f>
        <v>#N/A</v>
      </c>
      <c r="N41" s="112" t="e">
        <f>IF(ISNA('[2]Aggregate Results'!N132),NA(),'[2]Aggregate Results'!N132/'[2]Aggregate Results'!N222)</f>
        <v>#N/A</v>
      </c>
      <c r="O41" s="101"/>
      <c r="P41" s="101"/>
      <c r="Q41" s="101"/>
      <c r="R41" s="101"/>
      <c r="S41" s="101"/>
      <c r="T41" s="101"/>
      <c r="U41" s="101"/>
      <c r="V41" s="101"/>
      <c r="W41" s="101"/>
    </row>
    <row r="42" spans="1:23">
      <c r="A42" s="110" t="str">
        <f>'[2]Aggregate Results'!A15</f>
        <v>AE203
SZ Dry Coil
15.5/-3.0</v>
      </c>
      <c r="B42" s="111">
        <f>IF(ISNA('[2]Aggregate Results'!B133),NA(),'[2]Aggregate Results'!B133/'[2]Aggregate Results'!B223)</f>
        <v>0.32755005369901252</v>
      </c>
      <c r="C42" s="111">
        <f>IF(ISNA('[2]Aggregate Results'!C133),NA(),'[2]Aggregate Results'!C133/'[2]Aggregate Results'!C223)</f>
        <v>0.32754547074700885</v>
      </c>
      <c r="D42" s="111">
        <f>IF(ISNA('[2]Aggregate Results'!D133),NA(),'[2]Aggregate Results'!D133/'[2]Aggregate Results'!D223)</f>
        <v>0.33333333333333331</v>
      </c>
      <c r="E42" s="111">
        <f>IF(ISNA('[2]Aggregate Results'!E133),NA(),'[2]Aggregate Results'!E133/'[2]Aggregate Results'!E223)</f>
        <v>0.33333333333333331</v>
      </c>
      <c r="F42" s="111">
        <f>IF(ISNA('[2]Aggregate Results'!F133),NA(),'[2]Aggregate Results'!F133/'[2]Aggregate Results'!F223)</f>
        <v>0.33333333333333331</v>
      </c>
      <c r="G42" s="111">
        <f>IF(ISNA('[2]Aggregate Results'!G133),NA(),'[2]Aggregate Results'!G133/'[2]Aggregate Results'!G223)</f>
        <v>0.33334314302530899</v>
      </c>
      <c r="H42" s="111">
        <f>IF(ISNA('[2]Aggregate Results'!H133),NA(),'[2]Aggregate Results'!H133/'[2]Aggregate Results'!H223)</f>
        <v>0.3333333333333332</v>
      </c>
      <c r="I42" s="111">
        <f>IF(ISNA('[2]Aggregate Results'!I133),NA(),'[2]Aggregate Results'!I133/'[2]Aggregate Results'!I223)</f>
        <v>0.32755568633806537</v>
      </c>
      <c r="J42" s="111">
        <f>IF(ISNA('[2]Aggregate Results'!J133),NA(),'[2]Aggregate Results'!J133/'[2]Aggregate Results'!J223)</f>
        <v>0.33334314302530899</v>
      </c>
      <c r="K42" s="111" t="e">
        <f>IF(ISNA('[2]Aggregate Results'!K133),NA(),'[2]Aggregate Results'!K133/'[2]Aggregate Results'!K223)</f>
        <v>#N/A</v>
      </c>
      <c r="L42" s="111" t="e">
        <f>IF(ISNA('[2]Aggregate Results'!L133),NA(),'[2]Aggregate Results'!L133/'[2]Aggregate Results'!L223)</f>
        <v>#N/A</v>
      </c>
      <c r="M42" s="111" t="e">
        <f>IF(ISNA('[2]Aggregate Results'!M133),NA(),'[2]Aggregate Results'!M133/'[2]Aggregate Results'!M223)</f>
        <v>#N/A</v>
      </c>
      <c r="N42" s="112" t="e">
        <f>IF(ISNA('[2]Aggregate Results'!N133),NA(),'[2]Aggregate Results'!N133/'[2]Aggregate Results'!N223)</f>
        <v>#N/A</v>
      </c>
      <c r="O42" s="101"/>
      <c r="P42" s="101"/>
      <c r="Q42" s="101"/>
      <c r="R42" s="101"/>
      <c r="S42" s="101"/>
      <c r="T42" s="101"/>
      <c r="U42" s="101"/>
      <c r="V42" s="101"/>
      <c r="W42" s="101"/>
    </row>
    <row r="43" spans="1:23">
      <c r="A43" s="110" t="str">
        <f>'[2]Aggregate Results'!A16</f>
        <v>AE204
SZ Wet Coil
26.9/22.1</v>
      </c>
      <c r="B43" s="111">
        <f>IF(ISNA('[2]Aggregate Results'!B134),NA(),'[2]Aggregate Results'!B134/'[2]Aggregate Results'!B224)</f>
        <v>0.32294481942618536</v>
      </c>
      <c r="C43" s="111">
        <f>IF(ISNA('[2]Aggregate Results'!C134),NA(),'[2]Aggregate Results'!C134/'[2]Aggregate Results'!C224)</f>
        <v>0.3229354374980995</v>
      </c>
      <c r="D43" s="111">
        <f>IF(ISNA('[2]Aggregate Results'!D134),NA(),'[2]Aggregate Results'!D134/'[2]Aggregate Results'!D224)</f>
        <v>0.33333333333333331</v>
      </c>
      <c r="E43" s="111">
        <f>IF(ISNA('[2]Aggregate Results'!E134),NA(),'[2]Aggregate Results'!E134/'[2]Aggregate Results'!E224)</f>
        <v>0.33333333333333337</v>
      </c>
      <c r="F43" s="111">
        <f>IF(ISNA('[2]Aggregate Results'!F134),NA(),'[2]Aggregate Results'!F134/'[2]Aggregate Results'!F224)</f>
        <v>0.33333333333333331</v>
      </c>
      <c r="G43" s="111">
        <f>IF(ISNA('[2]Aggregate Results'!G134),NA(),'[2]Aggregate Results'!G134/'[2]Aggregate Results'!G224)</f>
        <v>0.33334314302530899</v>
      </c>
      <c r="H43" s="111">
        <f>IF(ISNA('[2]Aggregate Results'!H134),NA(),'[2]Aggregate Results'!H134/'[2]Aggregate Results'!H224)</f>
        <v>0.3333333333333332</v>
      </c>
      <c r="I43" s="111">
        <f>IF(ISNA('[2]Aggregate Results'!I134),NA(),'[2]Aggregate Results'!I134/'[2]Aggregate Results'!I224)</f>
        <v>0.32295253315542816</v>
      </c>
      <c r="J43" s="111">
        <f>IF(ISNA('[2]Aggregate Results'!J134),NA(),'[2]Aggregate Results'!J134/'[2]Aggregate Results'!J224)</f>
        <v>0.33334314302530899</v>
      </c>
      <c r="K43" s="111" t="e">
        <f>IF(ISNA('[2]Aggregate Results'!K134),NA(),'[2]Aggregate Results'!K134/'[2]Aggregate Results'!K224)</f>
        <v>#N/A</v>
      </c>
      <c r="L43" s="111" t="e">
        <f>IF(ISNA('[2]Aggregate Results'!L134),NA(),'[2]Aggregate Results'!L134/'[2]Aggregate Results'!L224)</f>
        <v>#N/A</v>
      </c>
      <c r="M43" s="111" t="e">
        <f>IF(ISNA('[2]Aggregate Results'!M134),NA(),'[2]Aggregate Results'!M134/'[2]Aggregate Results'!M224)</f>
        <v>#N/A</v>
      </c>
      <c r="N43" s="112" t="e">
        <f>IF(ISNA('[2]Aggregate Results'!N134),NA(),'[2]Aggregate Results'!N134/'[2]Aggregate Results'!N224)</f>
        <v>#N/A</v>
      </c>
      <c r="O43" s="101"/>
      <c r="P43" s="101"/>
      <c r="Q43" s="101"/>
      <c r="R43" s="101"/>
      <c r="S43" s="101"/>
      <c r="T43" s="101"/>
      <c r="U43" s="101"/>
      <c r="V43" s="101"/>
      <c r="W43" s="101"/>
    </row>
    <row r="44" spans="1:23">
      <c r="A44" s="110" t="str">
        <f>'[2]Aggregate Results'!A17</f>
        <v>AE205
SZ Dry Coil
24.9/2.4
No Econo</v>
      </c>
      <c r="B44" s="111">
        <f>IF(ISNA('[2]Aggregate Results'!B135),NA(),'[2]Aggregate Results'!B135/'[2]Aggregate Results'!B225)</f>
        <v>0.32755201060048872</v>
      </c>
      <c r="C44" s="111">
        <f>IF(ISNA('[2]Aggregate Results'!C135),NA(),'[2]Aggregate Results'!C135/'[2]Aggregate Results'!C225)</f>
        <v>0.32754993690360074</v>
      </c>
      <c r="D44" s="111">
        <f>IF(ISNA('[2]Aggregate Results'!D135),NA(),'[2]Aggregate Results'!D135/'[2]Aggregate Results'!D225)</f>
        <v>0.33333333333333331</v>
      </c>
      <c r="E44" s="111">
        <f>IF(ISNA('[2]Aggregate Results'!E135),NA(),'[2]Aggregate Results'!E135/'[2]Aggregate Results'!E225)</f>
        <v>0.33333333333333326</v>
      </c>
      <c r="F44" s="111">
        <f>IF(ISNA('[2]Aggregate Results'!F135),NA(),'[2]Aggregate Results'!F135/'[2]Aggregate Results'!F225)</f>
        <v>0.33333333333333331</v>
      </c>
      <c r="G44" s="111">
        <f>IF(ISNA('[2]Aggregate Results'!G135),NA(),'[2]Aggregate Results'!G135/'[2]Aggregate Results'!G225)</f>
        <v>0.33334314302530899</v>
      </c>
      <c r="H44" s="111">
        <f>IF(ISNA('[2]Aggregate Results'!H135),NA(),'[2]Aggregate Results'!H135/'[2]Aggregate Results'!H225)</f>
        <v>0.33333333333333326</v>
      </c>
      <c r="I44" s="111">
        <f>IF(ISNA('[2]Aggregate Results'!I135),NA(),'[2]Aggregate Results'!I135/'[2]Aggregate Results'!I225)</f>
        <v>0.32755765426196304</v>
      </c>
      <c r="J44" s="111">
        <f>IF(ISNA('[2]Aggregate Results'!J135),NA(),'[2]Aggregate Results'!J135/'[2]Aggregate Results'!J225)</f>
        <v>0.33334314302530899</v>
      </c>
      <c r="K44" s="111" t="e">
        <f>IF(ISNA('[2]Aggregate Results'!K135),NA(),'[2]Aggregate Results'!K135/'[2]Aggregate Results'!K225)</f>
        <v>#N/A</v>
      </c>
      <c r="L44" s="111" t="e">
        <f>IF(ISNA('[2]Aggregate Results'!L135),NA(),'[2]Aggregate Results'!L135/'[2]Aggregate Results'!L225)</f>
        <v>#N/A</v>
      </c>
      <c r="M44" s="111" t="e">
        <f>IF(ISNA('[2]Aggregate Results'!M135),NA(),'[2]Aggregate Results'!M135/'[2]Aggregate Results'!M225)</f>
        <v>#N/A</v>
      </c>
      <c r="N44" s="112" t="e">
        <f>IF(ISNA('[2]Aggregate Results'!N135),NA(),'[2]Aggregate Results'!N135/'[2]Aggregate Results'!N225)</f>
        <v>#N/A</v>
      </c>
      <c r="O44" s="101"/>
      <c r="P44" s="101"/>
      <c r="Q44" s="101"/>
      <c r="R44" s="101"/>
      <c r="S44" s="101"/>
      <c r="T44" s="101"/>
      <c r="U44" s="101"/>
      <c r="V44" s="101"/>
      <c r="W44" s="101"/>
    </row>
    <row r="45" spans="1:23">
      <c r="A45" s="110" t="str">
        <f>'[2]Aggregate Results'!A18</f>
        <v>AE206
SZ Wet Coil
23.0/20.9
No Econo</v>
      </c>
      <c r="B45" s="111">
        <f>IF(ISNA('[2]Aggregate Results'!B136),NA(),'[2]Aggregate Results'!B136/'[2]Aggregate Results'!B226)</f>
        <v>0.32756125547309117</v>
      </c>
      <c r="C45" s="111">
        <f>IF(ISNA('[2]Aggregate Results'!C136),NA(),'[2]Aggregate Results'!C136/'[2]Aggregate Results'!C226)</f>
        <v>0.32755859304297585</v>
      </c>
      <c r="D45" s="111">
        <f>IF(ISNA('[2]Aggregate Results'!D136),NA(),'[2]Aggregate Results'!D136/'[2]Aggregate Results'!D226)</f>
        <v>0.33333333333333331</v>
      </c>
      <c r="E45" s="111">
        <f>IF(ISNA('[2]Aggregate Results'!E136),NA(),'[2]Aggregate Results'!E136/'[2]Aggregate Results'!E226)</f>
        <v>0.33333333333333337</v>
      </c>
      <c r="F45" s="111">
        <f>IF(ISNA('[2]Aggregate Results'!F136),NA(),'[2]Aggregate Results'!F136/'[2]Aggregate Results'!F226)</f>
        <v>0.33333333333333331</v>
      </c>
      <c r="G45" s="111">
        <f>IF(ISNA('[2]Aggregate Results'!G136),NA(),'[2]Aggregate Results'!G136/'[2]Aggregate Results'!G226)</f>
        <v>0.33334314302530899</v>
      </c>
      <c r="H45" s="111">
        <f>IF(ISNA('[2]Aggregate Results'!H136),NA(),'[2]Aggregate Results'!H136/'[2]Aggregate Results'!H226)</f>
        <v>0.33333333333333326</v>
      </c>
      <c r="I45" s="111">
        <f>IF(ISNA('[2]Aggregate Results'!I136),NA(),'[2]Aggregate Results'!I136/'[2]Aggregate Results'!I226)</f>
        <v>0.3275669242287334</v>
      </c>
      <c r="J45" s="111">
        <f>IF(ISNA('[2]Aggregate Results'!J136),NA(),'[2]Aggregate Results'!J136/'[2]Aggregate Results'!J226)</f>
        <v>0.33334314302530899</v>
      </c>
      <c r="K45" s="111" t="e">
        <f>IF(ISNA('[2]Aggregate Results'!K136),NA(),'[2]Aggregate Results'!K136/'[2]Aggregate Results'!K226)</f>
        <v>#N/A</v>
      </c>
      <c r="L45" s="111" t="e">
        <f>IF(ISNA('[2]Aggregate Results'!L136),NA(),'[2]Aggregate Results'!L136/'[2]Aggregate Results'!L226)</f>
        <v>#N/A</v>
      </c>
      <c r="M45" s="111" t="e">
        <f>IF(ISNA('[2]Aggregate Results'!M136),NA(),'[2]Aggregate Results'!M136/'[2]Aggregate Results'!M226)</f>
        <v>#N/A</v>
      </c>
      <c r="N45" s="112" t="e">
        <f>IF(ISNA('[2]Aggregate Results'!N136),NA(),'[2]Aggregate Results'!N136/'[2]Aggregate Results'!N226)</f>
        <v>#N/A</v>
      </c>
      <c r="O45" s="101"/>
      <c r="P45" s="101"/>
      <c r="Q45" s="101"/>
      <c r="R45" s="101"/>
      <c r="S45" s="101"/>
      <c r="T45" s="101"/>
      <c r="U45" s="101"/>
      <c r="V45" s="101"/>
      <c r="W45" s="101"/>
    </row>
    <row r="46" spans="1:23">
      <c r="A46" s="110" t="str">
        <f>'[2]Aggregate Results'!A19</f>
        <v>AE226
SZ Wet Coil
23.0/20.9
Dry Bulb  Econo</v>
      </c>
      <c r="B46" s="111">
        <f>IF(ISNA('[2]Aggregate Results'!B137),NA(),'[2]Aggregate Results'!B137/'[2]Aggregate Results'!B227)</f>
        <v>1</v>
      </c>
      <c r="C46" s="111">
        <f>IF(ISNA('[2]Aggregate Results'!C137),NA(),'[2]Aggregate Results'!C137/'[2]Aggregate Results'!C227)</f>
        <v>1</v>
      </c>
      <c r="D46" s="111">
        <f>IF(ISNA('[2]Aggregate Results'!D137),NA(),'[2]Aggregate Results'!D137/'[2]Aggregate Results'!D227)</f>
        <v>1</v>
      </c>
      <c r="E46" s="111">
        <f>IF(ISNA('[2]Aggregate Results'!E137),NA(),'[2]Aggregate Results'!E137/'[2]Aggregate Results'!E227)</f>
        <v>1</v>
      </c>
      <c r="F46" s="111">
        <f>IF(ISNA('[2]Aggregate Results'!F137),NA(),'[2]Aggregate Results'!F137/'[2]Aggregate Results'!F227)</f>
        <v>1</v>
      </c>
      <c r="G46" s="111">
        <f>IF(ISNA('[2]Aggregate Results'!G137),NA(),'[2]Aggregate Results'!G137/'[2]Aggregate Results'!G227)</f>
        <v>1</v>
      </c>
      <c r="H46" s="111">
        <f>IF(ISNA('[2]Aggregate Results'!H137),NA(),'[2]Aggregate Results'!H137/'[2]Aggregate Results'!H227)</f>
        <v>1</v>
      </c>
      <c r="I46" s="111">
        <f>IF(ISNA('[2]Aggregate Results'!I137),NA(),'[2]Aggregate Results'!I137/'[2]Aggregate Results'!I227)</f>
        <v>1</v>
      </c>
      <c r="J46" s="111">
        <f>IF(ISNA('[2]Aggregate Results'!J137),NA(),'[2]Aggregate Results'!J137/'[2]Aggregate Results'!J227)</f>
        <v>0.99876397881106538</v>
      </c>
      <c r="K46" s="111" t="e">
        <f>IF(ISNA('[2]Aggregate Results'!K137),NA(),'[2]Aggregate Results'!K137/'[2]Aggregate Results'!K227)</f>
        <v>#N/A</v>
      </c>
      <c r="L46" s="111" t="e">
        <f>IF(ISNA('[2]Aggregate Results'!L137),NA(),'[2]Aggregate Results'!L137/'[2]Aggregate Results'!L227)</f>
        <v>#N/A</v>
      </c>
      <c r="M46" s="111" t="e">
        <f>IF(ISNA('[2]Aggregate Results'!M137),NA(),'[2]Aggregate Results'!M137/'[2]Aggregate Results'!M227)</f>
        <v>#N/A</v>
      </c>
      <c r="N46" s="112" t="e">
        <f>IF(ISNA('[2]Aggregate Results'!N137),NA(),'[2]Aggregate Results'!N137/'[2]Aggregate Results'!N227)</f>
        <v>#N/A</v>
      </c>
      <c r="O46" s="101"/>
      <c r="P46" s="101"/>
      <c r="Q46" s="101"/>
      <c r="R46" s="101"/>
      <c r="S46" s="101"/>
      <c r="T46" s="101"/>
      <c r="U46" s="101"/>
      <c r="V46" s="101"/>
      <c r="W46" s="101"/>
    </row>
    <row r="47" spans="1:23" ht="15" thickBot="1">
      <c r="A47" s="113" t="str">
        <f>'[2]Aggregate Results'!A20</f>
        <v>AE245
SZ Dry Coil
24.9/2.4
Enthalpy Econo</v>
      </c>
      <c r="B47" s="114">
        <f>IF(ISNA('[2]Aggregate Results'!B138),NA(),'[2]Aggregate Results'!B138/'[2]Aggregate Results'!B228)</f>
        <v>1</v>
      </c>
      <c r="C47" s="114">
        <f>IF(ISNA('[2]Aggregate Results'!C138),NA(),'[2]Aggregate Results'!C138/'[2]Aggregate Results'!C228)</f>
        <v>1</v>
      </c>
      <c r="D47" s="114">
        <f>IF(ISNA('[2]Aggregate Results'!D138),NA(),'[2]Aggregate Results'!D138/'[2]Aggregate Results'!D228)</f>
        <v>1</v>
      </c>
      <c r="E47" s="114">
        <f>IF(ISNA('[2]Aggregate Results'!E138),NA(),'[2]Aggregate Results'!E138/'[2]Aggregate Results'!E228)</f>
        <v>1</v>
      </c>
      <c r="F47" s="114">
        <f>IF(ISNA('[2]Aggregate Results'!F138),NA(),'[2]Aggregate Results'!F138/'[2]Aggregate Results'!F228)</f>
        <v>1</v>
      </c>
      <c r="G47" s="114">
        <f>IF(ISNA('[2]Aggregate Results'!G138),NA(),'[2]Aggregate Results'!G138/'[2]Aggregate Results'!G228)</f>
        <v>1</v>
      </c>
      <c r="H47" s="114">
        <f>IF(ISNA('[2]Aggregate Results'!H138),NA(),'[2]Aggregate Results'!H138/'[2]Aggregate Results'!H228)</f>
        <v>1</v>
      </c>
      <c r="I47" s="114">
        <f>IF(ISNA('[2]Aggregate Results'!I138),NA(),'[2]Aggregate Results'!I138/'[2]Aggregate Results'!I228)</f>
        <v>1</v>
      </c>
      <c r="J47" s="114">
        <f>IF(ISNA('[2]Aggregate Results'!J138),NA(),'[2]Aggregate Results'!J138/'[2]Aggregate Results'!J228)</f>
        <v>0.92257210123602118</v>
      </c>
      <c r="K47" s="114" t="e">
        <f>IF(ISNA('[2]Aggregate Results'!K138),NA(),'[2]Aggregate Results'!K138/'[2]Aggregate Results'!K228)</f>
        <v>#N/A</v>
      </c>
      <c r="L47" s="114" t="e">
        <f>IF(ISNA('[2]Aggregate Results'!L138),NA(),'[2]Aggregate Results'!L138/'[2]Aggregate Results'!L228)</f>
        <v>#N/A</v>
      </c>
      <c r="M47" s="114" t="e">
        <f>IF(ISNA('[2]Aggregate Results'!M138),NA(),'[2]Aggregate Results'!M138/'[2]Aggregate Results'!M228)</f>
        <v>#N/A</v>
      </c>
      <c r="N47" s="115" t="e">
        <f>IF(ISNA('[2]Aggregate Results'!N138),NA(),'[2]Aggregate Results'!N138/'[2]Aggregate Results'!N228)</f>
        <v>#N/A</v>
      </c>
      <c r="O47" s="101"/>
      <c r="P47" s="101"/>
      <c r="Q47" s="101"/>
      <c r="R47" s="101"/>
      <c r="S47" s="101"/>
      <c r="T47" s="101"/>
      <c r="U47" s="101"/>
      <c r="V47" s="101"/>
      <c r="W47" s="101"/>
    </row>
    <row r="48" spans="1:23">
      <c r="A48" s="101"/>
      <c r="B48" s="101"/>
      <c r="C48" s="101"/>
      <c r="D48" s="101"/>
      <c r="E48" s="101"/>
      <c r="F48" s="101"/>
      <c r="G48" s="101"/>
      <c r="H48" s="101"/>
      <c r="I48" s="101"/>
      <c r="J48" s="101"/>
      <c r="K48" s="101"/>
      <c r="L48" s="101"/>
      <c r="M48" s="101"/>
      <c r="N48" s="101"/>
      <c r="O48" s="101"/>
      <c r="P48" s="101"/>
      <c r="Q48" s="101"/>
      <c r="R48" s="101"/>
      <c r="S48" s="101"/>
      <c r="T48" s="101"/>
      <c r="U48" s="101"/>
      <c r="V48" s="101"/>
      <c r="W48" s="101"/>
    </row>
    <row r="49" spans="1:23">
      <c r="A49" s="101"/>
      <c r="B49" s="101"/>
      <c r="C49" s="101"/>
      <c r="D49" s="101"/>
      <c r="E49" s="101"/>
      <c r="F49" s="101"/>
      <c r="G49" s="101"/>
      <c r="H49" s="101"/>
      <c r="I49" s="101"/>
      <c r="J49" s="101"/>
      <c r="K49" s="101"/>
      <c r="L49" s="101"/>
      <c r="M49" s="101"/>
      <c r="N49" s="101"/>
      <c r="O49" s="101"/>
      <c r="P49" s="101"/>
      <c r="Q49" s="101"/>
      <c r="R49" s="101"/>
      <c r="S49" s="101"/>
      <c r="T49" s="101"/>
      <c r="U49" s="101"/>
      <c r="V49" s="101"/>
      <c r="W49" s="101"/>
    </row>
    <row r="50" spans="1:23">
      <c r="A50" s="101"/>
      <c r="B50" s="101"/>
      <c r="C50" s="101"/>
      <c r="D50" s="101"/>
      <c r="E50" s="101"/>
      <c r="F50" s="101"/>
      <c r="G50" s="101"/>
      <c r="H50" s="101"/>
      <c r="I50" s="101"/>
      <c r="J50" s="101"/>
      <c r="K50" s="101"/>
      <c r="L50" s="101"/>
      <c r="M50" s="101"/>
      <c r="N50" s="101"/>
      <c r="O50" s="101"/>
      <c r="P50" s="101"/>
      <c r="Q50" s="101"/>
      <c r="R50" s="101"/>
      <c r="S50" s="101"/>
      <c r="T50" s="101"/>
      <c r="U50" s="101"/>
      <c r="V50" s="101"/>
      <c r="W50" s="101"/>
    </row>
    <row r="51" spans="1:23">
      <c r="A51" s="101"/>
      <c r="B51" s="101"/>
      <c r="C51" s="101"/>
      <c r="D51" s="101"/>
      <c r="E51" s="101"/>
      <c r="F51" s="101"/>
      <c r="G51" s="101"/>
      <c r="H51" s="101"/>
      <c r="I51" s="101"/>
      <c r="J51" s="101"/>
      <c r="K51" s="101"/>
      <c r="L51" s="101"/>
      <c r="M51" s="101"/>
      <c r="N51" s="101"/>
      <c r="O51" s="101"/>
      <c r="P51" s="101"/>
      <c r="Q51" s="101"/>
      <c r="R51" s="101"/>
      <c r="S51" s="101"/>
      <c r="T51" s="101"/>
      <c r="U51" s="101"/>
      <c r="V51" s="101"/>
      <c r="W51" s="101"/>
    </row>
    <row r="52" spans="1:23">
      <c r="A52" s="101"/>
      <c r="B52" s="101"/>
      <c r="C52" s="101"/>
      <c r="D52" s="101"/>
      <c r="E52" s="101"/>
      <c r="F52" s="101"/>
      <c r="G52" s="101"/>
      <c r="H52" s="101"/>
      <c r="I52" s="101"/>
      <c r="J52" s="101"/>
      <c r="K52" s="101"/>
      <c r="L52" s="101"/>
      <c r="M52" s="101"/>
      <c r="N52" s="101"/>
      <c r="O52" s="101"/>
      <c r="P52" s="101"/>
      <c r="Q52" s="101"/>
      <c r="R52" s="101"/>
      <c r="S52" s="101"/>
      <c r="T52" s="101"/>
      <c r="U52" s="101"/>
      <c r="V52" s="101"/>
      <c r="W52" s="101"/>
    </row>
    <row r="53" spans="1:23">
      <c r="A53" s="101"/>
      <c r="B53" s="101"/>
      <c r="C53" s="101"/>
      <c r="D53" s="101"/>
      <c r="E53" s="101"/>
      <c r="F53" s="101"/>
      <c r="G53" s="101"/>
      <c r="H53" s="101"/>
      <c r="I53" s="101"/>
      <c r="J53" s="101"/>
      <c r="K53" s="101"/>
      <c r="L53" s="101"/>
      <c r="M53" s="101"/>
      <c r="N53" s="101"/>
      <c r="O53" s="101"/>
      <c r="P53" s="101"/>
      <c r="Q53" s="101"/>
      <c r="R53" s="101"/>
      <c r="S53" s="101"/>
      <c r="T53" s="101"/>
      <c r="U53" s="101"/>
      <c r="V53" s="101"/>
      <c r="W53" s="101"/>
    </row>
    <row r="54" spans="1:23">
      <c r="A54" s="101"/>
      <c r="B54" s="101"/>
      <c r="C54" s="309" t="s">
        <v>93</v>
      </c>
      <c r="D54" s="309"/>
      <c r="E54" s="309" t="s">
        <v>94</v>
      </c>
      <c r="F54" s="309"/>
      <c r="G54" s="101" t="s">
        <v>95</v>
      </c>
      <c r="H54" s="101"/>
      <c r="I54" s="101"/>
      <c r="J54" s="101"/>
      <c r="K54" s="101"/>
      <c r="L54" s="101"/>
      <c r="M54" s="101"/>
      <c r="N54" s="101"/>
      <c r="O54" s="101"/>
      <c r="P54" s="101"/>
      <c r="Q54" s="101"/>
      <c r="R54" s="101"/>
      <c r="S54" s="101"/>
      <c r="T54" s="101"/>
      <c r="U54" s="101"/>
      <c r="V54" s="101"/>
      <c r="W54" s="101"/>
    </row>
    <row r="55" spans="1:23" ht="16" thickBot="1">
      <c r="A55" s="105"/>
      <c r="B55" s="106" t="s">
        <v>96</v>
      </c>
      <c r="C55" s="102" t="s">
        <v>97</v>
      </c>
      <c r="D55" s="102" t="s">
        <v>98</v>
      </c>
      <c r="E55" s="102" t="s">
        <v>97</v>
      </c>
      <c r="F55" s="102" t="s">
        <v>98</v>
      </c>
      <c r="G55" s="102" t="s">
        <v>99</v>
      </c>
      <c r="H55" s="102" t="s">
        <v>100</v>
      </c>
      <c r="I55" s="101"/>
      <c r="J55" s="101"/>
      <c r="K55" s="101"/>
      <c r="L55" s="101"/>
      <c r="M55" s="101"/>
      <c r="N55" s="101"/>
      <c r="O55" s="101"/>
      <c r="P55" s="101"/>
      <c r="Q55" s="101"/>
      <c r="R55" s="101"/>
      <c r="S55" s="101"/>
      <c r="T55" s="101"/>
      <c r="U55" s="101"/>
      <c r="V55" s="101"/>
      <c r="W55" s="101"/>
    </row>
    <row r="56" spans="1:23">
      <c r="A56" s="101"/>
      <c r="B56" s="107" t="s">
        <v>27</v>
      </c>
      <c r="C56" s="108">
        <v>-20</v>
      </c>
      <c r="D56" s="108">
        <v>-20</v>
      </c>
      <c r="E56" s="108">
        <v>-20.2</v>
      </c>
      <c r="F56" s="108">
        <v>-20.2</v>
      </c>
      <c r="G56" s="108">
        <v>-29</v>
      </c>
      <c r="H56" s="108">
        <v>-29</v>
      </c>
      <c r="I56" s="101"/>
      <c r="J56" s="101"/>
      <c r="K56" s="101"/>
      <c r="L56" s="101"/>
      <c r="M56" s="101"/>
      <c r="N56" s="101"/>
      <c r="O56" s="101"/>
      <c r="P56" s="101"/>
      <c r="Q56" s="101"/>
      <c r="R56" s="101"/>
      <c r="S56" s="101"/>
      <c r="T56" s="101"/>
      <c r="U56" s="101"/>
      <c r="V56" s="101"/>
      <c r="W56" s="101"/>
    </row>
    <row r="57" spans="1:23">
      <c r="A57" s="101"/>
      <c r="B57" s="110" t="s">
        <v>85</v>
      </c>
      <c r="C57" s="111">
        <v>30</v>
      </c>
      <c r="D57" s="111">
        <v>20</v>
      </c>
      <c r="E57" s="111">
        <v>30.02</v>
      </c>
      <c r="F57" s="111">
        <v>19.756</v>
      </c>
      <c r="G57" s="111"/>
      <c r="H57" s="111"/>
      <c r="I57" s="101"/>
      <c r="J57" s="101"/>
      <c r="K57" s="101"/>
      <c r="L57" s="101"/>
      <c r="M57" s="101"/>
      <c r="N57" s="101"/>
      <c r="O57" s="101"/>
      <c r="P57" s="101"/>
      <c r="Q57" s="101"/>
      <c r="R57" s="101"/>
      <c r="S57" s="101"/>
      <c r="T57" s="101"/>
      <c r="U57" s="101"/>
      <c r="V57" s="101"/>
      <c r="W57" s="101"/>
    </row>
    <row r="58" spans="1:23">
      <c r="A58" s="101"/>
      <c r="B58" s="110" t="s">
        <v>30</v>
      </c>
      <c r="C58" s="111">
        <v>60</v>
      </c>
      <c r="D58" s="111">
        <v>45</v>
      </c>
      <c r="E58" s="111">
        <v>59.9</v>
      </c>
      <c r="F58" s="111">
        <v>44.972000000000001</v>
      </c>
      <c r="G58" s="111">
        <v>15.5</v>
      </c>
      <c r="H58" s="111">
        <v>7.2</v>
      </c>
      <c r="I58" s="101"/>
      <c r="J58" s="101"/>
      <c r="K58" s="101"/>
      <c r="L58" s="101"/>
      <c r="M58" s="101"/>
      <c r="N58" s="101"/>
      <c r="O58" s="101"/>
      <c r="P58" s="101"/>
      <c r="Q58" s="101"/>
      <c r="R58" s="101"/>
      <c r="S58" s="101"/>
      <c r="T58" s="101"/>
      <c r="U58" s="101"/>
      <c r="V58" s="101"/>
      <c r="W58" s="101"/>
    </row>
    <row r="59" spans="1:23">
      <c r="A59" s="101"/>
      <c r="B59" s="110" t="s">
        <v>34</v>
      </c>
      <c r="C59" s="111">
        <v>80</v>
      </c>
      <c r="D59" s="111">
        <v>75</v>
      </c>
      <c r="E59" s="111">
        <v>80.42</v>
      </c>
      <c r="F59" s="111">
        <v>74.191000000000003</v>
      </c>
      <c r="G59" s="111">
        <v>26.9</v>
      </c>
      <c r="H59" s="111">
        <v>23.4</v>
      </c>
      <c r="I59" s="101"/>
      <c r="J59" s="101"/>
      <c r="K59" s="101"/>
      <c r="L59" s="101"/>
      <c r="M59" s="101"/>
      <c r="N59" s="101"/>
      <c r="O59" s="101"/>
      <c r="P59" s="101"/>
      <c r="Q59" s="101"/>
      <c r="R59" s="101"/>
      <c r="S59" s="101"/>
      <c r="T59" s="101"/>
      <c r="U59" s="101"/>
      <c r="V59" s="101"/>
      <c r="W59" s="101"/>
    </row>
    <row r="60" spans="1:23">
      <c r="A60" s="101"/>
      <c r="B60" s="110" t="s">
        <v>86</v>
      </c>
      <c r="C60" s="111">
        <v>77</v>
      </c>
      <c r="D60" s="111">
        <v>55</v>
      </c>
      <c r="E60" s="111">
        <v>76.819999999999993</v>
      </c>
      <c r="F60" s="111">
        <v>55.451999999999998</v>
      </c>
      <c r="G60" s="111">
        <v>24.9</v>
      </c>
      <c r="H60" s="111">
        <v>13.03</v>
      </c>
      <c r="I60" s="101"/>
      <c r="J60" s="101"/>
      <c r="K60" s="101"/>
      <c r="L60" s="101"/>
      <c r="M60" s="101"/>
      <c r="N60" s="101"/>
      <c r="O60" s="101"/>
      <c r="P60" s="101"/>
      <c r="Q60" s="101"/>
      <c r="R60" s="101"/>
      <c r="S60" s="101"/>
      <c r="T60" s="101"/>
      <c r="U60" s="101"/>
      <c r="V60" s="101"/>
      <c r="W60" s="101"/>
    </row>
    <row r="61" spans="1:23" ht="15" thickBot="1">
      <c r="A61" s="101"/>
      <c r="B61" s="113" t="s">
        <v>87</v>
      </c>
      <c r="C61" s="114">
        <v>74</v>
      </c>
      <c r="D61" s="114">
        <v>70</v>
      </c>
      <c r="E61" s="114">
        <v>73.400000000000006</v>
      </c>
      <c r="F61" s="114">
        <v>70.744</v>
      </c>
      <c r="G61" s="114">
        <v>23</v>
      </c>
      <c r="H61" s="114">
        <v>21.5</v>
      </c>
      <c r="I61" s="101"/>
      <c r="J61" s="101"/>
      <c r="K61" s="101"/>
      <c r="L61" s="101"/>
      <c r="M61" s="101"/>
      <c r="N61" s="101"/>
      <c r="O61" s="101"/>
      <c r="P61" s="101"/>
      <c r="Q61" s="101"/>
      <c r="R61" s="101"/>
      <c r="S61" s="101"/>
      <c r="T61" s="101"/>
      <c r="U61" s="101"/>
      <c r="V61" s="101"/>
      <c r="W61" s="101"/>
    </row>
    <row r="62" spans="1:23">
      <c r="A62" s="101"/>
      <c r="B62" s="101"/>
      <c r="C62" s="101"/>
      <c r="D62" s="101"/>
      <c r="E62" s="101"/>
      <c r="F62" s="101"/>
      <c r="G62" s="101"/>
      <c r="H62" s="101"/>
      <c r="I62" s="101"/>
      <c r="J62" s="101"/>
      <c r="K62" s="101"/>
      <c r="L62" s="101"/>
      <c r="M62" s="101"/>
      <c r="N62" s="101"/>
      <c r="O62" s="101"/>
      <c r="P62" s="101"/>
      <c r="Q62" s="101"/>
      <c r="R62" s="101"/>
      <c r="S62" s="101"/>
      <c r="T62" s="101"/>
      <c r="U62" s="101"/>
      <c r="V62" s="101"/>
      <c r="W62" s="101"/>
    </row>
    <row r="63" spans="1:23">
      <c r="A63" s="101"/>
      <c r="B63" s="101"/>
      <c r="C63" s="101"/>
      <c r="D63" s="101"/>
      <c r="E63" s="101"/>
      <c r="F63" s="101"/>
      <c r="G63" s="101"/>
      <c r="H63" s="101"/>
      <c r="I63" s="101"/>
      <c r="J63" s="101"/>
      <c r="K63" s="101"/>
      <c r="L63" s="101"/>
      <c r="M63" s="101"/>
      <c r="N63" s="101"/>
      <c r="O63" s="101"/>
      <c r="P63" s="101"/>
      <c r="Q63" s="101"/>
      <c r="R63" s="101"/>
      <c r="S63" s="101"/>
      <c r="T63" s="101"/>
      <c r="U63" s="101"/>
      <c r="V63" s="101"/>
      <c r="W63" s="101"/>
    </row>
    <row r="64" spans="1:23">
      <c r="A64" s="101"/>
      <c r="B64" s="101"/>
      <c r="C64" s="101"/>
      <c r="D64" s="101"/>
      <c r="E64" s="101"/>
      <c r="F64" s="101"/>
      <c r="G64" s="101"/>
      <c r="H64" s="101"/>
      <c r="I64" s="101"/>
      <c r="J64" s="101"/>
      <c r="K64" s="101"/>
      <c r="L64" s="101"/>
      <c r="M64" s="101"/>
      <c r="N64" s="101"/>
      <c r="O64" s="101"/>
      <c r="P64" s="101"/>
      <c r="Q64" s="101"/>
      <c r="R64" s="101"/>
      <c r="S64" s="101"/>
      <c r="T64" s="101"/>
      <c r="U64" s="101"/>
      <c r="V64" s="101"/>
      <c r="W64" s="101"/>
    </row>
    <row r="65" spans="1:23">
      <c r="A65" s="101"/>
      <c r="B65" s="101"/>
      <c r="C65" s="101"/>
      <c r="D65" s="101"/>
      <c r="E65" s="101"/>
      <c r="F65" s="101"/>
      <c r="G65" s="101"/>
      <c r="H65" s="101"/>
      <c r="I65" s="101"/>
      <c r="J65" s="101"/>
      <c r="K65" s="101"/>
      <c r="L65" s="101"/>
      <c r="M65" s="101"/>
      <c r="N65" s="101"/>
      <c r="O65" s="101"/>
      <c r="P65" s="101"/>
      <c r="Q65" s="101"/>
      <c r="R65" s="101"/>
      <c r="S65" s="101"/>
      <c r="T65" s="101"/>
      <c r="U65" s="101"/>
      <c r="V65" s="101"/>
      <c r="W65" s="101"/>
    </row>
    <row r="66" spans="1:23">
      <c r="A66" s="101"/>
      <c r="B66" s="101"/>
      <c r="C66" s="101"/>
      <c r="D66" s="101"/>
      <c r="E66" s="101"/>
      <c r="F66" s="101"/>
      <c r="G66" s="101"/>
      <c r="H66" s="101"/>
      <c r="I66" s="101"/>
      <c r="J66" s="101"/>
      <c r="K66" s="101"/>
      <c r="L66" s="101"/>
      <c r="M66" s="101"/>
      <c r="N66" s="101"/>
      <c r="O66" s="101"/>
      <c r="P66" s="101"/>
      <c r="Q66" s="101"/>
      <c r="R66" s="101"/>
      <c r="S66" s="101"/>
      <c r="T66" s="101"/>
      <c r="U66" s="101"/>
      <c r="V66" s="101"/>
      <c r="W66" s="101"/>
    </row>
    <row r="67" spans="1:23">
      <c r="A67" s="101"/>
      <c r="B67" s="101"/>
      <c r="C67" s="101"/>
      <c r="D67" s="101"/>
      <c r="E67" s="101"/>
      <c r="F67" s="101"/>
      <c r="G67" s="101"/>
      <c r="H67" s="101"/>
      <c r="I67" s="101"/>
      <c r="J67" s="101"/>
      <c r="K67" s="101"/>
      <c r="L67" s="101"/>
      <c r="M67" s="101"/>
      <c r="N67" s="101"/>
      <c r="O67" s="101"/>
      <c r="P67" s="101"/>
      <c r="Q67" s="101"/>
      <c r="R67" s="101"/>
      <c r="S67" s="101"/>
      <c r="T67" s="101"/>
      <c r="U67" s="101"/>
      <c r="V67" s="101"/>
      <c r="W67" s="101"/>
    </row>
    <row r="68" spans="1:23">
      <c r="A68" s="101"/>
      <c r="B68" s="101"/>
      <c r="C68" s="101"/>
      <c r="D68" s="101"/>
      <c r="E68" s="101"/>
      <c r="F68" s="101"/>
      <c r="G68" s="101"/>
      <c r="H68" s="101"/>
      <c r="I68" s="101"/>
      <c r="J68" s="101"/>
      <c r="K68" s="101"/>
      <c r="L68" s="101"/>
      <c r="M68" s="101"/>
      <c r="N68" s="101"/>
      <c r="O68" s="101"/>
      <c r="P68" s="101"/>
      <c r="Q68" s="101"/>
      <c r="R68" s="101"/>
      <c r="S68" s="101"/>
      <c r="T68" s="101"/>
      <c r="U68" s="101"/>
      <c r="V68" s="101"/>
      <c r="W68" s="101"/>
    </row>
    <row r="69" spans="1:23">
      <c r="A69" s="101"/>
      <c r="B69" s="101"/>
      <c r="C69" s="101"/>
      <c r="D69" s="101"/>
      <c r="E69" s="101"/>
      <c r="F69" s="101"/>
      <c r="G69" s="101"/>
      <c r="H69" s="101"/>
      <c r="I69" s="101"/>
      <c r="J69" s="101"/>
      <c r="K69" s="101"/>
      <c r="L69" s="101"/>
      <c r="M69" s="101"/>
      <c r="N69" s="101"/>
      <c r="O69" s="101"/>
      <c r="P69" s="101"/>
      <c r="Q69" s="101"/>
      <c r="R69" s="101"/>
      <c r="S69" s="101"/>
      <c r="T69" s="101"/>
      <c r="U69" s="101"/>
      <c r="V69" s="101"/>
      <c r="W69" s="101"/>
    </row>
    <row r="70" spans="1:23">
      <c r="A70" s="101"/>
      <c r="B70" s="101"/>
      <c r="C70" s="101"/>
      <c r="D70" s="101"/>
      <c r="E70" s="101"/>
      <c r="F70" s="101"/>
      <c r="G70" s="101"/>
      <c r="H70" s="101"/>
      <c r="I70" s="101"/>
      <c r="J70" s="101"/>
      <c r="K70" s="101"/>
      <c r="L70" s="101"/>
      <c r="M70" s="101"/>
      <c r="N70" s="101"/>
      <c r="O70" s="101"/>
      <c r="P70" s="101"/>
      <c r="Q70" s="101"/>
      <c r="R70" s="101"/>
      <c r="S70" s="101"/>
      <c r="T70" s="101"/>
      <c r="U70" s="101"/>
      <c r="V70" s="101"/>
      <c r="W70" s="101"/>
    </row>
    <row r="71" spans="1:23">
      <c r="A71" s="101"/>
      <c r="B71" s="101"/>
      <c r="C71" s="101"/>
      <c r="D71" s="101"/>
      <c r="E71" s="101"/>
      <c r="F71" s="101"/>
      <c r="G71" s="101"/>
      <c r="H71" s="101"/>
      <c r="I71" s="101"/>
      <c r="J71" s="101"/>
      <c r="K71" s="101"/>
      <c r="L71" s="101"/>
      <c r="M71" s="101"/>
      <c r="N71" s="101"/>
      <c r="O71" s="101"/>
      <c r="P71" s="101"/>
      <c r="Q71" s="101"/>
      <c r="R71" s="101"/>
      <c r="S71" s="101"/>
      <c r="T71" s="101"/>
      <c r="U71" s="101"/>
      <c r="V71" s="101"/>
      <c r="W71" s="101"/>
    </row>
    <row r="72" spans="1:23">
      <c r="A72" s="101"/>
      <c r="B72" s="101"/>
      <c r="C72" s="101"/>
      <c r="D72" s="101"/>
      <c r="E72" s="101"/>
      <c r="F72" s="101"/>
      <c r="G72" s="101"/>
      <c r="H72" s="101"/>
      <c r="I72" s="101"/>
      <c r="J72" s="101"/>
      <c r="K72" s="101"/>
      <c r="L72" s="101"/>
      <c r="M72" s="101"/>
      <c r="N72" s="101"/>
      <c r="O72" s="101"/>
      <c r="P72" s="101"/>
      <c r="Q72" s="101"/>
      <c r="R72" s="101"/>
      <c r="S72" s="101"/>
      <c r="T72" s="101"/>
      <c r="U72" s="101"/>
      <c r="V72" s="101"/>
      <c r="W72" s="101"/>
    </row>
    <row r="73" spans="1:23">
      <c r="A73" s="101"/>
      <c r="B73" s="101"/>
      <c r="C73" s="101"/>
      <c r="D73" s="101"/>
      <c r="E73" s="101"/>
      <c r="F73" s="101"/>
      <c r="G73" s="101"/>
      <c r="H73" s="101"/>
      <c r="I73" s="101"/>
      <c r="J73" s="101"/>
      <c r="K73" s="101"/>
      <c r="L73" s="101"/>
      <c r="M73" s="101"/>
      <c r="N73" s="101"/>
      <c r="O73" s="101"/>
      <c r="P73" s="101"/>
      <c r="Q73" s="101"/>
      <c r="R73" s="101"/>
      <c r="S73" s="101"/>
      <c r="T73" s="101"/>
      <c r="U73" s="101"/>
      <c r="V73" s="101"/>
      <c r="W73" s="101"/>
    </row>
    <row r="74" spans="1:23">
      <c r="A74" s="101"/>
      <c r="B74" s="101"/>
      <c r="C74" s="101"/>
      <c r="D74" s="101"/>
      <c r="E74" s="101"/>
      <c r="F74" s="101"/>
      <c r="G74" s="101"/>
      <c r="H74" s="101"/>
      <c r="I74" s="101"/>
      <c r="J74" s="101"/>
      <c r="K74" s="101"/>
      <c r="L74" s="101"/>
      <c r="M74" s="101"/>
      <c r="N74" s="101"/>
      <c r="O74" s="101"/>
      <c r="P74" s="101"/>
      <c r="Q74" s="101"/>
      <c r="R74" s="101"/>
      <c r="S74" s="101"/>
      <c r="T74" s="101"/>
      <c r="U74" s="101"/>
      <c r="V74" s="101"/>
      <c r="W74" s="101"/>
    </row>
    <row r="75" spans="1:23">
      <c r="A75" s="101"/>
      <c r="B75" s="101"/>
      <c r="C75" s="101"/>
      <c r="D75" s="101"/>
      <c r="E75" s="101"/>
      <c r="F75" s="101"/>
      <c r="G75" s="101"/>
      <c r="H75" s="101"/>
      <c r="I75" s="101"/>
      <c r="J75" s="101"/>
      <c r="K75" s="101"/>
      <c r="L75" s="101"/>
      <c r="M75" s="101"/>
      <c r="N75" s="101"/>
      <c r="O75" s="101"/>
      <c r="P75" s="101"/>
      <c r="Q75" s="101"/>
      <c r="R75" s="101"/>
      <c r="S75" s="101"/>
      <c r="T75" s="101"/>
      <c r="U75" s="101"/>
      <c r="V75" s="101"/>
      <c r="W75" s="101"/>
    </row>
    <row r="76" spans="1:23">
      <c r="A76" s="101"/>
      <c r="B76" s="101"/>
      <c r="C76" s="101"/>
      <c r="D76" s="101"/>
      <c r="E76" s="101"/>
      <c r="F76" s="101"/>
      <c r="G76" s="101"/>
      <c r="H76" s="101"/>
      <c r="I76" s="101"/>
      <c r="J76" s="101"/>
      <c r="K76" s="101"/>
      <c r="L76" s="101"/>
      <c r="M76" s="101"/>
      <c r="N76" s="101"/>
      <c r="O76" s="101"/>
      <c r="P76" s="101"/>
      <c r="Q76" s="101"/>
      <c r="R76" s="101"/>
      <c r="S76" s="101"/>
      <c r="T76" s="101"/>
      <c r="U76" s="101"/>
      <c r="V76" s="101"/>
      <c r="W76" s="101"/>
    </row>
    <row r="77" spans="1:23">
      <c r="A77" s="101"/>
      <c r="B77" s="101"/>
      <c r="C77" s="101"/>
      <c r="D77" s="101"/>
      <c r="E77" s="101"/>
      <c r="F77" s="101"/>
      <c r="G77" s="101"/>
      <c r="H77" s="101"/>
      <c r="I77" s="101"/>
      <c r="J77" s="101"/>
      <c r="K77" s="101"/>
      <c r="L77" s="101"/>
      <c r="M77" s="101"/>
      <c r="N77" s="101"/>
      <c r="O77" s="101"/>
      <c r="P77" s="101"/>
      <c r="Q77" s="101"/>
      <c r="R77" s="101"/>
      <c r="S77" s="101"/>
      <c r="T77" s="101"/>
      <c r="U77" s="101"/>
      <c r="V77" s="101"/>
      <c r="W77" s="101"/>
    </row>
    <row r="78" spans="1:23">
      <c r="A78" s="101"/>
      <c r="B78" s="101"/>
      <c r="C78" s="101"/>
      <c r="D78" s="101"/>
      <c r="E78" s="101"/>
      <c r="F78" s="101"/>
      <c r="G78" s="101"/>
      <c r="H78" s="101"/>
      <c r="I78" s="101"/>
      <c r="J78" s="101"/>
      <c r="K78" s="101"/>
      <c r="L78" s="101"/>
      <c r="M78" s="101"/>
      <c r="N78" s="101"/>
      <c r="O78" s="101"/>
      <c r="P78" s="101"/>
      <c r="Q78" s="101"/>
      <c r="R78" s="101"/>
      <c r="S78" s="101"/>
      <c r="T78" s="101"/>
      <c r="U78" s="101"/>
      <c r="V78" s="101"/>
      <c r="W78" s="101"/>
    </row>
    <row r="79" spans="1:23">
      <c r="A79" s="101"/>
      <c r="B79" s="101"/>
      <c r="C79" s="101"/>
      <c r="D79" s="101"/>
      <c r="E79" s="101"/>
      <c r="F79" s="101"/>
      <c r="G79" s="101"/>
      <c r="H79" s="101"/>
      <c r="I79" s="101"/>
      <c r="J79" s="101"/>
      <c r="K79" s="101"/>
      <c r="L79" s="101"/>
      <c r="M79" s="101"/>
      <c r="N79" s="101"/>
      <c r="O79" s="101"/>
      <c r="P79" s="101"/>
      <c r="Q79" s="101"/>
      <c r="R79" s="101"/>
      <c r="S79" s="101"/>
      <c r="T79" s="101"/>
      <c r="U79" s="101"/>
      <c r="V79" s="101"/>
      <c r="W79" s="101"/>
    </row>
    <row r="80" spans="1:23">
      <c r="A80" s="101"/>
      <c r="B80" s="101"/>
      <c r="C80" s="101"/>
      <c r="D80" s="101"/>
      <c r="E80" s="101"/>
      <c r="F80" s="101"/>
      <c r="G80" s="101"/>
      <c r="H80" s="101"/>
      <c r="I80" s="101"/>
      <c r="J80" s="101"/>
      <c r="K80" s="101"/>
      <c r="L80" s="101"/>
      <c r="M80" s="101"/>
      <c r="N80" s="101"/>
      <c r="O80" s="101"/>
      <c r="P80" s="101"/>
      <c r="Q80" s="101"/>
      <c r="R80" s="101"/>
      <c r="S80" s="101"/>
      <c r="T80" s="101"/>
      <c r="U80" s="101"/>
      <c r="V80" s="101"/>
      <c r="W80" s="101"/>
    </row>
    <row r="81" spans="1:23">
      <c r="A81" s="101"/>
      <c r="B81" s="101"/>
      <c r="C81" s="101"/>
      <c r="D81" s="101"/>
      <c r="E81" s="101"/>
      <c r="F81" s="101"/>
      <c r="G81" s="101"/>
      <c r="H81" s="101"/>
      <c r="I81" s="101"/>
      <c r="J81" s="101"/>
      <c r="K81" s="101"/>
      <c r="L81" s="101"/>
      <c r="M81" s="101"/>
      <c r="N81" s="101"/>
      <c r="O81" s="101"/>
      <c r="P81" s="101"/>
      <c r="Q81" s="101"/>
      <c r="R81" s="101"/>
      <c r="S81" s="101"/>
      <c r="T81" s="101"/>
      <c r="U81" s="101"/>
      <c r="V81" s="101"/>
      <c r="W81" s="101"/>
    </row>
    <row r="82" spans="1:23">
      <c r="A82" s="101"/>
      <c r="B82" s="101"/>
      <c r="C82" s="101"/>
      <c r="D82" s="101"/>
      <c r="E82" s="101"/>
      <c r="F82" s="101"/>
      <c r="G82" s="101"/>
      <c r="H82" s="101"/>
      <c r="I82" s="101"/>
      <c r="J82" s="101"/>
      <c r="K82" s="101"/>
      <c r="L82" s="101"/>
      <c r="M82" s="101"/>
      <c r="N82" s="101"/>
      <c r="O82" s="101"/>
      <c r="P82" s="101"/>
      <c r="Q82" s="101"/>
      <c r="R82" s="101"/>
      <c r="S82" s="101"/>
      <c r="T82" s="101"/>
      <c r="U82" s="101"/>
      <c r="V82" s="101"/>
      <c r="W82" s="101"/>
    </row>
    <row r="83" spans="1:23">
      <c r="A83" s="101"/>
      <c r="B83" s="101"/>
      <c r="C83" s="101"/>
      <c r="D83" s="101"/>
      <c r="E83" s="101"/>
      <c r="F83" s="101"/>
      <c r="G83" s="101"/>
      <c r="H83" s="101"/>
      <c r="I83" s="101"/>
      <c r="J83" s="101"/>
      <c r="K83" s="101"/>
      <c r="L83" s="101"/>
      <c r="M83" s="101"/>
      <c r="N83" s="101"/>
      <c r="O83" s="101"/>
      <c r="P83" s="101"/>
      <c r="Q83" s="101"/>
      <c r="R83" s="101"/>
      <c r="S83" s="101"/>
      <c r="T83" s="101"/>
      <c r="U83" s="101"/>
      <c r="V83" s="101"/>
      <c r="W83" s="101"/>
    </row>
    <row r="84" spans="1:23">
      <c r="A84" s="101"/>
      <c r="B84" s="101"/>
      <c r="C84" s="101"/>
      <c r="D84" s="101"/>
      <c r="E84" s="101"/>
      <c r="F84" s="101"/>
      <c r="G84" s="101"/>
      <c r="H84" s="101"/>
      <c r="I84" s="101"/>
      <c r="J84" s="101"/>
      <c r="K84" s="101"/>
      <c r="L84" s="101"/>
      <c r="M84" s="101"/>
      <c r="N84" s="101"/>
      <c r="O84" s="101"/>
      <c r="P84" s="101"/>
      <c r="Q84" s="101"/>
      <c r="R84" s="101"/>
      <c r="S84" s="101"/>
      <c r="T84" s="101"/>
      <c r="U84" s="101"/>
      <c r="V84" s="101"/>
      <c r="W84" s="101"/>
    </row>
    <row r="85" spans="1:23">
      <c r="A85" s="101"/>
      <c r="B85" s="101"/>
      <c r="C85" s="101"/>
      <c r="D85" s="101"/>
      <c r="E85" s="101"/>
      <c r="F85" s="101"/>
      <c r="G85" s="101"/>
      <c r="H85" s="101"/>
      <c r="I85" s="101"/>
      <c r="J85" s="101"/>
      <c r="K85" s="101"/>
      <c r="L85" s="101"/>
      <c r="M85" s="101"/>
      <c r="N85" s="101"/>
      <c r="O85" s="101"/>
      <c r="P85" s="101"/>
      <c r="Q85" s="101"/>
      <c r="R85" s="101"/>
      <c r="S85" s="101"/>
      <c r="T85" s="101"/>
      <c r="U85" s="101"/>
      <c r="V85" s="101"/>
      <c r="W85" s="101"/>
    </row>
    <row r="86" spans="1:23">
      <c r="A86" s="101"/>
      <c r="B86" s="101"/>
      <c r="C86" s="101"/>
      <c r="D86" s="101"/>
      <c r="E86" s="101"/>
      <c r="F86" s="101"/>
      <c r="G86" s="101"/>
      <c r="H86" s="101"/>
      <c r="I86" s="101"/>
      <c r="J86" s="101"/>
      <c r="K86" s="101"/>
      <c r="L86" s="101"/>
      <c r="M86" s="101"/>
      <c r="N86" s="101"/>
      <c r="O86" s="101"/>
      <c r="P86" s="101"/>
      <c r="Q86" s="101"/>
      <c r="R86" s="101"/>
      <c r="S86" s="101"/>
      <c r="T86" s="101"/>
      <c r="U86" s="101"/>
      <c r="V86" s="101"/>
      <c r="W86" s="101"/>
    </row>
    <row r="87" spans="1:23">
      <c r="A87" s="101"/>
      <c r="B87" s="101"/>
      <c r="C87" s="101"/>
      <c r="D87" s="101"/>
      <c r="E87" s="101"/>
      <c r="F87" s="101"/>
      <c r="G87" s="101"/>
      <c r="H87" s="101"/>
      <c r="I87" s="101"/>
      <c r="J87" s="101"/>
      <c r="K87" s="101"/>
      <c r="L87" s="101"/>
      <c r="M87" s="101"/>
      <c r="N87" s="101"/>
      <c r="O87" s="101"/>
      <c r="P87" s="101"/>
      <c r="Q87" s="101"/>
      <c r="R87" s="101"/>
      <c r="S87" s="101"/>
      <c r="T87" s="101"/>
      <c r="U87" s="101"/>
      <c r="V87" s="101"/>
      <c r="W87" s="101"/>
    </row>
    <row r="88" spans="1:23">
      <c r="A88" s="101"/>
      <c r="B88" s="101"/>
      <c r="C88" s="101"/>
      <c r="D88" s="101"/>
      <c r="E88" s="101"/>
      <c r="F88" s="101"/>
      <c r="G88" s="101"/>
      <c r="H88" s="101"/>
      <c r="I88" s="101"/>
      <c r="J88" s="101"/>
      <c r="K88" s="101"/>
      <c r="L88" s="101"/>
      <c r="M88" s="101"/>
      <c r="N88" s="101"/>
      <c r="O88" s="101"/>
      <c r="P88" s="101"/>
      <c r="Q88" s="101"/>
      <c r="R88" s="101"/>
      <c r="S88" s="101"/>
      <c r="T88" s="101"/>
      <c r="U88" s="101"/>
      <c r="V88" s="101"/>
      <c r="W88" s="101"/>
    </row>
    <row r="89" spans="1:23">
      <c r="A89" s="101"/>
      <c r="B89" s="101"/>
      <c r="C89" s="101"/>
      <c r="D89" s="101"/>
      <c r="E89" s="101"/>
      <c r="F89" s="101"/>
      <c r="G89" s="101"/>
      <c r="H89" s="101"/>
      <c r="I89" s="101"/>
      <c r="J89" s="101"/>
      <c r="K89" s="101"/>
      <c r="L89" s="101"/>
      <c r="M89" s="101"/>
      <c r="N89" s="101"/>
      <c r="O89" s="101"/>
      <c r="P89" s="101"/>
      <c r="Q89" s="101"/>
      <c r="R89" s="101"/>
      <c r="S89" s="101"/>
      <c r="T89" s="101"/>
      <c r="U89" s="101"/>
      <c r="V89" s="101"/>
      <c r="W89" s="101"/>
    </row>
    <row r="90" spans="1:23">
      <c r="A90" s="101"/>
      <c r="B90" s="101"/>
      <c r="C90" s="101"/>
      <c r="D90" s="101"/>
      <c r="E90" s="101"/>
      <c r="F90" s="101"/>
      <c r="G90" s="101"/>
      <c r="H90" s="101"/>
      <c r="I90" s="101"/>
      <c r="J90" s="101"/>
      <c r="K90" s="101"/>
      <c r="L90" s="101"/>
      <c r="M90" s="101"/>
      <c r="N90" s="101"/>
      <c r="O90" s="101"/>
      <c r="P90" s="101"/>
      <c r="Q90" s="101"/>
      <c r="R90" s="101"/>
      <c r="S90" s="101"/>
      <c r="T90" s="101"/>
      <c r="U90" s="101"/>
      <c r="V90" s="101"/>
      <c r="W90" s="101"/>
    </row>
    <row r="91" spans="1:23">
      <c r="A91" s="101"/>
      <c r="B91" s="101"/>
      <c r="C91" s="101"/>
      <c r="D91" s="101"/>
      <c r="E91" s="101"/>
      <c r="F91" s="101"/>
      <c r="G91" s="101"/>
      <c r="H91" s="101"/>
      <c r="I91" s="101"/>
      <c r="J91" s="101"/>
      <c r="K91" s="101"/>
      <c r="L91" s="101"/>
      <c r="M91" s="101"/>
      <c r="N91" s="101"/>
      <c r="O91" s="101"/>
      <c r="P91" s="101"/>
      <c r="Q91" s="101"/>
      <c r="R91" s="101"/>
      <c r="S91" s="101"/>
      <c r="T91" s="101"/>
      <c r="U91" s="101"/>
      <c r="V91" s="101"/>
      <c r="W91" s="101"/>
    </row>
    <row r="92" spans="1:23">
      <c r="A92" s="101"/>
      <c r="B92" s="101"/>
      <c r="C92" s="101"/>
      <c r="D92" s="101"/>
      <c r="E92" s="101"/>
      <c r="F92" s="101"/>
      <c r="G92" s="101"/>
      <c r="H92" s="101"/>
      <c r="I92" s="101"/>
      <c r="J92" s="101"/>
      <c r="K92" s="101"/>
      <c r="L92" s="101"/>
      <c r="M92" s="101"/>
      <c r="N92" s="101"/>
      <c r="O92" s="101"/>
      <c r="P92" s="101"/>
      <c r="Q92" s="101"/>
      <c r="R92" s="101"/>
      <c r="S92" s="101"/>
      <c r="T92" s="101"/>
      <c r="U92" s="101"/>
      <c r="V92" s="101"/>
      <c r="W92" s="101"/>
    </row>
    <row r="93" spans="1:23">
      <c r="A93" s="101"/>
      <c r="B93" s="101"/>
      <c r="C93" s="101"/>
      <c r="D93" s="101"/>
      <c r="E93" s="101"/>
      <c r="F93" s="101"/>
      <c r="G93" s="101"/>
      <c r="H93" s="101"/>
      <c r="I93" s="101"/>
      <c r="J93" s="101"/>
      <c r="K93" s="101"/>
      <c r="L93" s="101"/>
      <c r="M93" s="101"/>
      <c r="N93" s="101"/>
      <c r="O93" s="101"/>
      <c r="P93" s="101"/>
      <c r="Q93" s="101"/>
      <c r="R93" s="101"/>
      <c r="S93" s="101"/>
      <c r="T93" s="101"/>
      <c r="U93" s="101"/>
      <c r="V93" s="101"/>
      <c r="W93" s="101"/>
    </row>
    <row r="94" spans="1:23">
      <c r="A94" s="101"/>
      <c r="B94" s="101"/>
      <c r="C94" s="101"/>
      <c r="D94" s="101"/>
      <c r="E94" s="101"/>
      <c r="F94" s="101"/>
      <c r="G94" s="101"/>
      <c r="H94" s="101"/>
      <c r="I94" s="101"/>
      <c r="J94" s="101"/>
      <c r="K94" s="101"/>
      <c r="L94" s="101"/>
      <c r="M94" s="101"/>
      <c r="N94" s="101"/>
      <c r="O94" s="101"/>
      <c r="P94" s="101"/>
      <c r="Q94" s="101"/>
      <c r="R94" s="101"/>
      <c r="S94" s="101"/>
      <c r="T94" s="101"/>
      <c r="U94" s="101"/>
      <c r="V94" s="101"/>
      <c r="W94" s="101"/>
    </row>
    <row r="95" spans="1:23">
      <c r="A95" s="101"/>
      <c r="B95" s="101"/>
      <c r="C95" s="101"/>
      <c r="D95" s="101"/>
      <c r="E95" s="101"/>
      <c r="F95" s="101"/>
      <c r="G95" s="101"/>
      <c r="H95" s="101"/>
      <c r="I95" s="101"/>
      <c r="J95" s="101"/>
      <c r="K95" s="101"/>
      <c r="L95" s="101"/>
      <c r="M95" s="101"/>
      <c r="N95" s="101"/>
      <c r="O95" s="101"/>
      <c r="P95" s="101"/>
      <c r="Q95" s="101"/>
      <c r="R95" s="101"/>
      <c r="S95" s="101"/>
      <c r="T95" s="101"/>
      <c r="U95" s="101"/>
      <c r="V95" s="101"/>
      <c r="W95" s="101"/>
    </row>
    <row r="96" spans="1:23">
      <c r="A96" s="101"/>
      <c r="B96" s="101"/>
      <c r="C96" s="101"/>
      <c r="D96" s="101"/>
      <c r="E96" s="101"/>
      <c r="F96" s="101"/>
      <c r="G96" s="101"/>
      <c r="H96" s="101"/>
      <c r="I96" s="101"/>
      <c r="J96" s="101"/>
      <c r="K96" s="101"/>
      <c r="L96" s="101"/>
      <c r="M96" s="101"/>
      <c r="N96" s="101"/>
      <c r="O96" s="101"/>
      <c r="P96" s="101"/>
      <c r="Q96" s="101"/>
      <c r="R96" s="101"/>
      <c r="S96" s="101"/>
      <c r="T96" s="101"/>
      <c r="U96" s="101"/>
      <c r="V96" s="101"/>
      <c r="W96" s="101"/>
    </row>
    <row r="97" spans="1:23">
      <c r="A97" s="101"/>
      <c r="B97" s="101"/>
      <c r="C97" s="101"/>
      <c r="D97" s="101"/>
      <c r="E97" s="101"/>
      <c r="F97" s="101"/>
      <c r="G97" s="101"/>
      <c r="H97" s="101"/>
      <c r="I97" s="101"/>
      <c r="J97" s="101"/>
      <c r="K97" s="101"/>
      <c r="L97" s="101"/>
      <c r="M97" s="101"/>
      <c r="N97" s="101"/>
      <c r="O97" s="101"/>
      <c r="P97" s="101"/>
      <c r="Q97" s="101"/>
      <c r="R97" s="101"/>
      <c r="S97" s="101"/>
      <c r="T97" s="101"/>
      <c r="U97" s="101"/>
      <c r="V97" s="101"/>
      <c r="W97" s="101"/>
    </row>
    <row r="98" spans="1:23">
      <c r="A98" s="101"/>
      <c r="B98" s="101"/>
      <c r="C98" s="101"/>
      <c r="D98" s="101"/>
      <c r="E98" s="101"/>
      <c r="F98" s="101"/>
      <c r="G98" s="101"/>
      <c r="H98" s="101"/>
      <c r="I98" s="101"/>
      <c r="J98" s="101"/>
      <c r="K98" s="101"/>
      <c r="L98" s="101"/>
      <c r="M98" s="101"/>
      <c r="N98" s="101"/>
      <c r="O98" s="101"/>
      <c r="P98" s="101"/>
      <c r="Q98" s="101"/>
      <c r="R98" s="101"/>
      <c r="S98" s="101"/>
      <c r="T98" s="101"/>
      <c r="U98" s="101"/>
      <c r="V98" s="101"/>
      <c r="W98" s="101"/>
    </row>
    <row r="99" spans="1:23">
      <c r="A99" s="101"/>
      <c r="B99" s="101"/>
      <c r="C99" s="101"/>
      <c r="D99" s="101"/>
      <c r="E99" s="101"/>
      <c r="F99" s="101"/>
      <c r="G99" s="101"/>
      <c r="H99" s="101"/>
      <c r="I99" s="101"/>
      <c r="J99" s="101"/>
      <c r="K99" s="101"/>
      <c r="L99" s="101"/>
      <c r="M99" s="101"/>
      <c r="N99" s="101"/>
      <c r="O99" s="101"/>
      <c r="P99" s="101"/>
      <c r="Q99" s="101"/>
      <c r="R99" s="101"/>
      <c r="S99" s="101"/>
      <c r="T99" s="101"/>
      <c r="U99" s="101"/>
      <c r="V99" s="101"/>
      <c r="W99" s="101"/>
    </row>
    <row r="100" spans="1:23">
      <c r="A100" s="101"/>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row>
    <row r="101" spans="1:23">
      <c r="A101" s="101"/>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row>
    <row r="102" spans="1:23">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row>
    <row r="103" spans="1:23">
      <c r="A103" s="101"/>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row>
    <row r="104" spans="1:23">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row>
    <row r="105" spans="1:23">
      <c r="A105" s="101"/>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row>
    <row r="106" spans="1:23">
      <c r="A106" s="101"/>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row>
    <row r="107" spans="1:23">
      <c r="A107" s="101"/>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row>
    <row r="108" spans="1:23">
      <c r="A108" s="10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row>
    <row r="109" spans="1:23">
      <c r="A109" s="101"/>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row>
    <row r="110" spans="1:23">
      <c r="A110" s="101"/>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row>
    <row r="111" spans="1:23">
      <c r="A111" s="101"/>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row>
    <row r="112" spans="1:23">
      <c r="A112" s="101"/>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row>
    <row r="113" spans="1:23">
      <c r="A113" s="101"/>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row>
    <row r="114" spans="1:23">
      <c r="A114" s="101"/>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row>
    <row r="115" spans="1:23">
      <c r="A115" s="101"/>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row>
    <row r="116" spans="1:23">
      <c r="A116" s="101"/>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row>
    <row r="117" spans="1:23">
      <c r="A117" s="101"/>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row>
    <row r="118" spans="1:23">
      <c r="A118" s="101"/>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row>
    <row r="119" spans="1:23">
      <c r="A119" s="101"/>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row>
    <row r="120" spans="1:23">
      <c r="A120" s="101"/>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row>
    <row r="121" spans="1:23">
      <c r="A121" s="101"/>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row>
    <row r="122" spans="1:23">
      <c r="A122" s="101"/>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row>
    <row r="123" spans="1:23">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row>
    <row r="124" spans="1:23">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row>
    <row r="125" spans="1:23">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row>
    <row r="126" spans="1:23">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row>
    <row r="127" spans="1:23">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row>
    <row r="128" spans="1:23">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row>
    <row r="129" spans="1:23">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row>
    <row r="130" spans="1:23">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row>
    <row r="131" spans="1:23">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row>
    <row r="132" spans="1:23">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row>
    <row r="133" spans="1:23">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row>
    <row r="134" spans="1:23">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row>
    <row r="135" spans="1:23">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row>
    <row r="136" spans="1:23">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row>
    <row r="137" spans="1:23">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row>
    <row r="138" spans="1:23">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row>
    <row r="139" spans="1:23">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row>
    <row r="140" spans="1:23">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row>
    <row r="141" spans="1:23">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row>
    <row r="142" spans="1:23">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row>
    <row r="143" spans="1:23">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row>
    <row r="144" spans="1:23">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row>
    <row r="145" spans="1:23">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row>
    <row r="146" spans="1:23">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row>
    <row r="147" spans="1:23">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row>
    <row r="148" spans="1:23">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row>
    <row r="149" spans="1:23">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row>
    <row r="150" spans="1:23">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row>
    <row r="151" spans="1:23">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row>
    <row r="152" spans="1:23">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row>
    <row r="153" spans="1:23">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row>
    <row r="154" spans="1:23">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row>
    <row r="155" spans="1:23">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row>
    <row r="156" spans="1:23">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row>
    <row r="157" spans="1:23">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row>
    <row r="158" spans="1:23">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row>
    <row r="159" spans="1:23">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row>
    <row r="160" spans="1:23">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row>
    <row r="161" spans="1:23">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row>
    <row r="162" spans="1:23">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row>
    <row r="163" spans="1:23">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row>
    <row r="164" spans="1:23">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row>
    <row r="165" spans="1:23">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row>
    <row r="166" spans="1:23">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row>
    <row r="167" spans="1:23">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row>
    <row r="168" spans="1:23">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row>
    <row r="169" spans="1:23">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row>
    <row r="170" spans="1:23">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row>
    <row r="171" spans="1:23">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row>
    <row r="172" spans="1:23">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row>
    <row r="173" spans="1:23">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row>
    <row r="174" spans="1:23">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row>
    <row r="175" spans="1:23">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row>
    <row r="176" spans="1:23">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row>
    <row r="177" spans="1:23">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row>
    <row r="178" spans="1:23">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row>
    <row r="179" spans="1:23">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row>
    <row r="180" spans="1:23">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row>
    <row r="181" spans="1:23">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row>
    <row r="182" spans="1:23">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row>
    <row r="183" spans="1:23">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row>
    <row r="184" spans="1:23">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row>
    <row r="185" spans="1:23">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row>
    <row r="186" spans="1:23">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row>
    <row r="187" spans="1:23">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row>
    <row r="188" spans="1:23">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row>
    <row r="189" spans="1:23">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row>
    <row r="190" spans="1:23">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row>
    <row r="191" spans="1:23">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row>
    <row r="192" spans="1:23">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row>
    <row r="193" spans="1:23">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row>
    <row r="194" spans="1:23">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row>
    <row r="195" spans="1:23">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row>
    <row r="196" spans="1:23">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row>
    <row r="197" spans="1:23">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row>
    <row r="198" spans="1:23">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row>
    <row r="199" spans="1:23">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row>
    <row r="200" spans="1:23">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row>
    <row r="201" spans="1:23">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row>
    <row r="202" spans="1:23">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row>
    <row r="203" spans="1:23">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row>
    <row r="204" spans="1:23">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row>
    <row r="205" spans="1:23">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row>
    <row r="206" spans="1:23">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row>
    <row r="207" spans="1:23">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row>
    <row r="208" spans="1:23">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row>
    <row r="209" spans="1:23">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row>
    <row r="210" spans="1:23">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row>
    <row r="211" spans="1:23">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row>
    <row r="212" spans="1:23">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row>
    <row r="213" spans="1:23">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row>
    <row r="214" spans="1:23">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row>
    <row r="215" spans="1:23">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row>
    <row r="216" spans="1:23">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row>
    <row r="217" spans="1:23">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row>
    <row r="218" spans="1:23">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row>
    <row r="219" spans="1:23">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row>
    <row r="220" spans="1:23">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row>
    <row r="221" spans="1:23">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row>
    <row r="222" spans="1:23">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row>
    <row r="223" spans="1:23">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row>
    <row r="224" spans="1:23">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row>
    <row r="225" spans="1:23">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row>
    <row r="226" spans="1:23">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row>
    <row r="227" spans="1:23">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row>
    <row r="228" spans="1:23">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row>
    <row r="229" spans="1:23">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row>
    <row r="230" spans="1:23">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row>
    <row r="231" spans="1:23">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row>
    <row r="232" spans="1:23">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row>
    <row r="233" spans="1:23">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row>
    <row r="234" spans="1:23">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row>
    <row r="235" spans="1:23">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row>
    <row r="236" spans="1:23">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row>
    <row r="237" spans="1:23">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row>
    <row r="238" spans="1:23">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row>
    <row r="239" spans="1:23">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row>
    <row r="240" spans="1:23">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row>
    <row r="241" spans="1:23">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row>
    <row r="242" spans="1:23">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row>
    <row r="243" spans="1:23">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row>
    <row r="244" spans="1:23">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row>
    <row r="245" spans="1:23">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row>
    <row r="246" spans="1:23">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row>
    <row r="247" spans="1:23">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row>
    <row r="248" spans="1:23">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row>
    <row r="249" spans="1:23">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row>
    <row r="250" spans="1:23">
      <c r="A250" s="101"/>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row>
    <row r="251" spans="1:23">
      <c r="A251" s="101"/>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row>
    <row r="252" spans="1:23">
      <c r="A252" s="101"/>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row>
    <row r="253" spans="1:23">
      <c r="A253" s="101"/>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row>
    <row r="254" spans="1:23">
      <c r="A254" s="101"/>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row>
    <row r="255" spans="1:23">
      <c r="A255" s="101"/>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row>
    <row r="256" spans="1:23">
      <c r="A256" s="101"/>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row>
    <row r="257" spans="1:23">
      <c r="A257" s="101"/>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row>
    <row r="258" spans="1:23">
      <c r="A258" s="101"/>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row>
    <row r="259" spans="1:23">
      <c r="A259" s="101"/>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row>
    <row r="260" spans="1:23">
      <c r="A260" s="101"/>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row>
    <row r="261" spans="1:23">
      <c r="A261" s="101"/>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row>
    <row r="262" spans="1:23">
      <c r="A262" s="101"/>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row>
    <row r="263" spans="1:23">
      <c r="A263" s="101"/>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row>
    <row r="264" spans="1:23">
      <c r="A264" s="101"/>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row>
    <row r="265" spans="1:23">
      <c r="A265" s="101"/>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row>
    <row r="266" spans="1:23">
      <c r="A266" s="101"/>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row>
    <row r="267" spans="1:23">
      <c r="A267" s="101"/>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row>
    <row r="268" spans="1:23">
      <c r="A268" s="101"/>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row>
    <row r="269" spans="1:23">
      <c r="A269" s="101"/>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row>
    <row r="270" spans="1:23">
      <c r="A270" s="101"/>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row>
    <row r="271" spans="1:23">
      <c r="A271" s="101"/>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row>
    <row r="272" spans="1:23">
      <c r="A272" s="101"/>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row>
    <row r="273" spans="1:23">
      <c r="A273" s="10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row>
    <row r="274" spans="1:23">
      <c r="A274" s="10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row>
    <row r="275" spans="1:23">
      <c r="A275" s="10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row>
    <row r="276" spans="1:23">
      <c r="A276" s="10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row>
    <row r="277" spans="1:23">
      <c r="A277" s="10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row>
    <row r="278" spans="1:23">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row>
    <row r="279" spans="1:23">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row>
    <row r="280" spans="1:23">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row>
    <row r="281" spans="1:23">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row>
    <row r="282" spans="1:23">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row>
    <row r="283" spans="1:23">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row>
    <row r="284" spans="1:23">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row>
    <row r="285" spans="1:23">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row>
    <row r="286" spans="1:23">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row>
    <row r="287" spans="1:23">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row>
    <row r="288" spans="1:23">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row>
    <row r="289" spans="1:23">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row>
    <row r="290" spans="1:23">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row>
    <row r="291" spans="1:23">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row>
    <row r="292" spans="1:23">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row>
    <row r="293" spans="1:23">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row>
    <row r="294" spans="1:23">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row>
    <row r="295" spans="1:23">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row>
    <row r="296" spans="1:23">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row>
    <row r="297" spans="1:23">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row>
    <row r="298" spans="1:23">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row>
    <row r="299" spans="1:23">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row>
    <row r="300" spans="1:23">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row>
    <row r="301" spans="1:23">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row>
    <row r="302" spans="1:23">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row>
    <row r="303" spans="1:23">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row>
    <row r="304" spans="1:23">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row>
    <row r="305" spans="1:23">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row>
    <row r="306" spans="1:23">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row>
    <row r="307" spans="1:23">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row>
    <row r="308" spans="1:23">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row>
    <row r="309" spans="1:23">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row>
    <row r="310" spans="1:23">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row>
    <row r="311" spans="1:23">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row>
    <row r="312" spans="1:23">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row>
    <row r="313" spans="1:23">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row>
    <row r="314" spans="1:23">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row>
    <row r="315" spans="1:23">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row>
    <row r="316" spans="1:23">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row>
    <row r="317" spans="1:23">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row>
    <row r="318" spans="1:23">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row>
    <row r="319" spans="1:23">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row>
    <row r="320" spans="1:23">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row>
    <row r="321" spans="1:23">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row>
    <row r="322" spans="1:23">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row>
    <row r="323" spans="1:23">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row>
    <row r="324" spans="1:23">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row>
    <row r="325" spans="1:23">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row>
    <row r="326" spans="1:23">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row>
    <row r="327" spans="1:23">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row>
    <row r="328" spans="1:23">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row>
  </sheetData>
  <mergeCells count="2">
    <mergeCell ref="C54:D54"/>
    <mergeCell ref="E54:F54"/>
  </mergeCells>
  <phoneticPr fontId="1"/>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codeName="Sheet5">
    <pageSetUpPr fitToPage="1"/>
  </sheetPr>
  <dimension ref="A1:AS245"/>
  <sheetViews>
    <sheetView topLeftCell="A51" zoomScaleNormal="100" workbookViewId="0">
      <selection activeCell="M52" sqref="M52"/>
    </sheetView>
  </sheetViews>
  <sheetFormatPr baseColWidth="10" defaultColWidth="11.5" defaultRowHeight="15" customHeight="1"/>
  <cols>
    <col min="1" max="1" width="11.5" style="116"/>
    <col min="2" max="2" width="9.5" style="116" customWidth="1"/>
    <col min="3" max="3" width="11.83203125" style="116" customWidth="1"/>
    <col min="4" max="4" width="10" style="116" customWidth="1"/>
    <col min="5" max="6" width="10.33203125" style="116" customWidth="1"/>
    <col min="7" max="8" width="10.6640625" style="116" customWidth="1"/>
    <col min="9" max="9" width="11.33203125" style="116" customWidth="1"/>
    <col min="10" max="10" width="10.83203125" style="116" customWidth="1"/>
    <col min="11" max="15" width="10.6640625" style="116" customWidth="1"/>
    <col min="16" max="16" width="10.83203125" style="116" customWidth="1"/>
    <col min="17" max="17" width="10.6640625" style="116" customWidth="1"/>
    <col min="18" max="18" width="24.83203125" style="116" customWidth="1"/>
    <col min="19" max="19" width="11.1640625" style="116" customWidth="1"/>
    <col min="20" max="20" width="11.33203125" style="116" customWidth="1"/>
    <col min="21" max="22" width="12.1640625" style="116" bestFit="1" customWidth="1"/>
    <col min="23" max="23" width="10.6640625" style="116" customWidth="1"/>
    <col min="24" max="26" width="12.1640625" style="116" bestFit="1" customWidth="1"/>
    <col min="27" max="27" width="10.83203125" style="116" customWidth="1"/>
    <col min="28" max="29" width="11.83203125" style="116" bestFit="1" customWidth="1"/>
    <col min="30" max="30" width="8.33203125" style="116" customWidth="1"/>
    <col min="31" max="31" width="8" style="116" customWidth="1"/>
    <col min="32" max="32" width="9.1640625" style="116" customWidth="1"/>
    <col min="33" max="33" width="5.6640625" style="116" customWidth="1"/>
    <col min="34" max="34" width="8" style="116" customWidth="1"/>
    <col min="35" max="35" width="9.1640625" style="116" customWidth="1"/>
    <col min="36" max="36" width="5.6640625" style="116" customWidth="1"/>
    <col min="37" max="37" width="8" style="116" customWidth="1"/>
    <col min="38" max="38" width="9.1640625" style="116" customWidth="1"/>
    <col min="39" max="39" width="5.6640625" style="116" customWidth="1"/>
    <col min="40" max="40" width="8" style="116" customWidth="1"/>
    <col min="41" max="41" width="9.1640625" style="116" customWidth="1"/>
    <col min="42" max="42" width="5.6640625" style="116" customWidth="1"/>
    <col min="43" max="43" width="8" style="116" customWidth="1"/>
    <col min="44" max="44" width="9.1640625" style="116" customWidth="1"/>
    <col min="45" max="45" width="5.6640625" style="116" customWidth="1"/>
    <col min="46" max="46" width="1" style="116" customWidth="1"/>
    <col min="47" max="47" width="8" style="116" customWidth="1"/>
    <col min="48" max="48" width="9.1640625" style="116" customWidth="1"/>
    <col min="49" max="49" width="5.6640625" style="116" customWidth="1"/>
    <col min="50" max="52" width="6.83203125" style="116" customWidth="1"/>
    <col min="53" max="58" width="9.1640625" style="116" customWidth="1"/>
    <col min="59" max="16384" width="11.5" style="116"/>
  </cols>
  <sheetData>
    <row r="1" spans="1:15" ht="15" customHeight="1">
      <c r="A1" s="116" t="s">
        <v>102</v>
      </c>
    </row>
    <row r="2" spans="1:15" ht="15" customHeight="1">
      <c r="A2" s="116" t="s">
        <v>103</v>
      </c>
    </row>
    <row r="3" spans="1:15" ht="15" customHeight="1">
      <c r="A3" s="117"/>
    </row>
    <row r="4" spans="1:15" ht="15" customHeight="1">
      <c r="A4" s="116" t="s">
        <v>104</v>
      </c>
      <c r="E4" s="118" t="s">
        <v>105</v>
      </c>
      <c r="F4" s="119"/>
      <c r="G4" s="119"/>
      <c r="H4" s="119"/>
      <c r="I4" s="120"/>
      <c r="J4" s="121"/>
      <c r="K4" s="118" t="s">
        <v>106</v>
      </c>
      <c r="L4" s="122"/>
      <c r="M4" s="122"/>
      <c r="N4" s="122"/>
      <c r="O4" s="122"/>
    </row>
    <row r="5" spans="1:15" ht="15" customHeight="1">
      <c r="E5" s="304" t="str">
        <f>M49&amp;" "&amp;M50</f>
        <v>Quasi-analytic Solution V1</v>
      </c>
      <c r="F5" s="305"/>
      <c r="G5" s="305"/>
      <c r="H5" s="305"/>
      <c r="I5" s="306"/>
      <c r="J5" s="121"/>
      <c r="K5" s="304" t="s">
        <v>186</v>
      </c>
      <c r="L5" s="305"/>
      <c r="M5" s="305"/>
      <c r="N5" s="305"/>
      <c r="O5" s="306"/>
    </row>
    <row r="6" spans="1:15" ht="15" customHeight="1">
      <c r="A6" s="116" t="s">
        <v>107</v>
      </c>
      <c r="E6" s="118" t="s">
        <v>108</v>
      </c>
      <c r="F6" s="119"/>
      <c r="G6" s="119"/>
      <c r="H6" s="123"/>
      <c r="I6" s="124">
        <f>M52</f>
        <v>44594</v>
      </c>
      <c r="J6" s="121"/>
      <c r="K6" s="118" t="s">
        <v>109</v>
      </c>
      <c r="L6" s="119"/>
      <c r="M6" s="119"/>
      <c r="N6" s="119"/>
      <c r="O6" s="228" t="s">
        <v>187</v>
      </c>
    </row>
    <row r="7" spans="1:15" ht="15" customHeight="1">
      <c r="E7" s="118" t="s">
        <v>110</v>
      </c>
      <c r="F7" s="119"/>
      <c r="G7" s="119"/>
      <c r="H7" s="119"/>
      <c r="I7" s="125" t="s">
        <v>19</v>
      </c>
      <c r="J7" s="121"/>
      <c r="K7" s="123"/>
      <c r="L7" s="123"/>
      <c r="M7" s="123"/>
      <c r="N7" s="123"/>
      <c r="O7" s="126"/>
    </row>
    <row r="8" spans="1:15" ht="15" customHeight="1">
      <c r="A8" s="116" t="s">
        <v>111</v>
      </c>
      <c r="E8" s="118" t="s">
        <v>112</v>
      </c>
      <c r="F8" s="119"/>
      <c r="G8" s="119"/>
      <c r="H8" s="123"/>
      <c r="I8" s="124">
        <f>I6</f>
        <v>44594</v>
      </c>
      <c r="J8" s="121"/>
      <c r="K8" s="118" t="s">
        <v>113</v>
      </c>
      <c r="L8" s="121"/>
      <c r="M8" s="121"/>
      <c r="N8" s="121"/>
      <c r="O8" s="125" t="str">
        <f>IF(OR(ISTEXT(I7),ISTEXT(O6)),IF(NOT(ISTEXT(I7)),O6,IF(NOT(ISTEXT(O6)),I7,I7&amp;"/"&amp;O6)),"")</f>
        <v>QAS/メーカ値</v>
      </c>
    </row>
    <row r="11" spans="1:15" ht="15" customHeight="1">
      <c r="B11" s="127" t="s">
        <v>114</v>
      </c>
      <c r="C11" s="128" t="s">
        <v>115</v>
      </c>
      <c r="D11" s="128"/>
    </row>
    <row r="12" spans="1:15" ht="15" customHeight="1">
      <c r="B12" s="127" t="s">
        <v>116</v>
      </c>
      <c r="C12" s="116" t="s">
        <v>117</v>
      </c>
    </row>
    <row r="13" spans="1:15" ht="15" customHeight="1">
      <c r="B13" s="127" t="s">
        <v>118</v>
      </c>
      <c r="C13" s="116" t="s">
        <v>119</v>
      </c>
    </row>
    <row r="14" spans="1:15" ht="15" customHeight="1">
      <c r="B14" s="127" t="s">
        <v>120</v>
      </c>
      <c r="C14" s="116" t="s">
        <v>121</v>
      </c>
    </row>
    <row r="15" spans="1:15" ht="15" customHeight="1">
      <c r="B15" s="127" t="s">
        <v>122</v>
      </c>
      <c r="C15" s="116" t="s">
        <v>123</v>
      </c>
    </row>
    <row r="16" spans="1:15" ht="15" customHeight="1">
      <c r="A16" s="129"/>
    </row>
    <row r="18" spans="1:5" ht="15" customHeight="1">
      <c r="B18" s="127"/>
    </row>
    <row r="19" spans="1:5" ht="15" customHeight="1">
      <c r="A19" s="116" t="s">
        <v>124</v>
      </c>
    </row>
    <row r="24" spans="1:5" ht="15" customHeight="1">
      <c r="A24" s="116" t="s">
        <v>125</v>
      </c>
    </row>
    <row r="26" spans="1:5" ht="15" customHeight="1">
      <c r="A26" s="129"/>
    </row>
    <row r="27" spans="1:5" ht="15" customHeight="1">
      <c r="A27" s="129"/>
    </row>
    <row r="32" spans="1:5" ht="15" customHeight="1">
      <c r="E32" s="130"/>
    </row>
    <row r="34" spans="5:5" ht="15" customHeight="1">
      <c r="E34" s="130"/>
    </row>
    <row r="35" spans="5:5" ht="15" customHeight="1">
      <c r="E35" s="130"/>
    </row>
    <row r="36" spans="5:5" ht="15" customHeight="1">
      <c r="E36" s="130"/>
    </row>
    <row r="37" spans="5:5" ht="15" customHeight="1">
      <c r="E37" s="130"/>
    </row>
    <row r="38" spans="5:5" ht="15" customHeight="1">
      <c r="E38" s="130"/>
    </row>
    <row r="39" spans="5:5" ht="15" customHeight="1">
      <c r="E39" s="130"/>
    </row>
    <row r="40" spans="5:5" ht="15" customHeight="1">
      <c r="E40" s="130"/>
    </row>
    <row r="41" spans="5:5" ht="15" customHeight="1">
      <c r="E41" s="130"/>
    </row>
    <row r="42" spans="5:5" ht="15" customHeight="1">
      <c r="E42" s="130"/>
    </row>
    <row r="43" spans="5:5" ht="15" customHeight="1">
      <c r="E43" s="130"/>
    </row>
    <row r="44" spans="5:5" ht="15" customHeight="1">
      <c r="E44" s="130"/>
    </row>
    <row r="45" spans="5:5" ht="15" customHeight="1">
      <c r="E45" s="130"/>
    </row>
    <row r="49" spans="1:45" ht="15" customHeight="1" thickBot="1">
      <c r="C49" s="127"/>
      <c r="D49" s="127"/>
      <c r="E49" s="130"/>
      <c r="J49" s="131"/>
      <c r="L49" t="s">
        <v>292</v>
      </c>
      <c r="M49" s="252" t="s">
        <v>298</v>
      </c>
    </row>
    <row r="50" spans="1:45" ht="15" customHeight="1">
      <c r="B50" s="132" t="s">
        <v>126</v>
      </c>
      <c r="C50" s="133" t="str">
        <f>M49</f>
        <v>Quasi-analytic Solution</v>
      </c>
      <c r="D50" s="134"/>
      <c r="E50" s="134"/>
      <c r="F50" s="135"/>
      <c r="J50" s="131"/>
      <c r="L50" t="s">
        <v>294</v>
      </c>
      <c r="M50" s="252" t="s">
        <v>299</v>
      </c>
    </row>
    <row r="51" spans="1:45" ht="15" customHeight="1">
      <c r="B51" s="136" t="s">
        <v>127</v>
      </c>
      <c r="C51" s="137" t="str">
        <f>M50</f>
        <v>V1</v>
      </c>
      <c r="D51" s="138"/>
      <c r="E51" s="138"/>
      <c r="F51" s="139"/>
      <c r="J51" s="131"/>
      <c r="L51" t="s">
        <v>295</v>
      </c>
      <c r="M51" s="252" t="s">
        <v>300</v>
      </c>
    </row>
    <row r="52" spans="1:45" ht="15" customHeight="1" thickBot="1">
      <c r="B52" s="140" t="s">
        <v>128</v>
      </c>
      <c r="C52" s="229">
        <f>M52</f>
        <v>44594</v>
      </c>
      <c r="D52" s="141"/>
      <c r="E52" s="141"/>
      <c r="F52" s="142"/>
      <c r="J52" s="131"/>
      <c r="L52" t="s">
        <v>296</v>
      </c>
      <c r="M52" s="259">
        <v>44594</v>
      </c>
    </row>
    <row r="53" spans="1:45" ht="15" customHeight="1">
      <c r="J53" s="131"/>
    </row>
    <row r="54" spans="1:45" ht="15" customHeight="1">
      <c r="B54" s="144" t="s">
        <v>143</v>
      </c>
    </row>
    <row r="55" spans="1:45" s="36" customFormat="1" ht="16">
      <c r="A55" s="143"/>
      <c r="B55" s="285" t="s">
        <v>0</v>
      </c>
      <c r="C55" s="288" t="s">
        <v>440</v>
      </c>
      <c r="D55" s="288"/>
      <c r="E55" s="288"/>
      <c r="F55" s="288"/>
      <c r="G55" s="288"/>
      <c r="H55" s="288"/>
      <c r="I55" s="288"/>
      <c r="J55" s="288"/>
      <c r="K55" s="288"/>
      <c r="L55" s="289" t="s">
        <v>354</v>
      </c>
      <c r="M55" s="290"/>
      <c r="N55" s="290"/>
      <c r="O55" s="290"/>
      <c r="P55" s="290"/>
      <c r="Q55" s="290"/>
      <c r="R55" s="290"/>
      <c r="S55" s="290"/>
      <c r="T55" s="290"/>
      <c r="U55" s="290"/>
      <c r="V55" s="290"/>
      <c r="W55" s="290"/>
      <c r="X55" s="290"/>
      <c r="Y55" s="290"/>
      <c r="Z55" s="290"/>
      <c r="AA55" s="290"/>
      <c r="AB55" s="290"/>
      <c r="AC55" s="290"/>
      <c r="AD55" s="290"/>
      <c r="AE55" s="291"/>
      <c r="AF55" s="277" t="s">
        <v>439</v>
      </c>
      <c r="AG55" s="278"/>
      <c r="AH55" s="278"/>
      <c r="AI55" s="278"/>
      <c r="AJ55" s="279"/>
      <c r="AK55" s="279"/>
      <c r="AL55" s="279"/>
      <c r="AM55" s="279"/>
      <c r="AN55" s="279"/>
      <c r="AO55" s="279"/>
      <c r="AP55" s="279"/>
      <c r="AQ55" s="279"/>
      <c r="AR55" s="279"/>
      <c r="AS55" s="280"/>
    </row>
    <row r="56" spans="1:45" s="36" customFormat="1" ht="28.5" customHeight="1">
      <c r="A56" s="143"/>
      <c r="B56" s="286"/>
      <c r="C56" s="292" t="s">
        <v>266</v>
      </c>
      <c r="D56" s="290"/>
      <c r="E56" s="291"/>
      <c r="F56" s="292" t="s">
        <v>402</v>
      </c>
      <c r="G56" s="291"/>
      <c r="H56" s="293" t="s">
        <v>401</v>
      </c>
      <c r="I56" s="291"/>
      <c r="J56" s="247" t="s">
        <v>268</v>
      </c>
      <c r="K56" s="247" t="s">
        <v>269</v>
      </c>
      <c r="L56" s="292" t="s">
        <v>267</v>
      </c>
      <c r="M56" s="290"/>
      <c r="N56" s="290"/>
      <c r="O56" s="290"/>
      <c r="P56" s="290"/>
      <c r="Q56" s="290"/>
      <c r="R56" s="290"/>
      <c r="S56" s="292" t="s">
        <v>278</v>
      </c>
      <c r="T56" s="290"/>
      <c r="U56" s="290"/>
      <c r="V56" s="290"/>
      <c r="W56" s="291"/>
      <c r="X56" s="292" t="s">
        <v>279</v>
      </c>
      <c r="Y56" s="290"/>
      <c r="Z56" s="291"/>
      <c r="AA56" s="292" t="s">
        <v>280</v>
      </c>
      <c r="AB56" s="290"/>
      <c r="AC56" s="290"/>
      <c r="AD56" s="290"/>
      <c r="AE56" s="291"/>
      <c r="AF56" s="281"/>
      <c r="AG56" s="282"/>
      <c r="AH56" s="282"/>
      <c r="AI56" s="282"/>
      <c r="AJ56" s="283"/>
      <c r="AK56" s="283"/>
      <c r="AL56" s="283"/>
      <c r="AM56" s="283"/>
      <c r="AN56" s="283"/>
      <c r="AO56" s="283"/>
      <c r="AP56" s="283"/>
      <c r="AQ56" s="283"/>
      <c r="AR56" s="283"/>
      <c r="AS56" s="284"/>
    </row>
    <row r="57" spans="1:45" s="36" customFormat="1" ht="96">
      <c r="A57" s="143"/>
      <c r="B57" s="286"/>
      <c r="C57" s="247" t="s">
        <v>398</v>
      </c>
      <c r="D57" s="247" t="s">
        <v>399</v>
      </c>
      <c r="E57" s="247" t="s">
        <v>400</v>
      </c>
      <c r="F57" s="248" t="s">
        <v>405</v>
      </c>
      <c r="G57" s="247" t="s">
        <v>406</v>
      </c>
      <c r="H57" s="247" t="s">
        <v>403</v>
      </c>
      <c r="I57" s="247" t="s">
        <v>404</v>
      </c>
      <c r="J57" s="247" t="s">
        <v>9</v>
      </c>
      <c r="K57" s="247" t="s">
        <v>10</v>
      </c>
      <c r="L57" s="247" t="s">
        <v>391</v>
      </c>
      <c r="M57" s="247" t="s">
        <v>392</v>
      </c>
      <c r="N57" s="247" t="s">
        <v>393</v>
      </c>
      <c r="O57" s="247" t="s">
        <v>394</v>
      </c>
      <c r="P57" s="247" t="s">
        <v>395</v>
      </c>
      <c r="Q57" s="247" t="s">
        <v>396</v>
      </c>
      <c r="R57" s="247" t="s">
        <v>397</v>
      </c>
      <c r="S57" s="247" t="s">
        <v>383</v>
      </c>
      <c r="T57" s="247" t="s">
        <v>384</v>
      </c>
      <c r="U57" s="247" t="s">
        <v>385</v>
      </c>
      <c r="V57" s="247" t="s">
        <v>386</v>
      </c>
      <c r="W57" s="247" t="s">
        <v>441</v>
      </c>
      <c r="X57" s="247" t="s">
        <v>388</v>
      </c>
      <c r="Y57" s="247" t="s">
        <v>389</v>
      </c>
      <c r="Z57" s="247" t="s">
        <v>390</v>
      </c>
      <c r="AA57" s="247" t="s">
        <v>361</v>
      </c>
      <c r="AB57" s="247" t="s">
        <v>360</v>
      </c>
      <c r="AC57" s="247" t="s">
        <v>359</v>
      </c>
      <c r="AD57" s="247" t="s">
        <v>358</v>
      </c>
      <c r="AE57" s="247" t="s">
        <v>442</v>
      </c>
      <c r="AF57" s="247" t="s">
        <v>372</v>
      </c>
      <c r="AG57" s="247" t="s">
        <v>374</v>
      </c>
      <c r="AH57" s="247" t="s">
        <v>375</v>
      </c>
      <c r="AI57" s="247" t="s">
        <v>377</v>
      </c>
      <c r="AJ57" s="247" t="s">
        <v>376</v>
      </c>
      <c r="AK57" s="247" t="s">
        <v>380</v>
      </c>
      <c r="AL57" s="247" t="s">
        <v>410</v>
      </c>
      <c r="AM57" s="247" t="s">
        <v>378</v>
      </c>
      <c r="AN57" s="247" t="s">
        <v>379</v>
      </c>
      <c r="AO57" s="247" t="s">
        <v>411</v>
      </c>
      <c r="AP57" s="247" t="s">
        <v>412</v>
      </c>
      <c r="AQ57" s="247" t="s">
        <v>381</v>
      </c>
      <c r="AR57" s="247" t="s">
        <v>382</v>
      </c>
      <c r="AS57" s="247" t="s">
        <v>413</v>
      </c>
    </row>
    <row r="58" spans="1:45" s="36" customFormat="1" ht="32">
      <c r="A58" s="143"/>
      <c r="B58" s="286"/>
      <c r="C58" s="247" t="s">
        <v>270</v>
      </c>
      <c r="D58" s="247" t="s">
        <v>271</v>
      </c>
      <c r="E58" s="247" t="s">
        <v>272</v>
      </c>
      <c r="F58" s="247" t="s">
        <v>409</v>
      </c>
      <c r="G58" s="247" t="s">
        <v>407</v>
      </c>
      <c r="H58" s="247" t="s">
        <v>273</v>
      </c>
      <c r="I58" s="247" t="s">
        <v>274</v>
      </c>
      <c r="J58" s="247" t="s">
        <v>275</v>
      </c>
      <c r="K58" s="247" t="s">
        <v>276</v>
      </c>
      <c r="L58" s="247"/>
      <c r="M58" s="247"/>
      <c r="N58" s="247" t="s">
        <v>281</v>
      </c>
      <c r="O58" s="247" t="s">
        <v>282</v>
      </c>
      <c r="P58" s="247" t="s">
        <v>408</v>
      </c>
      <c r="Q58" s="247" t="s">
        <v>283</v>
      </c>
      <c r="R58" s="247" t="s">
        <v>284</v>
      </c>
      <c r="S58" s="247" t="s">
        <v>285</v>
      </c>
      <c r="T58" s="247" t="s">
        <v>286</v>
      </c>
      <c r="U58" s="247"/>
      <c r="V58" s="247"/>
      <c r="W58" s="247"/>
      <c r="X58" s="247" t="s">
        <v>287</v>
      </c>
      <c r="Y58" s="247" t="s">
        <v>288</v>
      </c>
      <c r="Z58" s="247" t="s">
        <v>289</v>
      </c>
      <c r="AA58" s="247"/>
      <c r="AB58" s="247" t="s">
        <v>290</v>
      </c>
      <c r="AC58" s="247" t="s">
        <v>291</v>
      </c>
      <c r="AD58" s="247"/>
      <c r="AE58" s="247"/>
      <c r="AF58" s="247"/>
      <c r="AG58" s="247"/>
      <c r="AH58" s="247"/>
      <c r="AI58" s="247"/>
      <c r="AJ58" s="247"/>
      <c r="AK58" s="247"/>
      <c r="AL58" s="247"/>
      <c r="AM58" s="247"/>
      <c r="AN58" s="247"/>
      <c r="AO58" s="247"/>
      <c r="AP58" s="247"/>
      <c r="AQ58" s="247"/>
      <c r="AR58" s="247"/>
      <c r="AS58" s="247"/>
    </row>
    <row r="59" spans="1:45" s="36" customFormat="1" ht="16">
      <c r="A59" s="143"/>
      <c r="B59" s="287"/>
      <c r="C59" s="235" t="s">
        <v>3</v>
      </c>
      <c r="D59" s="235" t="s">
        <v>3</v>
      </c>
      <c r="E59" s="235" t="s">
        <v>3</v>
      </c>
      <c r="F59" s="235" t="s">
        <v>210</v>
      </c>
      <c r="G59" s="235" t="s">
        <v>3</v>
      </c>
      <c r="H59" s="235" t="s">
        <v>3</v>
      </c>
      <c r="I59" s="235" t="s">
        <v>144</v>
      </c>
      <c r="J59" s="235" t="s">
        <v>3</v>
      </c>
      <c r="K59" s="235" t="s">
        <v>3</v>
      </c>
      <c r="L59" s="235" t="s">
        <v>6</v>
      </c>
      <c r="M59" s="235" t="s">
        <v>5</v>
      </c>
      <c r="N59" s="235" t="s">
        <v>3</v>
      </c>
      <c r="O59" s="235" t="s">
        <v>3</v>
      </c>
      <c r="P59" s="235" t="s">
        <v>7</v>
      </c>
      <c r="Q59" s="235" t="s">
        <v>3</v>
      </c>
      <c r="R59" s="235" t="s">
        <v>7</v>
      </c>
      <c r="S59" s="235" t="s">
        <v>3</v>
      </c>
      <c r="T59" s="235" t="s">
        <v>7</v>
      </c>
      <c r="U59" s="235" t="s">
        <v>5</v>
      </c>
      <c r="V59" s="235" t="s">
        <v>6</v>
      </c>
      <c r="W59" s="235" t="s">
        <v>8</v>
      </c>
      <c r="X59" s="235" t="s">
        <v>7</v>
      </c>
      <c r="Y59" s="235" t="s">
        <v>7</v>
      </c>
      <c r="Z59" s="235" t="s">
        <v>3</v>
      </c>
      <c r="AA59" s="235" t="s">
        <v>5</v>
      </c>
      <c r="AB59" s="235" t="s">
        <v>3</v>
      </c>
      <c r="AC59" s="235" t="s">
        <v>7</v>
      </c>
      <c r="AD59" s="235" t="s">
        <v>12</v>
      </c>
      <c r="AE59" s="235" t="s">
        <v>8</v>
      </c>
      <c r="AF59" s="235" t="s">
        <v>8</v>
      </c>
      <c r="AG59" s="235" t="s">
        <v>8</v>
      </c>
      <c r="AH59" s="235" t="s">
        <v>5</v>
      </c>
      <c r="AI59" s="235" t="s">
        <v>4</v>
      </c>
      <c r="AJ59" s="235" t="s">
        <v>5</v>
      </c>
      <c r="AK59" s="235" t="s">
        <v>5</v>
      </c>
      <c r="AL59" s="235" t="s">
        <v>5</v>
      </c>
      <c r="AM59" s="235" t="s">
        <v>4</v>
      </c>
      <c r="AN59" s="235" t="s">
        <v>5</v>
      </c>
      <c r="AO59" s="235" t="s">
        <v>5</v>
      </c>
      <c r="AP59" s="235" t="s">
        <v>5</v>
      </c>
      <c r="AQ59" s="235" t="s">
        <v>4</v>
      </c>
      <c r="AR59" s="235" t="s">
        <v>5</v>
      </c>
      <c r="AS59" s="235" t="s">
        <v>5</v>
      </c>
    </row>
    <row r="60" spans="1:45" s="36" customFormat="1" ht="16">
      <c r="A60" s="143"/>
      <c r="B60" s="249" t="s">
        <v>204</v>
      </c>
      <c r="C60" s="250">
        <v>36</v>
      </c>
      <c r="D60" s="250">
        <v>27</v>
      </c>
      <c r="E60" s="250">
        <v>49.9</v>
      </c>
      <c r="F60" s="250">
        <v>100</v>
      </c>
      <c r="G60" s="250">
        <v>12</v>
      </c>
      <c r="H60" s="250">
        <v>7</v>
      </c>
      <c r="I60" s="250" t="s">
        <v>277</v>
      </c>
      <c r="J60" s="250">
        <v>22</v>
      </c>
      <c r="K60" s="250">
        <v>21.5</v>
      </c>
      <c r="L60" s="3">
        <f>[3]QAS!L60</f>
        <v>32.781477614797389</v>
      </c>
      <c r="M60" s="253">
        <f>[3]QAS!M60</f>
        <v>5.0977380841249804</v>
      </c>
      <c r="N60" s="254">
        <f>[3]QAS!N60</f>
        <v>12</v>
      </c>
      <c r="O60" s="253">
        <f>[3]QAS!O60</f>
        <v>7</v>
      </c>
      <c r="P60" s="253">
        <f>[3]QAS!P60</f>
        <v>1512</v>
      </c>
      <c r="Q60" s="3">
        <f>[3]QAS!Q60</f>
        <v>37.08</v>
      </c>
      <c r="R60" s="253">
        <f>[3]QAS!R60</f>
        <v>2500.0001999999999</v>
      </c>
      <c r="S60" s="3">
        <v>31.94</v>
      </c>
      <c r="T60" s="3">
        <v>2500.0001999999999</v>
      </c>
      <c r="U60" s="254">
        <v>8.14</v>
      </c>
      <c r="V60" s="253">
        <v>106980</v>
      </c>
      <c r="W60" s="260">
        <v>1</v>
      </c>
      <c r="X60" s="4">
        <v>0</v>
      </c>
      <c r="Y60" s="254">
        <v>2500.0001999999999</v>
      </c>
      <c r="Z60" s="3">
        <v>31.94</v>
      </c>
      <c r="AA60" s="4">
        <v>16.172350000000002</v>
      </c>
      <c r="AB60" s="3">
        <v>31.95</v>
      </c>
      <c r="AC60" s="253">
        <v>2500.0001999999999</v>
      </c>
      <c r="AD60" s="253">
        <v>244.73050000000001</v>
      </c>
      <c r="AE60" s="260">
        <v>1</v>
      </c>
      <c r="AF60" s="238">
        <f>AH60/(L60*45/3600*1000)</f>
        <v>1.2871715087349576</v>
      </c>
      <c r="AG60" s="238">
        <f t="shared" ref="AG60:AG78" si="0">AH60*3600/1000/(L60*45+(M60+U60+AA60)*9.76)</f>
        <v>1.0775068855765391</v>
      </c>
      <c r="AH60" s="255">
        <f t="shared" ref="AH60:AH78" si="1">(N60-O60)*P60/60*4.18605</f>
        <v>527.44229999999993</v>
      </c>
      <c r="AI60" s="270">
        <f t="shared" ref="AI60:AI78" si="2">Q60-AB60</f>
        <v>5.129999999999999</v>
      </c>
      <c r="AJ60" s="239">
        <f t="shared" ref="AJ60:AJ78" si="3">(Q60-AB60)*AC60/60*4.18605</f>
        <v>894.76825908145486</v>
      </c>
      <c r="AK60" s="270">
        <f t="shared" ref="AK60:AK78" si="4">L60*45/3600*1000</f>
        <v>409.76847018496738</v>
      </c>
      <c r="AL60" s="239">
        <f>AH60+AK60-AJ60</f>
        <v>42.442511103512402</v>
      </c>
      <c r="AM60" s="270">
        <f t="shared" ref="AM60:AM78" si="5">S60-Q60</f>
        <v>-5.139999999999997</v>
      </c>
      <c r="AN60" s="270">
        <f t="shared" ref="AN60:AN78" si="6">AM60*T60/60*4.18605</f>
        <v>-896.51244672098926</v>
      </c>
      <c r="AO60" s="270">
        <f>(Z60-Q60)*R60/60*4.18605</f>
        <v>-896.51244672098926</v>
      </c>
      <c r="AP60" s="272">
        <f>AN60-AO60</f>
        <v>0</v>
      </c>
      <c r="AQ60" s="272">
        <f t="shared" ref="AQ60:AQ78" si="7">AB60-Z60</f>
        <v>9.9999999999980105E-3</v>
      </c>
      <c r="AR60" s="270">
        <f t="shared" ref="AR60:AR78" si="8">AQ60*AC60/60*4.18605</f>
        <v>1.7441876395346527</v>
      </c>
      <c r="AS60" s="270">
        <f>AJ60+AN60+AR60</f>
        <v>2.5024426975051028E-13</v>
      </c>
    </row>
    <row r="61" spans="1:45" s="36" customFormat="1" ht="16">
      <c r="A61" s="143"/>
      <c r="B61" s="249" t="s">
        <v>205</v>
      </c>
      <c r="C61" s="250">
        <v>31.2</v>
      </c>
      <c r="D61" s="250">
        <v>23</v>
      </c>
      <c r="E61" s="250">
        <v>49.7</v>
      </c>
      <c r="F61" s="250">
        <v>100</v>
      </c>
      <c r="G61" s="250">
        <v>12</v>
      </c>
      <c r="H61" s="250">
        <v>7</v>
      </c>
      <c r="I61" s="250" t="s">
        <v>277</v>
      </c>
      <c r="J61" s="250">
        <v>22</v>
      </c>
      <c r="K61" s="250">
        <v>21.5</v>
      </c>
      <c r="L61" s="3">
        <f>[3]QAS!L61</f>
        <v>31.081588454920968</v>
      </c>
      <c r="M61" s="253">
        <f>[3]QAS!M61</f>
        <v>4.7382905394858108</v>
      </c>
      <c r="N61" s="254">
        <f>[3]QAS!N61</f>
        <v>12</v>
      </c>
      <c r="O61" s="253">
        <f>[3]QAS!O61</f>
        <v>7</v>
      </c>
      <c r="P61" s="253">
        <f>[3]QAS!P61</f>
        <v>1512</v>
      </c>
      <c r="Q61" s="3">
        <f>[3]QAS!Q61</f>
        <v>34.130000000000003</v>
      </c>
      <c r="R61" s="253">
        <f>[3]QAS!R61</f>
        <v>2500.0001999999999</v>
      </c>
      <c r="S61" s="3">
        <v>29.07</v>
      </c>
      <c r="T61" s="3">
        <v>2500.0001999999999</v>
      </c>
      <c r="U61" s="254">
        <v>8.14</v>
      </c>
      <c r="V61" s="253">
        <v>106980</v>
      </c>
      <c r="W61" s="260">
        <v>1</v>
      </c>
      <c r="X61" s="4">
        <v>0</v>
      </c>
      <c r="Y61" s="254">
        <v>2500.0001999999999</v>
      </c>
      <c r="Z61" s="3">
        <v>29.07</v>
      </c>
      <c r="AA61" s="4">
        <v>16.172350000000002</v>
      </c>
      <c r="AB61" s="3">
        <v>29.08</v>
      </c>
      <c r="AC61" s="253">
        <v>2500.0001999999999</v>
      </c>
      <c r="AD61" s="253">
        <v>244.73050000000001</v>
      </c>
      <c r="AE61" s="260">
        <v>1</v>
      </c>
      <c r="AF61" s="238">
        <f t="shared" ref="AF61:AF78" si="9">AH61/(L61*45/3600*1000)</f>
        <v>1.3575684544307596</v>
      </c>
      <c r="AG61" s="238">
        <f t="shared" si="0"/>
        <v>1.1287515217226465</v>
      </c>
      <c r="AH61" s="255">
        <f t="shared" si="1"/>
        <v>527.44229999999993</v>
      </c>
      <c r="AI61" s="270">
        <f t="shared" si="2"/>
        <v>5.0500000000000043</v>
      </c>
      <c r="AJ61" s="239">
        <f t="shared" si="3"/>
        <v>880.81475796517566</v>
      </c>
      <c r="AK61" s="270">
        <f t="shared" si="4"/>
        <v>388.51985568651207</v>
      </c>
      <c r="AL61" s="239">
        <f t="shared" ref="AL61:AL78" si="10">AH61+AK61-AJ61</f>
        <v>35.147397721336347</v>
      </c>
      <c r="AM61" s="270">
        <f t="shared" si="5"/>
        <v>-5.0600000000000023</v>
      </c>
      <c r="AN61" s="270">
        <f t="shared" si="6"/>
        <v>-882.5589456047104</v>
      </c>
      <c r="AO61" s="270">
        <f t="shared" ref="AO61:AO78" si="11">(Z61-Q61)*R61/60*4.18605</f>
        <v>-882.5589456047104</v>
      </c>
      <c r="AP61" s="272">
        <f t="shared" ref="AP61:AP78" si="12">AN61-AO61</f>
        <v>0</v>
      </c>
      <c r="AQ61" s="272">
        <f t="shared" si="7"/>
        <v>9.9999999999980105E-3</v>
      </c>
      <c r="AR61" s="270">
        <f t="shared" si="8"/>
        <v>1.7441876395346527</v>
      </c>
      <c r="AS61" s="270">
        <f t="shared" ref="AS61:AS78" si="13">AJ61+AN61+AR61</f>
        <v>-9.0816243414337805E-14</v>
      </c>
    </row>
    <row r="62" spans="1:45" s="36" customFormat="1" ht="16">
      <c r="A62" s="143"/>
      <c r="B62" s="249" t="s">
        <v>206</v>
      </c>
      <c r="C62" s="250">
        <v>26.3</v>
      </c>
      <c r="D62" s="250">
        <v>19</v>
      </c>
      <c r="E62" s="250">
        <v>49.9</v>
      </c>
      <c r="F62" s="250">
        <v>100</v>
      </c>
      <c r="G62" s="250">
        <v>12</v>
      </c>
      <c r="H62" s="250">
        <v>7</v>
      </c>
      <c r="I62" s="250" t="s">
        <v>277</v>
      </c>
      <c r="J62" s="250">
        <v>22</v>
      </c>
      <c r="K62" s="250">
        <v>21.5</v>
      </c>
      <c r="L62" s="3">
        <f>[3]QAS!L62</f>
        <v>29.727906003637266</v>
      </c>
      <c r="M62" s="253">
        <f>[3]QAS!M62</f>
        <v>4.4594900410009632</v>
      </c>
      <c r="N62" s="254">
        <f>[3]QAS!N62</f>
        <v>12</v>
      </c>
      <c r="O62" s="253">
        <f>[3]QAS!O62</f>
        <v>7</v>
      </c>
      <c r="P62" s="253">
        <f>[3]QAS!P62</f>
        <v>1512</v>
      </c>
      <c r="Q62" s="3">
        <f>[3]QAS!Q62</f>
        <v>31.3</v>
      </c>
      <c r="R62" s="253">
        <f>[3]QAS!R62</f>
        <v>2500.0001999999999</v>
      </c>
      <c r="S62" s="3">
        <v>26.3</v>
      </c>
      <c r="T62" s="3">
        <v>2500.0001999999999</v>
      </c>
      <c r="U62" s="254">
        <v>8.14</v>
      </c>
      <c r="V62" s="253">
        <v>106980</v>
      </c>
      <c r="W62" s="260">
        <v>1</v>
      </c>
      <c r="X62" s="4">
        <v>0</v>
      </c>
      <c r="Y62" s="254">
        <v>2500.0001999999999</v>
      </c>
      <c r="Z62" s="3">
        <v>26.3</v>
      </c>
      <c r="AA62" s="4">
        <v>16.172350000000002</v>
      </c>
      <c r="AB62" s="3">
        <v>26.31</v>
      </c>
      <c r="AC62" s="253">
        <v>2500.0001999999999</v>
      </c>
      <c r="AD62" s="253">
        <v>244.73050000000001</v>
      </c>
      <c r="AE62" s="260">
        <v>1</v>
      </c>
      <c r="AF62" s="238">
        <f t="shared" si="9"/>
        <v>1.4193863501464687</v>
      </c>
      <c r="AG62" s="238">
        <f t="shared" si="0"/>
        <v>1.1731303165541076</v>
      </c>
      <c r="AH62" s="255">
        <f t="shared" si="1"/>
        <v>527.44229999999993</v>
      </c>
      <c r="AI62" s="270">
        <f t="shared" si="2"/>
        <v>4.990000000000002</v>
      </c>
      <c r="AJ62" s="239">
        <f t="shared" si="3"/>
        <v>870.34963212796526</v>
      </c>
      <c r="AK62" s="270">
        <f t="shared" si="4"/>
        <v>371.59882504546584</v>
      </c>
      <c r="AL62" s="239">
        <f t="shared" si="10"/>
        <v>28.691492917500568</v>
      </c>
      <c r="AM62" s="270">
        <f t="shared" si="5"/>
        <v>-5</v>
      </c>
      <c r="AN62" s="270">
        <f t="shared" si="6"/>
        <v>-872.09381976749989</v>
      </c>
      <c r="AO62" s="270">
        <f t="shared" si="11"/>
        <v>-872.09381976749989</v>
      </c>
      <c r="AP62" s="272">
        <f t="shared" si="12"/>
        <v>0</v>
      </c>
      <c r="AQ62" s="272">
        <f t="shared" si="7"/>
        <v>9.9999999999980105E-3</v>
      </c>
      <c r="AR62" s="270">
        <f t="shared" si="8"/>
        <v>1.7441876395346527</v>
      </c>
      <c r="AS62" s="270">
        <f t="shared" si="13"/>
        <v>2.2870594307278225E-14</v>
      </c>
    </row>
    <row r="63" spans="1:45" s="36" customFormat="1" ht="16">
      <c r="A63" s="143"/>
      <c r="B63" s="249" t="s">
        <v>219</v>
      </c>
      <c r="C63" s="250">
        <v>11.7</v>
      </c>
      <c r="D63" s="250">
        <v>7</v>
      </c>
      <c r="E63" s="250">
        <v>50</v>
      </c>
      <c r="F63" s="250">
        <v>100</v>
      </c>
      <c r="G63" s="250">
        <v>12</v>
      </c>
      <c r="H63" s="250">
        <v>7</v>
      </c>
      <c r="I63" s="250" t="s">
        <v>277</v>
      </c>
      <c r="J63" s="250">
        <v>22</v>
      </c>
      <c r="K63" s="250">
        <v>21.5</v>
      </c>
      <c r="L63" s="3">
        <f>[3]QAS!L63</f>
        <v>27.987147338866411</v>
      </c>
      <c r="M63" s="253">
        <f>[3]QAS!M63</f>
        <v>4.1106644673019597</v>
      </c>
      <c r="N63" s="254">
        <f>[3]QAS!N63</f>
        <v>12</v>
      </c>
      <c r="O63" s="253">
        <f>[3]QAS!O63</f>
        <v>7</v>
      </c>
      <c r="P63" s="253">
        <f>[3]QAS!P63</f>
        <v>1512</v>
      </c>
      <c r="Q63" s="3">
        <f>[3]QAS!Q63</f>
        <v>26.4</v>
      </c>
      <c r="R63" s="253">
        <f>[3]QAS!R63</f>
        <v>2500.0001999999999</v>
      </c>
      <c r="S63" s="3">
        <v>17.78</v>
      </c>
      <c r="T63" s="3">
        <v>1421.2392</v>
      </c>
      <c r="U63" s="254">
        <v>8.14</v>
      </c>
      <c r="V63" s="253">
        <v>106980</v>
      </c>
      <c r="W63" s="260">
        <v>1</v>
      </c>
      <c r="X63" s="4">
        <v>1078.761</v>
      </c>
      <c r="Y63" s="254">
        <v>2500.0001999999999</v>
      </c>
      <c r="Z63" s="3">
        <v>21.5</v>
      </c>
      <c r="AA63" s="4">
        <v>16.172350000000002</v>
      </c>
      <c r="AB63" s="3">
        <v>21.51</v>
      </c>
      <c r="AC63" s="253">
        <v>2500.0001999999999</v>
      </c>
      <c r="AD63" s="253">
        <v>244.73050000000001</v>
      </c>
      <c r="AE63" s="260">
        <v>1</v>
      </c>
      <c r="AF63" s="238">
        <f t="shared" si="9"/>
        <v>1.5076700561547502</v>
      </c>
      <c r="AG63" s="238">
        <f t="shared" si="0"/>
        <v>1.2355250543829852</v>
      </c>
      <c r="AH63" s="255">
        <f t="shared" si="1"/>
        <v>527.44229999999993</v>
      </c>
      <c r="AI63" s="270">
        <f t="shared" si="2"/>
        <v>4.889999999999997</v>
      </c>
      <c r="AJ63" s="239">
        <f t="shared" si="3"/>
        <v>852.90775573261453</v>
      </c>
      <c r="AK63" s="270">
        <f t="shared" si="4"/>
        <v>349.83934173583015</v>
      </c>
      <c r="AL63" s="239">
        <f t="shared" si="10"/>
        <v>24.373886003215603</v>
      </c>
      <c r="AM63" s="270">
        <f t="shared" si="5"/>
        <v>-8.6199999999999974</v>
      </c>
      <c r="AN63" s="270">
        <f t="shared" si="6"/>
        <v>-854.72735673731972</v>
      </c>
      <c r="AO63" s="270">
        <f t="shared" si="11"/>
        <v>-854.65194337214973</v>
      </c>
      <c r="AP63" s="272">
        <f t="shared" si="12"/>
        <v>-7.5413365169993085E-2</v>
      </c>
      <c r="AQ63" s="272">
        <f t="shared" si="7"/>
        <v>1.0000000000001563E-2</v>
      </c>
      <c r="AR63" s="270">
        <f t="shared" si="8"/>
        <v>1.7441876395352724</v>
      </c>
      <c r="AS63" s="270">
        <f t="shared" si="13"/>
        <v>-7.5413365169918922E-2</v>
      </c>
    </row>
    <row r="64" spans="1:45" s="36" customFormat="1" ht="16">
      <c r="A64" s="143"/>
      <c r="B64" s="249" t="s">
        <v>207</v>
      </c>
      <c r="C64" s="250">
        <v>26.3</v>
      </c>
      <c r="D64" s="250">
        <v>19</v>
      </c>
      <c r="E64" s="250">
        <v>49.9</v>
      </c>
      <c r="F64" s="250">
        <v>100</v>
      </c>
      <c r="G64" s="250">
        <v>12</v>
      </c>
      <c r="H64" s="250">
        <v>7</v>
      </c>
      <c r="I64" s="250" t="s">
        <v>277</v>
      </c>
      <c r="J64" s="250">
        <v>32</v>
      </c>
      <c r="K64" s="250">
        <v>31.5</v>
      </c>
      <c r="L64" s="3">
        <f>[3]QAS!L64</f>
        <v>32.500085795396245</v>
      </c>
      <c r="M64" s="253">
        <f>[3]QAS!M64</f>
        <v>5.0375183173303482</v>
      </c>
      <c r="N64" s="254">
        <f>[3]QAS!N64</f>
        <v>12</v>
      </c>
      <c r="O64" s="253">
        <f>[3]QAS!O64</f>
        <v>7</v>
      </c>
      <c r="P64" s="253">
        <f>[3]QAS!P64</f>
        <v>1512</v>
      </c>
      <c r="Q64" s="3">
        <f>[3]QAS!Q64</f>
        <v>36.619999999999997</v>
      </c>
      <c r="R64" s="253">
        <f>[3]QAS!R64</f>
        <v>2500.0001999999999</v>
      </c>
      <c r="S64" s="3">
        <v>24.57</v>
      </c>
      <c r="T64" s="3">
        <v>1062.6251999999999</v>
      </c>
      <c r="U64" s="254">
        <v>8.14</v>
      </c>
      <c r="V64" s="253">
        <v>106980</v>
      </c>
      <c r="W64" s="260">
        <v>1</v>
      </c>
      <c r="X64" s="4">
        <v>1437.375</v>
      </c>
      <c r="Y64" s="254">
        <v>2500.0001999999999</v>
      </c>
      <c r="Z64" s="3">
        <v>31.5</v>
      </c>
      <c r="AA64" s="4">
        <v>16.172350000000002</v>
      </c>
      <c r="AB64" s="3">
        <v>31.51</v>
      </c>
      <c r="AC64" s="253">
        <v>2500.0001999999999</v>
      </c>
      <c r="AD64" s="253">
        <v>244.73050000000001</v>
      </c>
      <c r="AE64" s="260">
        <v>1</v>
      </c>
      <c r="AF64" s="238">
        <f t="shared" si="9"/>
        <v>1.2983160803217673</v>
      </c>
      <c r="AG64" s="238">
        <f t="shared" si="0"/>
        <v>1.0856702420074156</v>
      </c>
      <c r="AH64" s="255">
        <f t="shared" si="1"/>
        <v>527.44229999999993</v>
      </c>
      <c r="AI64" s="270">
        <f t="shared" si="2"/>
        <v>5.1099999999999959</v>
      </c>
      <c r="AJ64" s="239">
        <f t="shared" si="3"/>
        <v>891.27988380238423</v>
      </c>
      <c r="AK64" s="270">
        <f t="shared" si="4"/>
        <v>406.25107244245305</v>
      </c>
      <c r="AL64" s="239">
        <f t="shared" si="10"/>
        <v>42.413488640068749</v>
      </c>
      <c r="AM64" s="270">
        <f t="shared" si="5"/>
        <v>-12.049999999999997</v>
      </c>
      <c r="AN64" s="270">
        <f t="shared" si="6"/>
        <v>-893.34727887404972</v>
      </c>
      <c r="AO64" s="270">
        <f t="shared" si="11"/>
        <v>-893.02407144191955</v>
      </c>
      <c r="AP64" s="272">
        <f t="shared" si="12"/>
        <v>-0.32320743213017522</v>
      </c>
      <c r="AQ64" s="272">
        <f t="shared" si="7"/>
        <v>1.0000000000001563E-2</v>
      </c>
      <c r="AR64" s="270">
        <f t="shared" si="8"/>
        <v>1.7441876395352724</v>
      </c>
      <c r="AS64" s="270">
        <f t="shared" si="13"/>
        <v>-0.32320743213021474</v>
      </c>
    </row>
    <row r="65" spans="1:45" s="36" customFormat="1" ht="16">
      <c r="A65" s="143"/>
      <c r="B65" s="249" t="s">
        <v>208</v>
      </c>
      <c r="C65" s="250">
        <v>31.2</v>
      </c>
      <c r="D65" s="250">
        <v>23</v>
      </c>
      <c r="E65" s="250">
        <v>49.7</v>
      </c>
      <c r="F65" s="250">
        <v>100</v>
      </c>
      <c r="G65" s="250">
        <v>10.75</v>
      </c>
      <c r="H65" s="250">
        <v>7</v>
      </c>
      <c r="I65" s="250" t="s">
        <v>277</v>
      </c>
      <c r="J65" s="250">
        <v>22</v>
      </c>
      <c r="K65" s="250">
        <v>21.5</v>
      </c>
      <c r="L65" s="3">
        <f>[3]QAS!L65</f>
        <v>22.316433984076607</v>
      </c>
      <c r="M65" s="253">
        <f>[3]QAS!M65</f>
        <v>3.0499776858415615</v>
      </c>
      <c r="N65" s="254">
        <f>[3]QAS!N65</f>
        <v>10.75</v>
      </c>
      <c r="O65" s="253">
        <f>[3]QAS!O65</f>
        <v>7</v>
      </c>
      <c r="P65" s="253">
        <f>[3]QAS!P65</f>
        <v>1512</v>
      </c>
      <c r="Q65" s="3">
        <f>[3]QAS!Q65</f>
        <v>31.46</v>
      </c>
      <c r="R65" s="253">
        <f>[3]QAS!R65</f>
        <v>2500.0001999999999</v>
      </c>
      <c r="S65" s="3">
        <v>27.73</v>
      </c>
      <c r="T65" s="3">
        <v>2500.0001999999999</v>
      </c>
      <c r="U65" s="254">
        <v>8.14</v>
      </c>
      <c r="V65" s="253">
        <v>106980</v>
      </c>
      <c r="W65" s="260">
        <v>1</v>
      </c>
      <c r="X65" s="4">
        <v>0</v>
      </c>
      <c r="Y65" s="254">
        <v>2500.0001999999999</v>
      </c>
      <c r="Z65" s="3">
        <v>27.73</v>
      </c>
      <c r="AA65" s="4">
        <v>16.172350000000002</v>
      </c>
      <c r="AB65" s="3">
        <v>27.74</v>
      </c>
      <c r="AC65" s="253">
        <v>2500.0001999999999</v>
      </c>
      <c r="AD65" s="253">
        <v>244.73050000000001</v>
      </c>
      <c r="AE65" s="260">
        <v>1</v>
      </c>
      <c r="AF65" s="238">
        <f t="shared" si="9"/>
        <v>1.4180822089488259</v>
      </c>
      <c r="AG65" s="238">
        <f t="shared" si="0"/>
        <v>1.1201910340567429</v>
      </c>
      <c r="AH65" s="255">
        <f t="shared" si="1"/>
        <v>395.58172500000001</v>
      </c>
      <c r="AI65" s="270">
        <f t="shared" si="2"/>
        <v>3.7200000000000024</v>
      </c>
      <c r="AJ65" s="239">
        <f t="shared" si="3"/>
        <v>648.83780190702043</v>
      </c>
      <c r="AK65" s="270">
        <f t="shared" si="4"/>
        <v>278.95542480095759</v>
      </c>
      <c r="AL65" s="239">
        <f t="shared" si="10"/>
        <v>25.699347893937215</v>
      </c>
      <c r="AM65" s="270">
        <f t="shared" si="5"/>
        <v>-3.7300000000000004</v>
      </c>
      <c r="AN65" s="270">
        <f t="shared" si="6"/>
        <v>-650.58198954655518</v>
      </c>
      <c r="AO65" s="270">
        <f t="shared" si="11"/>
        <v>-650.58198954655518</v>
      </c>
      <c r="AP65" s="272">
        <f t="shared" si="12"/>
        <v>0</v>
      </c>
      <c r="AQ65" s="272">
        <f t="shared" si="7"/>
        <v>9.9999999999980105E-3</v>
      </c>
      <c r="AR65" s="270">
        <f t="shared" si="8"/>
        <v>1.7441876395346527</v>
      </c>
      <c r="AS65" s="270">
        <f t="shared" si="13"/>
        <v>-9.0816243414337805E-14</v>
      </c>
    </row>
    <row r="66" spans="1:45" s="175" customFormat="1" ht="16">
      <c r="A66" s="174"/>
      <c r="B66" s="249" t="s">
        <v>209</v>
      </c>
      <c r="C66" s="250">
        <v>26.3</v>
      </c>
      <c r="D66" s="250">
        <v>19</v>
      </c>
      <c r="E66" s="250">
        <v>49.9</v>
      </c>
      <c r="F66" s="250">
        <v>100</v>
      </c>
      <c r="G66" s="250">
        <v>9.5</v>
      </c>
      <c r="H66" s="250">
        <v>7</v>
      </c>
      <c r="I66" s="250" t="s">
        <v>277</v>
      </c>
      <c r="J66" s="250">
        <v>22</v>
      </c>
      <c r="K66" s="250">
        <v>21.5</v>
      </c>
      <c r="L66" s="3">
        <f>[3]QAS!L66</f>
        <v>13.79665983613455</v>
      </c>
      <c r="M66" s="253">
        <f>[3]QAS!M66</f>
        <v>1.674003754928199</v>
      </c>
      <c r="N66" s="254">
        <f>[3]QAS!N66</f>
        <v>9.5</v>
      </c>
      <c r="O66" s="253">
        <f>[3]QAS!O66</f>
        <v>7</v>
      </c>
      <c r="P66" s="253">
        <f>[3]QAS!P66</f>
        <v>1512</v>
      </c>
      <c r="Q66" s="3">
        <f>[3]QAS!Q66</f>
        <v>25.43</v>
      </c>
      <c r="R66" s="253">
        <f>[3]QAS!R66</f>
        <v>2500.0001999999999</v>
      </c>
      <c r="S66" s="3">
        <v>23</v>
      </c>
      <c r="T66" s="3">
        <v>2500.0001999999999</v>
      </c>
      <c r="U66" s="254">
        <v>8.14</v>
      </c>
      <c r="V66" s="253">
        <v>106980</v>
      </c>
      <c r="W66" s="260">
        <v>1</v>
      </c>
      <c r="X66" s="4">
        <v>0</v>
      </c>
      <c r="Y66" s="254">
        <v>2500.0001999999999</v>
      </c>
      <c r="Z66" s="3">
        <v>23</v>
      </c>
      <c r="AA66" s="4">
        <v>16.172350000000002</v>
      </c>
      <c r="AB66" s="3">
        <v>23.01</v>
      </c>
      <c r="AC66" s="253">
        <v>2500.0001999999999</v>
      </c>
      <c r="AD66" s="253">
        <v>244.73050000000001</v>
      </c>
      <c r="AE66" s="260">
        <v>1</v>
      </c>
      <c r="AF66" s="238">
        <f t="shared" si="9"/>
        <v>1.5291883869415599</v>
      </c>
      <c r="AG66" s="238">
        <f t="shared" si="0"/>
        <v>1.0856736965189913</v>
      </c>
      <c r="AH66" s="255">
        <f t="shared" si="1"/>
        <v>263.72114999999997</v>
      </c>
      <c r="AI66" s="270">
        <f t="shared" si="2"/>
        <v>2.4199999999999982</v>
      </c>
      <c r="AJ66" s="239">
        <f t="shared" si="3"/>
        <v>422.09340876746967</v>
      </c>
      <c r="AK66" s="270">
        <f t="shared" si="4"/>
        <v>172.45824795168187</v>
      </c>
      <c r="AL66" s="239">
        <f t="shared" si="10"/>
        <v>14.085989184212167</v>
      </c>
      <c r="AM66" s="270">
        <f t="shared" si="5"/>
        <v>-2.4299999999999997</v>
      </c>
      <c r="AN66" s="270">
        <f t="shared" si="6"/>
        <v>-423.83759640700492</v>
      </c>
      <c r="AO66" s="270">
        <f t="shared" si="11"/>
        <v>-423.83759640700492</v>
      </c>
      <c r="AP66" s="272">
        <f t="shared" si="12"/>
        <v>0</v>
      </c>
      <c r="AQ66" s="272">
        <f t="shared" si="7"/>
        <v>1.0000000000001563E-2</v>
      </c>
      <c r="AR66" s="270">
        <f t="shared" si="8"/>
        <v>1.7441876395352724</v>
      </c>
      <c r="AS66" s="270">
        <f t="shared" si="13"/>
        <v>1.7319479184152442E-14</v>
      </c>
    </row>
    <row r="67" spans="1:45" s="175" customFormat="1" ht="16">
      <c r="A67" s="174"/>
      <c r="B67" s="249" t="s">
        <v>220</v>
      </c>
      <c r="C67" s="250">
        <v>11.7</v>
      </c>
      <c r="D67" s="250">
        <v>7</v>
      </c>
      <c r="E67" s="250">
        <v>50</v>
      </c>
      <c r="F67" s="250">
        <v>100</v>
      </c>
      <c r="G67" s="250">
        <v>8.75</v>
      </c>
      <c r="H67" s="250">
        <v>7</v>
      </c>
      <c r="I67" s="250" t="s">
        <v>277</v>
      </c>
      <c r="J67" s="250">
        <v>22</v>
      </c>
      <c r="K67" s="250">
        <v>21.5</v>
      </c>
      <c r="L67" s="3">
        <f>[3]QAS!L67</f>
        <v>9.5061205501251731</v>
      </c>
      <c r="M67" s="253">
        <f>[3]QAS!M67</f>
        <v>1.0800000233314011</v>
      </c>
      <c r="N67" s="254">
        <f>[3]QAS!N67</f>
        <v>8.75</v>
      </c>
      <c r="O67" s="253">
        <f>[3]QAS!O67</f>
        <v>7</v>
      </c>
      <c r="P67" s="253">
        <f>[3]QAS!P67</f>
        <v>1512</v>
      </c>
      <c r="Q67" s="3">
        <f>[3]QAS!Q67</f>
        <v>23.21</v>
      </c>
      <c r="R67" s="253">
        <f>[3]QAS!R67</f>
        <v>2500.0001999999999</v>
      </c>
      <c r="S67" s="3">
        <v>9.23</v>
      </c>
      <c r="T67" s="3">
        <v>305.49600000000004</v>
      </c>
      <c r="U67" s="254">
        <v>8.14</v>
      </c>
      <c r="V67" s="253">
        <v>106980</v>
      </c>
      <c r="W67" s="260">
        <v>1</v>
      </c>
      <c r="X67" s="4">
        <v>2194.5041999999999</v>
      </c>
      <c r="Y67" s="254">
        <v>2500.0001999999999</v>
      </c>
      <c r="Z67" s="3">
        <v>21.5</v>
      </c>
      <c r="AA67" s="4">
        <v>16.172350000000002</v>
      </c>
      <c r="AB67" s="3">
        <v>21.51</v>
      </c>
      <c r="AC67" s="253">
        <v>2500.0001999999999</v>
      </c>
      <c r="AD67" s="253">
        <v>244.73050000000001</v>
      </c>
      <c r="AE67" s="260">
        <v>1</v>
      </c>
      <c r="AF67" s="238">
        <f t="shared" si="9"/>
        <v>1.5535658654997317</v>
      </c>
      <c r="AG67" s="238">
        <f t="shared" si="0"/>
        <v>0.98367764169201999</v>
      </c>
      <c r="AH67" s="255">
        <f t="shared" si="1"/>
        <v>184.604805</v>
      </c>
      <c r="AI67" s="270">
        <f t="shared" si="2"/>
        <v>1.6999999999999993</v>
      </c>
      <c r="AJ67" s="239">
        <f t="shared" si="3"/>
        <v>296.51189872094983</v>
      </c>
      <c r="AK67" s="270">
        <f t="shared" si="4"/>
        <v>118.82650687656466</v>
      </c>
      <c r="AL67" s="239">
        <f t="shared" si="10"/>
        <v>6.9194131556148477</v>
      </c>
      <c r="AM67" s="270">
        <f t="shared" si="5"/>
        <v>-13.98</v>
      </c>
      <c r="AN67" s="270">
        <f t="shared" si="6"/>
        <v>-297.96541667640003</v>
      </c>
      <c r="AO67" s="270">
        <f t="shared" si="11"/>
        <v>-298.25608636048514</v>
      </c>
      <c r="AP67" s="272">
        <f t="shared" si="12"/>
        <v>0.29066968408511684</v>
      </c>
      <c r="AQ67" s="272">
        <f t="shared" si="7"/>
        <v>1.0000000000001563E-2</v>
      </c>
      <c r="AR67" s="270">
        <f t="shared" si="8"/>
        <v>1.7441876395352724</v>
      </c>
      <c r="AS67" s="270">
        <f t="shared" si="13"/>
        <v>0.29066968408507732</v>
      </c>
    </row>
    <row r="68" spans="1:45" s="175" customFormat="1" ht="16">
      <c r="A68" s="174"/>
      <c r="B68" s="249" t="s">
        <v>221</v>
      </c>
      <c r="C68" s="250">
        <v>26.3</v>
      </c>
      <c r="D68" s="250">
        <v>19</v>
      </c>
      <c r="E68" s="250">
        <v>49.9</v>
      </c>
      <c r="F68" s="250">
        <v>100</v>
      </c>
      <c r="G68" s="250">
        <v>9.5</v>
      </c>
      <c r="H68" s="250">
        <v>7</v>
      </c>
      <c r="I68" s="250" t="s">
        <v>277</v>
      </c>
      <c r="J68" s="250">
        <v>32</v>
      </c>
      <c r="K68" s="250">
        <v>31.5</v>
      </c>
      <c r="L68" s="3">
        <f>[3]QAS!L68</f>
        <v>15.667906263423896</v>
      </c>
      <c r="M68" s="253">
        <f>[3]QAS!M68</f>
        <v>1.953822870443394</v>
      </c>
      <c r="N68" s="254">
        <f>[3]QAS!N68</f>
        <v>9.5</v>
      </c>
      <c r="O68" s="253">
        <f>[3]QAS!O68</f>
        <v>7</v>
      </c>
      <c r="P68" s="253">
        <f>[3]QAS!P68</f>
        <v>1512</v>
      </c>
      <c r="Q68" s="3">
        <f>[3]QAS!Q68</f>
        <v>34.020000000000003</v>
      </c>
      <c r="R68" s="253">
        <f>[3]QAS!R68</f>
        <v>2500.0001999999999</v>
      </c>
      <c r="S68" s="3">
        <v>20.66</v>
      </c>
      <c r="T68" s="3">
        <v>471.61739999999998</v>
      </c>
      <c r="U68" s="254">
        <v>8.14</v>
      </c>
      <c r="V68" s="253">
        <v>106980</v>
      </c>
      <c r="W68" s="260">
        <v>1</v>
      </c>
      <c r="X68" s="4">
        <v>2028.3827999999999</v>
      </c>
      <c r="Y68" s="254">
        <v>2500.0001999999999</v>
      </c>
      <c r="Z68" s="3">
        <v>31.5</v>
      </c>
      <c r="AA68" s="4">
        <v>16.172350000000002</v>
      </c>
      <c r="AB68" s="3">
        <v>31.51</v>
      </c>
      <c r="AC68" s="253">
        <v>2500.0001999999999</v>
      </c>
      <c r="AD68" s="253">
        <v>244.73050000000001</v>
      </c>
      <c r="AE68" s="260">
        <v>1</v>
      </c>
      <c r="AF68" s="238">
        <f t="shared" si="9"/>
        <v>1.3465546477803303</v>
      </c>
      <c r="AG68" s="238">
        <f t="shared" si="0"/>
        <v>0.9875001885699991</v>
      </c>
      <c r="AH68" s="255">
        <f t="shared" si="1"/>
        <v>263.72114999999997</v>
      </c>
      <c r="AI68" s="270">
        <f t="shared" si="2"/>
        <v>2.5100000000000016</v>
      </c>
      <c r="AJ68" s="239">
        <f t="shared" si="3"/>
        <v>437.79109752328526</v>
      </c>
      <c r="AK68" s="270">
        <f t="shared" si="4"/>
        <v>195.84882829279871</v>
      </c>
      <c r="AL68" s="239">
        <f t="shared" si="10"/>
        <v>21.778880769513421</v>
      </c>
      <c r="AM68" s="270">
        <f t="shared" si="5"/>
        <v>-13.360000000000003</v>
      </c>
      <c r="AN68" s="270">
        <f t="shared" si="6"/>
        <v>-439.59165451211999</v>
      </c>
      <c r="AO68" s="270">
        <f t="shared" si="11"/>
        <v>-439.53528516282051</v>
      </c>
      <c r="AP68" s="272">
        <f t="shared" si="12"/>
        <v>-5.6369349299473015E-2</v>
      </c>
      <c r="AQ68" s="272">
        <f t="shared" si="7"/>
        <v>1.0000000000001563E-2</v>
      </c>
      <c r="AR68" s="270">
        <f t="shared" si="8"/>
        <v>1.7441876395352724</v>
      </c>
      <c r="AS68" s="270">
        <f t="shared" si="13"/>
        <v>-5.6369349299455696E-2</v>
      </c>
    </row>
    <row r="69" spans="1:45" s="175" customFormat="1" ht="16">
      <c r="A69" s="174"/>
      <c r="B69" s="251" t="s">
        <v>196</v>
      </c>
      <c r="C69" s="250">
        <v>36</v>
      </c>
      <c r="D69" s="250">
        <v>27</v>
      </c>
      <c r="E69" s="250">
        <v>49.9</v>
      </c>
      <c r="F69" s="250">
        <v>100</v>
      </c>
      <c r="G69" s="250">
        <v>12</v>
      </c>
      <c r="H69" s="250">
        <v>7</v>
      </c>
      <c r="I69" s="250">
        <v>5</v>
      </c>
      <c r="J69" s="250">
        <v>22</v>
      </c>
      <c r="K69" s="250">
        <v>21.5</v>
      </c>
      <c r="L69" s="3">
        <f>[3]QAS!L69</f>
        <v>32.781477614797389</v>
      </c>
      <c r="M69" s="253">
        <f>[3]QAS!M69</f>
        <v>5.0977380841249804</v>
      </c>
      <c r="N69" s="254">
        <f>[3]QAS!N69</f>
        <v>12</v>
      </c>
      <c r="O69" s="253">
        <f>[3]QAS!O69</f>
        <v>7</v>
      </c>
      <c r="P69" s="253">
        <f>[3]QAS!P69</f>
        <v>1512</v>
      </c>
      <c r="Q69" s="3">
        <f>[3]QAS!Q69</f>
        <v>37.08</v>
      </c>
      <c r="R69" s="3">
        <f>[3]QAS!R69</f>
        <v>2500.0001999999999</v>
      </c>
      <c r="S69" s="3">
        <v>31.94</v>
      </c>
      <c r="T69" s="3">
        <v>2500.0001999999999</v>
      </c>
      <c r="U69" s="4">
        <v>8.14</v>
      </c>
      <c r="V69" s="3">
        <v>106980</v>
      </c>
      <c r="W69" s="237">
        <v>1</v>
      </c>
      <c r="X69" s="4">
        <v>0</v>
      </c>
      <c r="Y69" s="4">
        <v>2500.0001999999999</v>
      </c>
      <c r="Z69" s="3">
        <v>31.94</v>
      </c>
      <c r="AA69" s="4">
        <v>16.421400000000002</v>
      </c>
      <c r="AB69" s="3">
        <v>31.95</v>
      </c>
      <c r="AC69" s="3">
        <v>2500.0001999999999</v>
      </c>
      <c r="AD69" s="3">
        <v>245</v>
      </c>
      <c r="AE69" s="237">
        <v>1</v>
      </c>
      <c r="AF69" s="238">
        <f t="shared" si="9"/>
        <v>1.2871715087349576</v>
      </c>
      <c r="AG69" s="238">
        <f t="shared" si="0"/>
        <v>1.0760226584076142</v>
      </c>
      <c r="AH69" s="255">
        <f t="shared" si="1"/>
        <v>527.44229999999993</v>
      </c>
      <c r="AI69" s="270">
        <f t="shared" si="2"/>
        <v>5.129999999999999</v>
      </c>
      <c r="AJ69" s="239">
        <f t="shared" si="3"/>
        <v>894.76825908145486</v>
      </c>
      <c r="AK69" s="270">
        <f t="shared" si="4"/>
        <v>409.76847018496738</v>
      </c>
      <c r="AL69" s="239">
        <f t="shared" si="10"/>
        <v>42.442511103512402</v>
      </c>
      <c r="AM69" s="270">
        <f t="shared" si="5"/>
        <v>-5.139999999999997</v>
      </c>
      <c r="AN69" s="270">
        <f t="shared" si="6"/>
        <v>-896.51244672098926</v>
      </c>
      <c r="AO69" s="270">
        <f t="shared" si="11"/>
        <v>-896.51244672098926</v>
      </c>
      <c r="AP69" s="272">
        <f t="shared" si="12"/>
        <v>0</v>
      </c>
      <c r="AQ69" s="272">
        <f t="shared" si="7"/>
        <v>9.9999999999980105E-3</v>
      </c>
      <c r="AR69" s="270">
        <f t="shared" si="8"/>
        <v>1.7441876395346527</v>
      </c>
      <c r="AS69" s="270">
        <f t="shared" si="13"/>
        <v>2.5024426975051028E-13</v>
      </c>
    </row>
    <row r="70" spans="1:45" s="175" customFormat="1" ht="16">
      <c r="A70" s="174"/>
      <c r="B70" s="251" t="s">
        <v>199</v>
      </c>
      <c r="C70" s="250">
        <v>31.2</v>
      </c>
      <c r="D70" s="250">
        <v>23</v>
      </c>
      <c r="E70" s="250">
        <v>49.7</v>
      </c>
      <c r="F70" s="250">
        <v>100</v>
      </c>
      <c r="G70" s="250">
        <v>12</v>
      </c>
      <c r="H70" s="250">
        <v>7</v>
      </c>
      <c r="I70" s="250">
        <v>5</v>
      </c>
      <c r="J70" s="250">
        <v>22</v>
      </c>
      <c r="K70" s="250">
        <v>21.5</v>
      </c>
      <c r="L70" s="3">
        <f>[3]QAS!L70</f>
        <v>31.081588454920968</v>
      </c>
      <c r="M70" s="253">
        <f>[3]QAS!M70</f>
        <v>4.7382905394858108</v>
      </c>
      <c r="N70" s="254">
        <f>[3]QAS!N70</f>
        <v>12</v>
      </c>
      <c r="O70" s="253">
        <f>[3]QAS!O70</f>
        <v>7</v>
      </c>
      <c r="P70" s="253">
        <f>[3]QAS!P70</f>
        <v>1512</v>
      </c>
      <c r="Q70" s="3">
        <f>[3]QAS!Q70</f>
        <v>34.130000000000003</v>
      </c>
      <c r="R70" s="3">
        <f>[3]QAS!R70</f>
        <v>2500.0001999999999</v>
      </c>
      <c r="S70" s="3">
        <v>29.07</v>
      </c>
      <c r="T70" s="3">
        <v>2500.0001999999999</v>
      </c>
      <c r="U70" s="4">
        <v>8.14</v>
      </c>
      <c r="V70" s="3">
        <v>106980</v>
      </c>
      <c r="W70" s="237">
        <v>1</v>
      </c>
      <c r="X70" s="4">
        <v>0</v>
      </c>
      <c r="Y70" s="4">
        <v>2500.0001999999999</v>
      </c>
      <c r="Z70" s="3">
        <v>29.07</v>
      </c>
      <c r="AA70" s="4">
        <v>16.421400000000002</v>
      </c>
      <c r="AB70" s="3">
        <v>29.08</v>
      </c>
      <c r="AC70" s="3">
        <v>2500.0001999999999</v>
      </c>
      <c r="AD70" s="3">
        <v>245</v>
      </c>
      <c r="AE70" s="237">
        <v>1</v>
      </c>
      <c r="AF70" s="238">
        <f t="shared" si="9"/>
        <v>1.3575684544307596</v>
      </c>
      <c r="AG70" s="238">
        <f t="shared" si="0"/>
        <v>1.1271228688982438</v>
      </c>
      <c r="AH70" s="255">
        <f t="shared" si="1"/>
        <v>527.44229999999993</v>
      </c>
      <c r="AI70" s="270">
        <f t="shared" si="2"/>
        <v>5.0500000000000043</v>
      </c>
      <c r="AJ70" s="239">
        <f t="shared" si="3"/>
        <v>880.81475796517566</v>
      </c>
      <c r="AK70" s="270">
        <f t="shared" si="4"/>
        <v>388.51985568651207</v>
      </c>
      <c r="AL70" s="239">
        <f t="shared" si="10"/>
        <v>35.147397721336347</v>
      </c>
      <c r="AM70" s="270">
        <f t="shared" si="5"/>
        <v>-5.0600000000000023</v>
      </c>
      <c r="AN70" s="270">
        <f t="shared" si="6"/>
        <v>-882.5589456047104</v>
      </c>
      <c r="AO70" s="270">
        <f t="shared" si="11"/>
        <v>-882.5589456047104</v>
      </c>
      <c r="AP70" s="272">
        <f t="shared" si="12"/>
        <v>0</v>
      </c>
      <c r="AQ70" s="272">
        <f t="shared" si="7"/>
        <v>9.9999999999980105E-3</v>
      </c>
      <c r="AR70" s="270">
        <f t="shared" si="8"/>
        <v>1.7441876395346527</v>
      </c>
      <c r="AS70" s="270">
        <f t="shared" si="13"/>
        <v>-9.0816243414337805E-14</v>
      </c>
    </row>
    <row r="71" spans="1:45" s="175" customFormat="1" ht="16">
      <c r="A71" s="174"/>
      <c r="B71" s="251" t="s">
        <v>200</v>
      </c>
      <c r="C71" s="250">
        <v>26.3</v>
      </c>
      <c r="D71" s="250">
        <v>19</v>
      </c>
      <c r="E71" s="250">
        <v>49.9</v>
      </c>
      <c r="F71" s="250">
        <v>100</v>
      </c>
      <c r="G71" s="250">
        <v>12</v>
      </c>
      <c r="H71" s="250">
        <v>7</v>
      </c>
      <c r="I71" s="250">
        <v>5</v>
      </c>
      <c r="J71" s="250">
        <v>22</v>
      </c>
      <c r="K71" s="250">
        <v>21.5</v>
      </c>
      <c r="L71" s="3">
        <f>[3]QAS!L71</f>
        <v>29.727905346987857</v>
      </c>
      <c r="M71" s="253">
        <f>[3]QAS!M71</f>
        <v>4.459489907359373</v>
      </c>
      <c r="N71" s="254">
        <f>[3]QAS!N71</f>
        <v>12</v>
      </c>
      <c r="O71" s="253">
        <f>[3]QAS!O71</f>
        <v>7</v>
      </c>
      <c r="P71" s="253">
        <f>[3]QAS!P71</f>
        <v>1512</v>
      </c>
      <c r="Q71" s="3">
        <f>[3]QAS!Q71</f>
        <v>31.3</v>
      </c>
      <c r="R71" s="3">
        <f>[3]QAS!R71</f>
        <v>2499.9503999999997</v>
      </c>
      <c r="S71" s="3">
        <v>26.3</v>
      </c>
      <c r="T71" s="3">
        <v>2499.9503999999997</v>
      </c>
      <c r="U71" s="4">
        <v>8.14</v>
      </c>
      <c r="V71" s="3">
        <v>106980</v>
      </c>
      <c r="W71" s="237">
        <v>1</v>
      </c>
      <c r="X71" s="4">
        <v>0</v>
      </c>
      <c r="Y71" s="4">
        <v>2499.9503999999997</v>
      </c>
      <c r="Z71" s="3">
        <v>26.3</v>
      </c>
      <c r="AA71" s="4">
        <v>16.420860000000001</v>
      </c>
      <c r="AB71" s="3">
        <v>26.31</v>
      </c>
      <c r="AC71" s="3">
        <v>2499.9503999999997</v>
      </c>
      <c r="AD71" s="3">
        <v>244.99574999999999</v>
      </c>
      <c r="AE71" s="237">
        <v>1</v>
      </c>
      <c r="AF71" s="238">
        <f t="shared" si="9"/>
        <v>1.4193863814988026</v>
      </c>
      <c r="AG71" s="238">
        <f t="shared" si="0"/>
        <v>1.1713750102282092</v>
      </c>
      <c r="AH71" s="255">
        <f t="shared" si="1"/>
        <v>527.44229999999993</v>
      </c>
      <c r="AI71" s="270">
        <f t="shared" si="2"/>
        <v>4.990000000000002</v>
      </c>
      <c r="AJ71" s="239">
        <f t="shared" si="3"/>
        <v>870.33229476468023</v>
      </c>
      <c r="AK71" s="270">
        <f t="shared" si="4"/>
        <v>371.59881683734818</v>
      </c>
      <c r="AL71" s="239">
        <f t="shared" si="10"/>
        <v>28.708822072667886</v>
      </c>
      <c r="AM71" s="270">
        <f t="shared" si="5"/>
        <v>-5</v>
      </c>
      <c r="AN71" s="270">
        <f t="shared" si="6"/>
        <v>-872.07644765999987</v>
      </c>
      <c r="AO71" s="270">
        <f t="shared" si="11"/>
        <v>-872.07644765999987</v>
      </c>
      <c r="AP71" s="272">
        <f t="shared" si="12"/>
        <v>0</v>
      </c>
      <c r="AQ71" s="272">
        <f t="shared" si="7"/>
        <v>9.9999999999980105E-3</v>
      </c>
      <c r="AR71" s="270">
        <f t="shared" si="8"/>
        <v>1.7441528953196528</v>
      </c>
      <c r="AS71" s="270">
        <f t="shared" si="13"/>
        <v>8.8817841970012523E-15</v>
      </c>
    </row>
    <row r="72" spans="1:45" s="175" customFormat="1" ht="16">
      <c r="A72" s="174"/>
      <c r="B72" s="251" t="s">
        <v>201</v>
      </c>
      <c r="C72" s="250">
        <v>11.7</v>
      </c>
      <c r="D72" s="250">
        <v>7</v>
      </c>
      <c r="E72" s="250">
        <v>50</v>
      </c>
      <c r="F72" s="250">
        <v>100</v>
      </c>
      <c r="G72" s="250">
        <v>12</v>
      </c>
      <c r="H72" s="250">
        <v>7</v>
      </c>
      <c r="I72" s="250">
        <v>5</v>
      </c>
      <c r="J72" s="250">
        <v>22</v>
      </c>
      <c r="K72" s="250">
        <v>21.5</v>
      </c>
      <c r="L72" s="3">
        <f>[3]QAS!L72</f>
        <v>28.13410237385806</v>
      </c>
      <c r="M72" s="253">
        <f>[3]QAS!M72</f>
        <v>4.1396907685662088</v>
      </c>
      <c r="N72" s="254">
        <f>[3]QAS!N72</f>
        <v>12</v>
      </c>
      <c r="O72" s="253">
        <f>[3]QAS!O72</f>
        <v>7</v>
      </c>
      <c r="P72" s="253">
        <f>[3]QAS!P72</f>
        <v>1512</v>
      </c>
      <c r="Q72" s="3">
        <f>[3]QAS!Q72</f>
        <v>27</v>
      </c>
      <c r="R72" s="3">
        <f>[3]QAS!R72</f>
        <v>2453.6622000000002</v>
      </c>
      <c r="S72" s="3">
        <v>22</v>
      </c>
      <c r="T72" s="3">
        <v>2453.6622000000002</v>
      </c>
      <c r="U72" s="4">
        <v>3.0933299999999999</v>
      </c>
      <c r="V72" s="3">
        <v>77488.41</v>
      </c>
      <c r="W72" s="237">
        <v>0.72399999999999998</v>
      </c>
      <c r="X72" s="4">
        <v>0</v>
      </c>
      <c r="Y72" s="4">
        <v>2453.6622000000002</v>
      </c>
      <c r="Z72" s="3">
        <v>22</v>
      </c>
      <c r="AA72" s="4">
        <v>15.904860000000001</v>
      </c>
      <c r="AB72" s="3">
        <v>22.01</v>
      </c>
      <c r="AC72" s="3">
        <v>2453.6622000000002</v>
      </c>
      <c r="AD72" s="3">
        <v>241.00382999999999</v>
      </c>
      <c r="AE72" s="237">
        <v>0.99099999999999999</v>
      </c>
      <c r="AF72" s="238">
        <f t="shared" si="9"/>
        <v>1.499794926430905</v>
      </c>
      <c r="AG72" s="238">
        <f t="shared" si="0"/>
        <v>1.272768134233123</v>
      </c>
      <c r="AH72" s="255">
        <f t="shared" si="1"/>
        <v>527.44229999999993</v>
      </c>
      <c r="AI72" s="270">
        <f t="shared" si="2"/>
        <v>4.9899999999999984</v>
      </c>
      <c r="AJ72" s="239">
        <f t="shared" si="3"/>
        <v>854.21752891711481</v>
      </c>
      <c r="AK72" s="270">
        <f t="shared" si="4"/>
        <v>351.67627967322574</v>
      </c>
      <c r="AL72" s="239">
        <f t="shared" si="10"/>
        <v>24.901050756110862</v>
      </c>
      <c r="AM72" s="270">
        <f t="shared" si="5"/>
        <v>-5</v>
      </c>
      <c r="AN72" s="270">
        <f t="shared" si="6"/>
        <v>-855.92938769250009</v>
      </c>
      <c r="AO72" s="270">
        <f t="shared" si="11"/>
        <v>-855.92938769250009</v>
      </c>
      <c r="AP72" s="272">
        <f t="shared" si="12"/>
        <v>0</v>
      </c>
      <c r="AQ72" s="272">
        <f t="shared" si="7"/>
        <v>1.0000000000001563E-2</v>
      </c>
      <c r="AR72" s="270">
        <f t="shared" si="8"/>
        <v>1.7118587753852677</v>
      </c>
      <c r="AS72" s="270">
        <f t="shared" si="13"/>
        <v>-1.3100631690576847E-14</v>
      </c>
    </row>
    <row r="73" spans="1:45" s="175" customFormat="1" ht="16">
      <c r="A73" s="174"/>
      <c r="B73" s="251" t="s">
        <v>202</v>
      </c>
      <c r="C73" s="250">
        <v>26.3</v>
      </c>
      <c r="D73" s="250">
        <v>19</v>
      </c>
      <c r="E73" s="250">
        <v>49.9</v>
      </c>
      <c r="F73" s="250">
        <v>100</v>
      </c>
      <c r="G73" s="250">
        <v>12</v>
      </c>
      <c r="H73" s="250">
        <v>7</v>
      </c>
      <c r="I73" s="250">
        <v>5</v>
      </c>
      <c r="J73" s="250">
        <v>32</v>
      </c>
      <c r="K73" s="250">
        <v>31.5</v>
      </c>
      <c r="L73" s="3">
        <f>[3]QAS!L73</f>
        <v>32.820452196916108</v>
      </c>
      <c r="M73" s="253">
        <f>[3]QAS!M73</f>
        <v>5.1061013853405042</v>
      </c>
      <c r="N73" s="254">
        <f>[3]QAS!N73</f>
        <v>12</v>
      </c>
      <c r="O73" s="253">
        <f>[3]QAS!O73</f>
        <v>7</v>
      </c>
      <c r="P73" s="253">
        <f>[3]QAS!P73</f>
        <v>1512</v>
      </c>
      <c r="Q73" s="3">
        <f>[3]QAS!Q73</f>
        <v>37.130000000000003</v>
      </c>
      <c r="R73" s="3">
        <f>[3]QAS!R73</f>
        <v>2500.0001999999999</v>
      </c>
      <c r="S73" s="3">
        <v>32</v>
      </c>
      <c r="T73" s="3">
        <v>2500.0001999999999</v>
      </c>
      <c r="U73" s="4">
        <v>1.1299000000000001</v>
      </c>
      <c r="V73" s="3">
        <v>55391.22</v>
      </c>
      <c r="W73" s="237">
        <v>0.51800000000000002</v>
      </c>
      <c r="X73" s="4">
        <v>0</v>
      </c>
      <c r="Y73" s="4">
        <v>2500.0001999999999</v>
      </c>
      <c r="Z73" s="3">
        <v>32</v>
      </c>
      <c r="AA73" s="4">
        <v>16.421400000000002</v>
      </c>
      <c r="AB73" s="3">
        <v>32.01</v>
      </c>
      <c r="AC73" s="3">
        <v>2500.0001999999999</v>
      </c>
      <c r="AD73" s="3">
        <v>245</v>
      </c>
      <c r="AE73" s="237">
        <v>1</v>
      </c>
      <c r="AF73" s="238">
        <f t="shared" si="9"/>
        <v>1.2856429809935643</v>
      </c>
      <c r="AG73" s="238">
        <f t="shared" si="0"/>
        <v>1.1182149612843799</v>
      </c>
      <c r="AH73" s="255">
        <f t="shared" si="1"/>
        <v>527.44229999999993</v>
      </c>
      <c r="AI73" s="270">
        <f t="shared" si="2"/>
        <v>5.1200000000000045</v>
      </c>
      <c r="AJ73" s="239">
        <f t="shared" si="3"/>
        <v>893.0240714419208</v>
      </c>
      <c r="AK73" s="270">
        <f t="shared" si="4"/>
        <v>410.25565246145129</v>
      </c>
      <c r="AL73" s="239">
        <f t="shared" si="10"/>
        <v>44.673881019530427</v>
      </c>
      <c r="AM73" s="270">
        <f t="shared" si="5"/>
        <v>-5.1300000000000026</v>
      </c>
      <c r="AN73" s="270">
        <f t="shared" si="6"/>
        <v>-894.76825908145531</v>
      </c>
      <c r="AO73" s="270">
        <f t="shared" si="11"/>
        <v>-894.76825908145531</v>
      </c>
      <c r="AP73" s="272">
        <f t="shared" si="12"/>
        <v>0</v>
      </c>
      <c r="AQ73" s="272">
        <f t="shared" si="7"/>
        <v>9.9999999999980105E-3</v>
      </c>
      <c r="AR73" s="270">
        <f t="shared" si="8"/>
        <v>1.7441876395346527</v>
      </c>
      <c r="AS73" s="270">
        <f t="shared" si="13"/>
        <v>1.3655743202889425E-13</v>
      </c>
    </row>
    <row r="74" spans="1:45" s="175" customFormat="1" ht="16">
      <c r="A74" s="174"/>
      <c r="B74" s="251" t="s">
        <v>197</v>
      </c>
      <c r="C74" s="250">
        <v>31.2</v>
      </c>
      <c r="D74" s="250">
        <v>23</v>
      </c>
      <c r="E74" s="250">
        <v>49.7</v>
      </c>
      <c r="F74" s="250">
        <v>100</v>
      </c>
      <c r="G74" s="250">
        <v>10.75</v>
      </c>
      <c r="H74" s="250">
        <v>7</v>
      </c>
      <c r="I74" s="250">
        <v>5</v>
      </c>
      <c r="J74" s="250">
        <v>22</v>
      </c>
      <c r="K74" s="250">
        <v>21.5</v>
      </c>
      <c r="L74" s="3">
        <f>[3]QAS!L74</f>
        <v>22.211661435967549</v>
      </c>
      <c r="M74" s="253">
        <f>[3]QAS!M74</f>
        <v>3.0314695553137549</v>
      </c>
      <c r="N74" s="254">
        <f>[3]QAS!N74</f>
        <v>10.75</v>
      </c>
      <c r="O74" s="253">
        <f>[3]QAS!O74</f>
        <v>7</v>
      </c>
      <c r="P74" s="253">
        <f>[3]QAS!P74</f>
        <v>1512</v>
      </c>
      <c r="Q74" s="3">
        <f>[3]QAS!Q74</f>
        <v>32.409999999999997</v>
      </c>
      <c r="R74" s="3">
        <f>[3]QAS!R74</f>
        <v>1871.9598000000001</v>
      </c>
      <c r="S74" s="3">
        <v>27.41</v>
      </c>
      <c r="T74" s="3">
        <v>1871.9598000000001</v>
      </c>
      <c r="U74" s="4">
        <v>8.1399600000000003</v>
      </c>
      <c r="V74" s="3">
        <v>106979.84999999999</v>
      </c>
      <c r="W74" s="237">
        <v>1</v>
      </c>
      <c r="X74" s="4">
        <v>0</v>
      </c>
      <c r="Y74" s="4">
        <v>1871.9598000000001</v>
      </c>
      <c r="Z74" s="3">
        <v>27.41</v>
      </c>
      <c r="AA74" s="4">
        <v>10.14982</v>
      </c>
      <c r="AB74" s="3">
        <v>27.43</v>
      </c>
      <c r="AC74" s="3">
        <v>1871.9598000000001</v>
      </c>
      <c r="AD74" s="3">
        <v>190.83784</v>
      </c>
      <c r="AE74" s="237">
        <v>0.87</v>
      </c>
      <c r="AF74" s="238">
        <f t="shared" si="9"/>
        <v>1.4247713117378271</v>
      </c>
      <c r="AG74" s="238">
        <f t="shared" si="0"/>
        <v>1.1792567372108897</v>
      </c>
      <c r="AH74" s="255">
        <f t="shared" si="1"/>
        <v>395.58172500000001</v>
      </c>
      <c r="AI74" s="270">
        <f t="shared" si="2"/>
        <v>4.9799999999999969</v>
      </c>
      <c r="AJ74" s="239">
        <f t="shared" si="3"/>
        <v>650.39773762556956</v>
      </c>
      <c r="AK74" s="270">
        <f t="shared" si="4"/>
        <v>277.64576794959441</v>
      </c>
      <c r="AL74" s="239">
        <f t="shared" si="10"/>
        <v>22.829755324024859</v>
      </c>
      <c r="AM74" s="270">
        <f t="shared" si="5"/>
        <v>-4.9999999999999964</v>
      </c>
      <c r="AN74" s="270">
        <f t="shared" si="6"/>
        <v>-653.00977673249952</v>
      </c>
      <c r="AO74" s="270">
        <f t="shared" si="11"/>
        <v>-653.00977673249952</v>
      </c>
      <c r="AP74" s="272">
        <f t="shared" si="12"/>
        <v>0</v>
      </c>
      <c r="AQ74" s="272">
        <f t="shared" si="7"/>
        <v>1.9999999999999574E-2</v>
      </c>
      <c r="AR74" s="270">
        <f t="shared" si="8"/>
        <v>2.6120391069299442</v>
      </c>
      <c r="AS74" s="270">
        <f t="shared" si="13"/>
        <v>-1.1546319456101628E-14</v>
      </c>
    </row>
    <row r="75" spans="1:45" s="175" customFormat="1" ht="16">
      <c r="A75" s="174"/>
      <c r="B75" s="251" t="s">
        <v>198</v>
      </c>
      <c r="C75" s="250">
        <v>26.3</v>
      </c>
      <c r="D75" s="250">
        <v>19</v>
      </c>
      <c r="E75" s="250">
        <v>49.9</v>
      </c>
      <c r="F75" s="250">
        <v>100</v>
      </c>
      <c r="G75" s="250">
        <v>9.5</v>
      </c>
      <c r="H75" s="250">
        <v>7</v>
      </c>
      <c r="I75" s="250">
        <v>5</v>
      </c>
      <c r="J75" s="250">
        <v>22</v>
      </c>
      <c r="K75" s="250">
        <v>21.5</v>
      </c>
      <c r="L75" s="3">
        <f>[3]QAS!L75</f>
        <v>13.705118397873887</v>
      </c>
      <c r="M75" s="253">
        <f>[3]QAS!M75</f>
        <v>1.6606384119343645</v>
      </c>
      <c r="N75" s="254">
        <f>[3]QAS!N75</f>
        <v>9.5</v>
      </c>
      <c r="O75" s="253">
        <f>[3]QAS!O75</f>
        <v>7</v>
      </c>
      <c r="P75" s="253">
        <f>[3]QAS!P75</f>
        <v>1512</v>
      </c>
      <c r="Q75" s="3">
        <f>[3]QAS!Q75</f>
        <v>27.33</v>
      </c>
      <c r="R75" s="3">
        <f>[3]QAS!R75</f>
        <v>1251</v>
      </c>
      <c r="S75" s="3">
        <v>22.42</v>
      </c>
      <c r="T75" s="3">
        <v>1251</v>
      </c>
      <c r="U75" s="4">
        <v>8.14</v>
      </c>
      <c r="V75" s="3">
        <v>106980</v>
      </c>
      <c r="W75" s="237">
        <v>1</v>
      </c>
      <c r="X75" s="4">
        <v>0</v>
      </c>
      <c r="Y75" s="4">
        <v>1251</v>
      </c>
      <c r="Z75" s="3">
        <v>22.42</v>
      </c>
      <c r="AA75" s="4">
        <v>5.4534099999999999</v>
      </c>
      <c r="AB75" s="3">
        <v>22.43</v>
      </c>
      <c r="AC75" s="3">
        <v>1251</v>
      </c>
      <c r="AD75" s="3">
        <v>137.28623999999999</v>
      </c>
      <c r="AE75" s="237">
        <v>0.70299999999999996</v>
      </c>
      <c r="AF75" s="238">
        <f t="shared" si="9"/>
        <v>1.5394023887654225</v>
      </c>
      <c r="AG75" s="238">
        <f t="shared" si="0"/>
        <v>1.2400521648180769</v>
      </c>
      <c r="AH75" s="255">
        <f t="shared" si="1"/>
        <v>263.72114999999997</v>
      </c>
      <c r="AI75" s="270">
        <f t="shared" si="2"/>
        <v>4.8999999999999986</v>
      </c>
      <c r="AJ75" s="239">
        <f t="shared" si="3"/>
        <v>427.66779824999981</v>
      </c>
      <c r="AK75" s="270">
        <f t="shared" si="4"/>
        <v>171.31397997342356</v>
      </c>
      <c r="AL75" s="239">
        <f t="shared" si="10"/>
        <v>7.3673317234237174</v>
      </c>
      <c r="AM75" s="270">
        <f t="shared" si="5"/>
        <v>-4.9099999999999966</v>
      </c>
      <c r="AN75" s="270">
        <f t="shared" si="6"/>
        <v>-428.54058967499964</v>
      </c>
      <c r="AO75" s="270">
        <f t="shared" si="11"/>
        <v>-428.54058967499964</v>
      </c>
      <c r="AP75" s="272">
        <f t="shared" si="12"/>
        <v>0</v>
      </c>
      <c r="AQ75" s="272">
        <f t="shared" si="7"/>
        <v>9.9999999999980105E-3</v>
      </c>
      <c r="AR75" s="270">
        <f t="shared" si="8"/>
        <v>0.87279142499982632</v>
      </c>
      <c r="AS75" s="270">
        <f t="shared" si="13"/>
        <v>-5.773159728050814E-15</v>
      </c>
    </row>
    <row r="76" spans="1:45" s="175" customFormat="1" ht="16">
      <c r="A76" s="174"/>
      <c r="B76" s="251" t="s">
        <v>203</v>
      </c>
      <c r="C76" s="250">
        <v>11.7</v>
      </c>
      <c r="D76" s="250">
        <v>7</v>
      </c>
      <c r="E76" s="250">
        <v>50</v>
      </c>
      <c r="F76" s="250">
        <v>100</v>
      </c>
      <c r="G76" s="250">
        <v>8.75</v>
      </c>
      <c r="H76" s="250">
        <v>7</v>
      </c>
      <c r="I76" s="250">
        <v>5</v>
      </c>
      <c r="J76" s="250">
        <v>22</v>
      </c>
      <c r="K76" s="250">
        <v>21.5</v>
      </c>
      <c r="L76" s="3">
        <f>[3]QAS!L76</f>
        <v>9.5079728141228053</v>
      </c>
      <c r="M76" s="253">
        <f>[3]QAS!M76</f>
        <v>1.0802421612242279</v>
      </c>
      <c r="N76" s="254">
        <f>[3]QAS!N76</f>
        <v>8.75</v>
      </c>
      <c r="O76" s="253">
        <f>[3]QAS!O76</f>
        <v>7</v>
      </c>
      <c r="P76" s="253">
        <f>[3]QAS!P76</f>
        <v>1512</v>
      </c>
      <c r="Q76" s="3">
        <f>[3]QAS!Q76</f>
        <v>24.95</v>
      </c>
      <c r="R76" s="3">
        <f>[3]QAS!R76</f>
        <v>1251</v>
      </c>
      <c r="S76" s="3">
        <v>16.71</v>
      </c>
      <c r="T76" s="3">
        <v>523.50120000000004</v>
      </c>
      <c r="U76" s="4">
        <v>0.52096000000000009</v>
      </c>
      <c r="V76" s="3">
        <v>42792</v>
      </c>
      <c r="W76" s="237">
        <v>0.4</v>
      </c>
      <c r="X76" s="4">
        <v>727.49879999999996</v>
      </c>
      <c r="Y76" s="4">
        <v>1251</v>
      </c>
      <c r="Z76" s="3">
        <v>21.5</v>
      </c>
      <c r="AA76" s="4">
        <v>5.4534099999999999</v>
      </c>
      <c r="AB76" s="3">
        <v>21.51</v>
      </c>
      <c r="AC76" s="3">
        <v>1251</v>
      </c>
      <c r="AD76" s="3">
        <v>137.28623999999999</v>
      </c>
      <c r="AE76" s="237">
        <v>0.70299999999999996</v>
      </c>
      <c r="AF76" s="238">
        <f t="shared" si="9"/>
        <v>1.5532632127495745</v>
      </c>
      <c r="AG76" s="238">
        <f t="shared" si="0"/>
        <v>1.3379535368422799</v>
      </c>
      <c r="AH76" s="255">
        <f t="shared" si="1"/>
        <v>184.604805</v>
      </c>
      <c r="AI76" s="270">
        <f t="shared" si="2"/>
        <v>3.4399999999999977</v>
      </c>
      <c r="AJ76" s="239">
        <f t="shared" si="3"/>
        <v>300.24025019999976</v>
      </c>
      <c r="AK76" s="270">
        <f t="shared" si="4"/>
        <v>118.84966017653505</v>
      </c>
      <c r="AL76" s="239">
        <f t="shared" si="10"/>
        <v>3.2142149765352883</v>
      </c>
      <c r="AM76" s="270">
        <f t="shared" si="5"/>
        <v>-8.2399999999999984</v>
      </c>
      <c r="AN76" s="270">
        <f t="shared" si="6"/>
        <v>-300.95256856103998</v>
      </c>
      <c r="AO76" s="270">
        <f t="shared" si="11"/>
        <v>-301.11304162499988</v>
      </c>
      <c r="AP76" s="272">
        <f t="shared" si="12"/>
        <v>0.16047306395989835</v>
      </c>
      <c r="AQ76" s="272">
        <f t="shared" si="7"/>
        <v>1.0000000000001563E-2</v>
      </c>
      <c r="AR76" s="270">
        <f t="shared" si="8"/>
        <v>0.8727914250001364</v>
      </c>
      <c r="AS76" s="270">
        <f t="shared" si="13"/>
        <v>0.16047306395991845</v>
      </c>
    </row>
    <row r="77" spans="1:45" s="175" customFormat="1" ht="16">
      <c r="A77" s="174"/>
      <c r="B77" s="251" t="s">
        <v>222</v>
      </c>
      <c r="C77" s="250">
        <v>26.3</v>
      </c>
      <c r="D77" s="250">
        <v>19</v>
      </c>
      <c r="E77" s="250">
        <v>49.9</v>
      </c>
      <c r="F77" s="250">
        <v>100</v>
      </c>
      <c r="G77" s="250">
        <v>9.5</v>
      </c>
      <c r="H77" s="250">
        <v>7</v>
      </c>
      <c r="I77" s="250">
        <v>5</v>
      </c>
      <c r="J77" s="250">
        <v>32</v>
      </c>
      <c r="K77" s="250">
        <v>31.5</v>
      </c>
      <c r="L77" s="3">
        <f>[3]QAS!L77</f>
        <v>15.673194035287462</v>
      </c>
      <c r="M77" s="253">
        <f>[3]QAS!M77</f>
        <v>1.954631444687227</v>
      </c>
      <c r="N77" s="254">
        <f>[3]QAS!N77</f>
        <v>9.5</v>
      </c>
      <c r="O77" s="253">
        <f>[3]QAS!O77</f>
        <v>7</v>
      </c>
      <c r="P77" s="253">
        <f>[3]QAS!P77</f>
        <v>1512</v>
      </c>
      <c r="Q77" s="3">
        <f>[3]QAS!Q77</f>
        <v>36.5</v>
      </c>
      <c r="R77" s="3">
        <f>[3]QAS!R77</f>
        <v>1275.4739999999999</v>
      </c>
      <c r="S77" s="3">
        <v>26.83</v>
      </c>
      <c r="T77" s="3">
        <v>659.64359999999999</v>
      </c>
      <c r="U77" s="4">
        <v>0.52096000000000009</v>
      </c>
      <c r="V77" s="3">
        <v>42792</v>
      </c>
      <c r="W77" s="237">
        <v>0.4</v>
      </c>
      <c r="X77" s="4">
        <v>615.83040000000005</v>
      </c>
      <c r="Y77" s="4">
        <v>1275.4739999999999</v>
      </c>
      <c r="Z77" s="3">
        <v>31.5</v>
      </c>
      <c r="AA77" s="4">
        <v>5.6113200000000001</v>
      </c>
      <c r="AB77" s="3">
        <v>31.51</v>
      </c>
      <c r="AC77" s="3">
        <v>1275.4739999999999</v>
      </c>
      <c r="AD77" s="3">
        <v>139.39688000000001</v>
      </c>
      <c r="AE77" s="237">
        <v>0.71</v>
      </c>
      <c r="AF77" s="238">
        <f t="shared" si="9"/>
        <v>1.3461003514982035</v>
      </c>
      <c r="AG77" s="238">
        <f t="shared" si="0"/>
        <v>1.2106216803268999</v>
      </c>
      <c r="AH77" s="255">
        <f t="shared" si="1"/>
        <v>263.72114999999997</v>
      </c>
      <c r="AI77" s="270">
        <f t="shared" si="2"/>
        <v>4.9899999999999984</v>
      </c>
      <c r="AJ77" s="239">
        <f t="shared" si="3"/>
        <v>444.04329515204978</v>
      </c>
      <c r="AK77" s="270">
        <f t="shared" si="4"/>
        <v>195.91492544109326</v>
      </c>
      <c r="AL77" s="239">
        <f t="shared" si="10"/>
        <v>15.592780289043446</v>
      </c>
      <c r="AM77" s="270">
        <f t="shared" si="5"/>
        <v>-9.6700000000000017</v>
      </c>
      <c r="AN77" s="270">
        <f t="shared" si="6"/>
        <v>-445.02969262521009</v>
      </c>
      <c r="AO77" s="270">
        <f t="shared" si="11"/>
        <v>-444.93316147500002</v>
      </c>
      <c r="AP77" s="272">
        <f t="shared" si="12"/>
        <v>-9.6531150210068972E-2</v>
      </c>
      <c r="AQ77" s="272">
        <f t="shared" si="7"/>
        <v>1.0000000000001563E-2</v>
      </c>
      <c r="AR77" s="270">
        <f t="shared" si="8"/>
        <v>0.88986632295013901</v>
      </c>
      <c r="AS77" s="270">
        <f t="shared" si="13"/>
        <v>-9.6531150210170336E-2</v>
      </c>
    </row>
    <row r="78" spans="1:45" s="175" customFormat="1" ht="16">
      <c r="A78" s="174"/>
      <c r="B78" s="251" t="s">
        <v>223</v>
      </c>
      <c r="C78" s="250">
        <v>26.3</v>
      </c>
      <c r="D78" s="250">
        <v>19</v>
      </c>
      <c r="E78" s="250">
        <v>49.9</v>
      </c>
      <c r="F78" s="250">
        <v>100</v>
      </c>
      <c r="G78" s="250">
        <v>9.5</v>
      </c>
      <c r="H78" s="250">
        <v>7</v>
      </c>
      <c r="I78" s="250">
        <v>6</v>
      </c>
      <c r="J78" s="250">
        <v>22</v>
      </c>
      <c r="K78" s="250">
        <v>21.5</v>
      </c>
      <c r="L78" s="3">
        <f>[3]QAS!L78</f>
        <v>13.706717455678588</v>
      </c>
      <c r="M78" s="253">
        <f>[3]QAS!M78</f>
        <v>1.6608716206106311</v>
      </c>
      <c r="N78" s="254">
        <f>[3]QAS!N78</f>
        <v>9.5</v>
      </c>
      <c r="O78" s="253">
        <f>[3]QAS!O78</f>
        <v>7</v>
      </c>
      <c r="P78" s="253">
        <f>[3]QAS!P78</f>
        <v>1512</v>
      </c>
      <c r="Q78" s="3">
        <f>[3]QAS!Q78</f>
        <v>27.33</v>
      </c>
      <c r="R78" s="3">
        <f>[3]QAS!R78</f>
        <v>1251</v>
      </c>
      <c r="S78" s="3">
        <v>22.43</v>
      </c>
      <c r="T78" s="3">
        <v>1251</v>
      </c>
      <c r="U78" s="4">
        <v>8.1342599999999994</v>
      </c>
      <c r="V78" s="3">
        <v>106954.86000000002</v>
      </c>
      <c r="W78" s="237">
        <v>1</v>
      </c>
      <c r="X78" s="4">
        <v>0</v>
      </c>
      <c r="Y78" s="4">
        <v>1251</v>
      </c>
      <c r="Z78" s="3">
        <v>22.43</v>
      </c>
      <c r="AA78" s="4">
        <v>5.4534099999999999</v>
      </c>
      <c r="AB78" s="3">
        <v>22.43</v>
      </c>
      <c r="AC78" s="3">
        <v>1251</v>
      </c>
      <c r="AD78" s="3">
        <v>137.28623999999999</v>
      </c>
      <c r="AE78" s="237">
        <v>0.70299999999999996</v>
      </c>
      <c r="AF78" s="238">
        <f t="shared" si="9"/>
        <v>1.5392227984723932</v>
      </c>
      <c r="AG78" s="238">
        <f t="shared" si="0"/>
        <v>1.2400226687930485</v>
      </c>
      <c r="AH78" s="255">
        <f t="shared" si="1"/>
        <v>263.72114999999997</v>
      </c>
      <c r="AI78" s="270">
        <f t="shared" si="2"/>
        <v>4.8999999999999986</v>
      </c>
      <c r="AJ78" s="239">
        <f t="shared" si="3"/>
        <v>427.66779824999981</v>
      </c>
      <c r="AK78" s="270">
        <f t="shared" si="4"/>
        <v>171.33396819598235</v>
      </c>
      <c r="AL78" s="239">
        <f t="shared" si="10"/>
        <v>7.38731994598254</v>
      </c>
      <c r="AM78" s="270">
        <f t="shared" si="5"/>
        <v>-4.8999999999999986</v>
      </c>
      <c r="AN78" s="270">
        <f t="shared" si="6"/>
        <v>-427.66779824999981</v>
      </c>
      <c r="AO78" s="270">
        <f t="shared" si="11"/>
        <v>-427.66779824999981</v>
      </c>
      <c r="AP78" s="272">
        <f t="shared" si="12"/>
        <v>0</v>
      </c>
      <c r="AQ78" s="272">
        <f t="shared" si="7"/>
        <v>0</v>
      </c>
      <c r="AR78" s="270">
        <f t="shared" si="8"/>
        <v>0</v>
      </c>
      <c r="AS78" s="270">
        <f t="shared" si="13"/>
        <v>0</v>
      </c>
    </row>
    <row r="79" spans="1:45" s="175" customFormat="1" ht="16">
      <c r="A79" s="174"/>
      <c r="B79" s="177"/>
      <c r="C79" s="173"/>
      <c r="D79" s="174"/>
      <c r="E79" s="174"/>
      <c r="F79" s="174"/>
      <c r="G79" s="174"/>
      <c r="H79" s="174"/>
      <c r="I79" s="174"/>
      <c r="J79" s="174"/>
      <c r="K79" s="174"/>
      <c r="L79" s="256" t="str">
        <f>[3]QAS!L79</f>
        <v>機器特性からの推定値</v>
      </c>
      <c r="M79" s="256" t="str">
        <f>[3]QAS!M79</f>
        <v>機器特性からの推定値</v>
      </c>
      <c r="N79" s="256" t="str">
        <f>[3]QAS!N79</f>
        <v>設定値</v>
      </c>
      <c r="O79" s="256" t="str">
        <f>[3]QAS!O79</f>
        <v>設定値</v>
      </c>
      <c r="P79" s="256" t="str">
        <f>[3]QAS!P79</f>
        <v>設定値</v>
      </c>
      <c r="Q79" s="256">
        <f>[3]QAS!Q79</f>
        <v>0</v>
      </c>
      <c r="R79" s="256">
        <f>[3]QAS!R79</f>
        <v>0</v>
      </c>
      <c r="S79" s="256">
        <f>[3]QAS!S79</f>
        <v>0</v>
      </c>
      <c r="T79" s="256">
        <f>[3]QAS!T79</f>
        <v>0</v>
      </c>
      <c r="U79" s="257">
        <f>[3]QAS!U79</f>
        <v>0</v>
      </c>
      <c r="V79" s="258">
        <f>[3]QAS!V79</f>
        <v>0</v>
      </c>
      <c r="W79" s="258">
        <f>[3]QAS!W79</f>
        <v>0</v>
      </c>
      <c r="X79" s="258">
        <f>[3]QAS!X79</f>
        <v>0</v>
      </c>
      <c r="Y79" s="258">
        <f>[3]QAS!Y79</f>
        <v>0</v>
      </c>
      <c r="Z79" s="258">
        <f>[3]QAS!Z79</f>
        <v>0</v>
      </c>
      <c r="AA79" s="258">
        <f>[3]QAS!AA79</f>
        <v>0</v>
      </c>
      <c r="AB79" s="258">
        <f>[3]QAS!AB79</f>
        <v>0</v>
      </c>
      <c r="AC79" s="258">
        <f>[3]QAS!AC79</f>
        <v>0</v>
      </c>
      <c r="AD79" s="258">
        <f>[3]QAS!AD79</f>
        <v>0</v>
      </c>
      <c r="AE79" s="258">
        <f>[3]QAS!AE79</f>
        <v>0</v>
      </c>
      <c r="AF79" s="256"/>
      <c r="AG79" s="256"/>
      <c r="AH79" s="256" t="s">
        <v>297</v>
      </c>
      <c r="AI79" s="256"/>
    </row>
    <row r="80" spans="1:45" s="175" customFormat="1" ht="16">
      <c r="A80" s="174"/>
      <c r="B80" s="177" t="s">
        <v>146</v>
      </c>
      <c r="C80" s="173"/>
      <c r="D80" s="174"/>
      <c r="E80" s="174"/>
      <c r="F80" s="174"/>
      <c r="G80" s="174"/>
      <c r="H80" s="174"/>
      <c r="I80" s="174"/>
      <c r="J80" s="174"/>
      <c r="K80" s="174"/>
      <c r="L80" s="174"/>
      <c r="M80" s="174"/>
      <c r="N80" s="174"/>
      <c r="O80" s="174"/>
      <c r="P80" s="174"/>
      <c r="Q80" s="174"/>
      <c r="R80" s="174"/>
      <c r="S80" s="174"/>
      <c r="T80" s="174"/>
      <c r="U80" s="172"/>
      <c r="V80" s="169"/>
      <c r="W80" s="169"/>
      <c r="X80" s="169"/>
      <c r="Y80" s="169"/>
      <c r="Z80" s="169"/>
      <c r="AA80" s="169"/>
      <c r="AB80" s="169"/>
      <c r="AC80" s="169"/>
      <c r="AD80" s="169"/>
      <c r="AE80" s="169"/>
      <c r="AF80" s="174"/>
      <c r="AG80" s="174"/>
      <c r="AH80" s="174"/>
      <c r="AI80" s="174"/>
    </row>
    <row r="81" spans="1:35" s="175" customFormat="1" ht="16">
      <c r="A81" s="174"/>
      <c r="B81" s="177"/>
      <c r="C81" s="299" t="s">
        <v>1</v>
      </c>
      <c r="D81" s="300"/>
      <c r="E81" s="300"/>
      <c r="F81" s="300"/>
      <c r="G81" s="300"/>
      <c r="H81" s="300"/>
      <c r="I81" s="301"/>
      <c r="J81" s="302" t="s">
        <v>2</v>
      </c>
      <c r="K81" s="303"/>
      <c r="L81" s="174"/>
      <c r="M81" s="174"/>
      <c r="N81" s="174"/>
      <c r="O81" s="174"/>
      <c r="P81" s="174"/>
      <c r="Q81" s="174"/>
      <c r="R81" s="174"/>
      <c r="S81" s="174"/>
      <c r="T81" s="174"/>
      <c r="U81" s="172"/>
      <c r="V81" s="169"/>
      <c r="W81" s="169"/>
      <c r="X81" s="169"/>
      <c r="Y81" s="169"/>
      <c r="Z81" s="169"/>
      <c r="AA81" s="169"/>
      <c r="AB81" s="169"/>
      <c r="AC81" s="169"/>
      <c r="AD81" s="169"/>
      <c r="AE81" s="169"/>
      <c r="AF81" s="174"/>
      <c r="AG81" s="174"/>
      <c r="AH81" s="174"/>
      <c r="AI81" s="174"/>
    </row>
    <row r="82" spans="1:35" s="175" customFormat="1" ht="48">
      <c r="A82" s="174"/>
      <c r="B82" s="183" t="s">
        <v>160</v>
      </c>
      <c r="C82" s="183" t="s">
        <v>148</v>
      </c>
      <c r="D82" s="183" t="s">
        <v>149</v>
      </c>
      <c r="E82" s="183" t="s">
        <v>150</v>
      </c>
      <c r="F82" s="183" t="s">
        <v>151</v>
      </c>
      <c r="G82" s="186" t="s">
        <v>152</v>
      </c>
      <c r="H82" s="186" t="s">
        <v>153</v>
      </c>
      <c r="I82" s="183" t="s">
        <v>160</v>
      </c>
      <c r="J82" s="185" t="s">
        <v>162</v>
      </c>
      <c r="K82" s="185" t="s">
        <v>163</v>
      </c>
      <c r="L82" s="174"/>
      <c r="M82" s="174"/>
      <c r="N82" s="174"/>
      <c r="O82" s="174"/>
      <c r="P82" s="174"/>
      <c r="Q82" s="174"/>
      <c r="R82" s="174"/>
      <c r="S82" s="174"/>
      <c r="T82" s="174"/>
      <c r="U82" s="171"/>
      <c r="V82" s="169"/>
      <c r="W82" s="169"/>
      <c r="X82" s="169"/>
      <c r="Y82" s="169"/>
      <c r="Z82" s="169"/>
      <c r="AA82" s="169"/>
      <c r="AB82" s="169"/>
      <c r="AC82" s="169"/>
      <c r="AD82" s="169"/>
      <c r="AE82" s="169"/>
      <c r="AF82" s="174"/>
      <c r="AG82" s="174"/>
      <c r="AH82" s="174"/>
      <c r="AI82" s="174"/>
    </row>
    <row r="83" spans="1:35" s="175" customFormat="1" ht="16">
      <c r="A83" s="174"/>
      <c r="B83" s="2" t="s">
        <v>161</v>
      </c>
      <c r="C83" s="2">
        <v>27</v>
      </c>
      <c r="D83" s="2">
        <v>37</v>
      </c>
      <c r="E83" s="2">
        <v>100</v>
      </c>
      <c r="F83" s="2">
        <v>100</v>
      </c>
      <c r="G83" s="187">
        <v>32</v>
      </c>
      <c r="H83" s="187">
        <v>8.14</v>
      </c>
      <c r="I83" s="2" t="s">
        <v>161</v>
      </c>
      <c r="J83" s="184">
        <v>31.97</v>
      </c>
      <c r="K83" s="184">
        <v>8.1521699999999999</v>
      </c>
      <c r="L83" s="174"/>
      <c r="M83" s="174"/>
      <c r="N83" s="174"/>
      <c r="O83" s="174"/>
      <c r="P83" s="174"/>
      <c r="Q83" s="174"/>
      <c r="R83" s="174"/>
      <c r="S83" s="174"/>
      <c r="T83" s="174"/>
      <c r="U83" s="171"/>
      <c r="V83" s="169"/>
      <c r="W83" s="169"/>
      <c r="X83" s="169"/>
      <c r="Y83" s="169"/>
      <c r="Z83" s="169"/>
      <c r="AA83" s="169"/>
      <c r="AB83" s="169"/>
      <c r="AC83" s="169"/>
      <c r="AD83" s="169"/>
      <c r="AE83" s="169"/>
      <c r="AF83" s="174"/>
      <c r="AG83" s="174"/>
      <c r="AH83" s="174"/>
      <c r="AI83" s="174"/>
    </row>
    <row r="84" spans="1:35" s="175" customFormat="1" ht="16">
      <c r="A84" s="174"/>
      <c r="B84" s="2" t="s">
        <v>156</v>
      </c>
      <c r="C84" s="2">
        <v>23</v>
      </c>
      <c r="D84" s="2">
        <v>33</v>
      </c>
      <c r="E84" s="2">
        <v>100</v>
      </c>
      <c r="F84" s="2">
        <v>75</v>
      </c>
      <c r="G84" s="187">
        <v>28.1</v>
      </c>
      <c r="H84" s="187">
        <v>8.14</v>
      </c>
      <c r="I84" s="2" t="s">
        <v>156</v>
      </c>
      <c r="J84" s="184">
        <v>27.73</v>
      </c>
      <c r="K84" s="184">
        <v>8.1521699999999999</v>
      </c>
      <c r="L84" s="174"/>
      <c r="M84" s="174"/>
      <c r="N84" s="174"/>
      <c r="O84" s="174"/>
      <c r="P84" s="174"/>
      <c r="Q84" s="174"/>
      <c r="R84" s="174"/>
      <c r="S84" s="174"/>
      <c r="T84" s="174"/>
      <c r="U84" s="172"/>
      <c r="V84" s="169"/>
      <c r="W84" s="169"/>
      <c r="X84" s="169"/>
      <c r="Y84" s="169"/>
      <c r="Z84" s="169"/>
      <c r="AA84" s="169"/>
      <c r="AB84" s="169"/>
      <c r="AC84" s="169"/>
      <c r="AD84" s="169"/>
      <c r="AE84" s="169"/>
      <c r="AF84" s="174"/>
      <c r="AG84" s="174"/>
      <c r="AH84" s="174"/>
      <c r="AI84" s="174"/>
    </row>
    <row r="85" spans="1:35" s="175" customFormat="1" ht="16">
      <c r="A85" s="174"/>
      <c r="B85" s="2" t="s">
        <v>157</v>
      </c>
      <c r="C85" s="2">
        <v>19</v>
      </c>
      <c r="D85" s="2">
        <v>29</v>
      </c>
      <c r="E85" s="2">
        <v>100</v>
      </c>
      <c r="F85" s="2">
        <v>50</v>
      </c>
      <c r="G85" s="187">
        <v>23.8</v>
      </c>
      <c r="H85" s="187">
        <v>8.14</v>
      </c>
      <c r="I85" s="2" t="s">
        <v>157</v>
      </c>
      <c r="J85" s="184">
        <v>23.1</v>
      </c>
      <c r="K85" s="184">
        <v>8.1521699999999999</v>
      </c>
      <c r="L85" s="174"/>
      <c r="M85" s="174"/>
      <c r="N85" s="174"/>
      <c r="O85" s="174"/>
      <c r="P85" s="174"/>
      <c r="Q85" s="174"/>
      <c r="R85" s="174"/>
      <c r="S85" s="174"/>
      <c r="T85" s="174"/>
      <c r="U85" s="172"/>
      <c r="V85" s="169"/>
      <c r="W85" s="169"/>
      <c r="X85" s="169"/>
      <c r="Y85" s="169"/>
      <c r="Z85" s="169"/>
      <c r="AA85" s="169"/>
      <c r="AB85" s="169"/>
      <c r="AC85" s="169"/>
      <c r="AD85" s="169"/>
      <c r="AE85" s="169"/>
      <c r="AF85" s="174"/>
      <c r="AG85" s="174"/>
      <c r="AH85" s="174"/>
      <c r="AI85" s="174"/>
    </row>
    <row r="86" spans="1:35" s="175" customFormat="1" ht="16">
      <c r="A86" s="174"/>
      <c r="B86" s="2" t="s">
        <v>154</v>
      </c>
      <c r="C86" s="2">
        <v>15</v>
      </c>
      <c r="D86" s="2">
        <v>25</v>
      </c>
      <c r="E86" s="2">
        <v>100</v>
      </c>
      <c r="F86" s="2">
        <v>25</v>
      </c>
      <c r="G86" s="187">
        <v>19.2</v>
      </c>
      <c r="H86" s="187">
        <v>8.14</v>
      </c>
      <c r="I86" s="2" t="s">
        <v>154</v>
      </c>
      <c r="J86" s="184">
        <v>17.559999999999999</v>
      </c>
      <c r="K86" s="184">
        <v>8.1521699999999999</v>
      </c>
      <c r="L86" s="174"/>
      <c r="M86" s="174"/>
      <c r="N86" s="174"/>
      <c r="O86" s="174"/>
      <c r="P86" s="174"/>
      <c r="Q86" s="174"/>
      <c r="R86" s="174"/>
      <c r="S86" s="174"/>
      <c r="T86" s="174"/>
      <c r="U86" s="172"/>
      <c r="V86" s="169"/>
      <c r="W86" s="169"/>
      <c r="X86" s="169"/>
      <c r="Y86" s="169"/>
      <c r="Z86" s="169"/>
      <c r="AA86" s="169"/>
      <c r="AB86" s="169"/>
      <c r="AC86" s="169"/>
      <c r="AD86" s="169"/>
      <c r="AE86" s="169"/>
      <c r="AF86" s="174"/>
      <c r="AG86" s="174"/>
      <c r="AH86" s="174"/>
      <c r="AI86" s="174"/>
    </row>
    <row r="87" spans="1:35" s="175" customFormat="1" ht="16">
      <c r="A87" s="174"/>
      <c r="B87" s="2" t="s">
        <v>158</v>
      </c>
      <c r="C87" s="2">
        <v>19</v>
      </c>
      <c r="D87" s="2">
        <v>29</v>
      </c>
      <c r="E87" s="2">
        <v>75</v>
      </c>
      <c r="F87" s="2">
        <v>50</v>
      </c>
      <c r="G87" s="187">
        <v>24.4</v>
      </c>
      <c r="H87" s="187">
        <v>3.41</v>
      </c>
      <c r="I87" s="2" t="s">
        <v>158</v>
      </c>
      <c r="J87" s="184">
        <v>23.97</v>
      </c>
      <c r="K87" s="184">
        <v>3.4392</v>
      </c>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row>
    <row r="88" spans="1:35" s="175" customFormat="1" ht="16">
      <c r="A88" s="174"/>
      <c r="B88" s="2" t="s">
        <v>159</v>
      </c>
      <c r="C88" s="2">
        <v>15</v>
      </c>
      <c r="D88" s="2">
        <v>25</v>
      </c>
      <c r="E88" s="2">
        <v>50</v>
      </c>
      <c r="F88" s="2">
        <v>25</v>
      </c>
      <c r="G88" s="187">
        <v>20.5</v>
      </c>
      <c r="H88" s="187">
        <v>1.01</v>
      </c>
      <c r="I88" s="2" t="s">
        <v>159</v>
      </c>
      <c r="J88" s="184">
        <v>19.68</v>
      </c>
      <c r="K88" s="184">
        <v>1.01902</v>
      </c>
      <c r="L88" s="174"/>
      <c r="M88" s="174"/>
      <c r="N88" s="174"/>
      <c r="O88" s="174"/>
      <c r="P88" s="174"/>
      <c r="Q88" s="174"/>
      <c r="R88" s="174"/>
      <c r="S88" s="174"/>
      <c r="T88" s="174"/>
      <c r="U88" s="176"/>
      <c r="V88" s="174"/>
      <c r="W88" s="174"/>
      <c r="X88" s="174"/>
      <c r="Y88" s="174"/>
      <c r="Z88" s="174"/>
      <c r="AA88" s="174"/>
      <c r="AB88" s="174"/>
      <c r="AC88" s="174"/>
      <c r="AD88" s="174"/>
      <c r="AE88" s="174"/>
      <c r="AF88" s="174"/>
      <c r="AG88" s="174"/>
      <c r="AH88" s="174"/>
      <c r="AI88" s="174"/>
    </row>
    <row r="89" spans="1:35" s="175" customFormat="1" ht="16">
      <c r="A89" s="174"/>
      <c r="B89" s="174"/>
      <c r="C89" s="174"/>
      <c r="D89" s="174"/>
      <c r="E89" s="174"/>
      <c r="F89" s="174"/>
      <c r="G89" s="174"/>
      <c r="H89" s="174"/>
      <c r="I89" s="174"/>
      <c r="J89" s="174"/>
      <c r="K89" s="174"/>
      <c r="L89" s="174"/>
      <c r="M89" s="174"/>
      <c r="N89" s="174"/>
      <c r="O89" s="174"/>
      <c r="P89" s="174"/>
      <c r="Q89" s="174"/>
      <c r="R89" s="174"/>
      <c r="S89" s="174"/>
      <c r="T89" s="174"/>
      <c r="U89" s="168"/>
      <c r="V89" s="174"/>
      <c r="W89" s="174"/>
      <c r="X89" s="174"/>
      <c r="Y89" s="174"/>
      <c r="Z89" s="174"/>
      <c r="AA89" s="174"/>
      <c r="AB89" s="174"/>
      <c r="AC89" s="174"/>
      <c r="AD89" s="174"/>
      <c r="AE89" s="174"/>
      <c r="AF89" s="174"/>
      <c r="AG89" s="174"/>
      <c r="AH89" s="174"/>
      <c r="AI89" s="174"/>
    </row>
    <row r="90" spans="1:35" s="175" customFormat="1" ht="16">
      <c r="A90" s="174"/>
      <c r="B90" s="191"/>
      <c r="C90" s="174"/>
      <c r="D90" s="174"/>
      <c r="E90" s="174"/>
      <c r="F90" s="174"/>
      <c r="G90" s="174"/>
      <c r="H90" s="174"/>
      <c r="I90" s="174"/>
      <c r="J90" s="174"/>
      <c r="K90" s="174"/>
      <c r="L90" s="174"/>
      <c r="M90" s="174"/>
      <c r="N90" s="174"/>
      <c r="O90" s="174"/>
      <c r="P90" s="174"/>
      <c r="Q90" s="174"/>
      <c r="R90" s="174"/>
      <c r="S90" s="174"/>
      <c r="T90" s="174"/>
      <c r="U90" s="176"/>
      <c r="V90" s="174"/>
      <c r="W90" s="174"/>
      <c r="X90" s="174"/>
      <c r="Y90" s="174"/>
      <c r="Z90" s="174"/>
      <c r="AA90" s="174"/>
      <c r="AB90" s="174"/>
      <c r="AC90" s="174"/>
      <c r="AD90" s="174"/>
      <c r="AE90" s="174"/>
      <c r="AF90" s="174"/>
      <c r="AG90" s="174"/>
      <c r="AH90" s="174"/>
      <c r="AI90" s="174"/>
    </row>
    <row r="91" spans="1:35" s="175" customFormat="1" ht="16">
      <c r="A91" s="174"/>
      <c r="B91" s="174"/>
      <c r="C91" s="174"/>
      <c r="D91" s="174"/>
      <c r="E91" s="174"/>
      <c r="F91" s="174"/>
      <c r="G91" s="174"/>
      <c r="H91" s="174"/>
      <c r="I91" s="174"/>
      <c r="J91" s="174"/>
      <c r="K91" s="174"/>
      <c r="L91" s="174"/>
      <c r="M91" s="174"/>
      <c r="N91" s="174"/>
      <c r="O91" s="174"/>
      <c r="P91" s="174"/>
      <c r="Q91" s="174"/>
      <c r="R91" s="174"/>
      <c r="S91" s="174"/>
      <c r="T91" s="174"/>
      <c r="U91" s="176"/>
      <c r="V91" s="174"/>
      <c r="W91" s="174"/>
      <c r="X91" s="174"/>
      <c r="Y91" s="174"/>
      <c r="Z91" s="174"/>
      <c r="AA91" s="174"/>
      <c r="AB91" s="174"/>
      <c r="AC91" s="174"/>
      <c r="AD91" s="174"/>
      <c r="AE91" s="174"/>
      <c r="AF91" s="174"/>
      <c r="AG91" s="174"/>
      <c r="AH91" s="174"/>
      <c r="AI91" s="174"/>
    </row>
    <row r="92" spans="1:35" s="175" customFormat="1" ht="16">
      <c r="A92" s="174"/>
      <c r="B92" s="174"/>
      <c r="C92" s="174"/>
      <c r="D92" s="174"/>
      <c r="E92" s="174"/>
      <c r="F92" s="174"/>
      <c r="G92" s="174"/>
      <c r="H92" s="174"/>
      <c r="I92" s="174"/>
      <c r="J92" s="174"/>
      <c r="K92" s="174"/>
      <c r="L92" s="174"/>
      <c r="M92" s="174"/>
      <c r="N92" s="174"/>
      <c r="O92" s="174"/>
      <c r="P92" s="174"/>
      <c r="Q92" s="174"/>
      <c r="R92" s="174"/>
      <c r="S92" s="174"/>
      <c r="T92" s="174"/>
      <c r="U92" s="176"/>
      <c r="V92" s="174"/>
      <c r="W92" s="174"/>
      <c r="X92" s="174"/>
      <c r="Y92" s="174"/>
      <c r="Z92" s="174"/>
      <c r="AA92" s="174"/>
      <c r="AB92" s="174"/>
      <c r="AC92" s="174"/>
      <c r="AD92" s="174"/>
      <c r="AE92" s="174"/>
      <c r="AF92" s="174"/>
      <c r="AG92" s="174"/>
      <c r="AH92" s="174"/>
      <c r="AI92" s="174"/>
    </row>
    <row r="93" spans="1:35" s="175" customFormat="1" ht="16">
      <c r="A93" s="174"/>
      <c r="B93" s="174"/>
      <c r="C93" s="174"/>
      <c r="D93" s="174"/>
      <c r="E93" s="174"/>
      <c r="F93" s="174"/>
      <c r="G93" s="174"/>
      <c r="H93" s="174"/>
      <c r="I93" s="174"/>
      <c r="J93" s="174"/>
      <c r="K93" s="174"/>
      <c r="L93" s="174"/>
      <c r="M93" s="174"/>
      <c r="N93" s="174"/>
      <c r="O93" s="174"/>
      <c r="P93" s="174"/>
      <c r="Q93" s="174"/>
      <c r="R93" s="174"/>
      <c r="S93" s="174"/>
      <c r="T93" s="174"/>
      <c r="U93" s="176"/>
      <c r="V93" s="174"/>
      <c r="W93" s="174"/>
      <c r="X93" s="174"/>
      <c r="Y93" s="174"/>
      <c r="Z93" s="174"/>
      <c r="AA93" s="174"/>
      <c r="AB93" s="174"/>
      <c r="AC93" s="174"/>
      <c r="AD93" s="174"/>
      <c r="AE93" s="174"/>
      <c r="AF93" s="174"/>
      <c r="AG93" s="174"/>
      <c r="AH93" s="174"/>
      <c r="AI93" s="174"/>
    </row>
    <row r="94" spans="1:35" s="175" customFormat="1" ht="16">
      <c r="A94" s="174"/>
      <c r="B94" s="174"/>
      <c r="C94" s="174"/>
      <c r="D94" s="174"/>
      <c r="E94" s="174"/>
      <c r="F94" s="174"/>
      <c r="G94" s="145"/>
      <c r="H94" s="145"/>
      <c r="I94" s="145"/>
      <c r="J94" s="145"/>
      <c r="K94" s="145"/>
      <c r="L94" s="145"/>
      <c r="M94" s="145"/>
      <c r="N94" s="145"/>
      <c r="O94" s="145"/>
      <c r="P94" s="145"/>
      <c r="Q94" s="145"/>
      <c r="R94" s="145"/>
      <c r="S94" s="174"/>
      <c r="T94" s="174"/>
      <c r="U94" s="174"/>
      <c r="V94" s="174"/>
      <c r="W94" s="174"/>
      <c r="X94" s="174"/>
      <c r="Y94" s="174"/>
      <c r="Z94" s="174"/>
      <c r="AA94" s="174"/>
      <c r="AB94" s="174"/>
      <c r="AC94" s="174"/>
      <c r="AD94" s="174"/>
      <c r="AE94" s="174"/>
      <c r="AF94" s="174"/>
      <c r="AG94" s="174"/>
      <c r="AH94" s="174"/>
      <c r="AI94" s="174"/>
    </row>
    <row r="95" spans="1:35" s="175" customFormat="1" ht="16">
      <c r="A95" s="174"/>
      <c r="B95" s="174"/>
      <c r="C95" s="145"/>
      <c r="D95" s="145"/>
      <c r="E95" s="145"/>
      <c r="F95" s="145"/>
      <c r="G95" s="145"/>
      <c r="H95" s="145"/>
      <c r="I95" s="145"/>
      <c r="J95" s="145"/>
      <c r="K95" s="145"/>
      <c r="L95" s="145"/>
      <c r="M95" s="145"/>
      <c r="N95" s="145"/>
      <c r="O95" s="145"/>
      <c r="P95" s="145"/>
      <c r="Q95" s="145"/>
      <c r="R95" s="145"/>
      <c r="S95" s="174"/>
      <c r="T95" s="174"/>
      <c r="U95" s="174"/>
      <c r="V95" s="174"/>
      <c r="W95" s="174"/>
      <c r="X95" s="174"/>
      <c r="Y95" s="174"/>
      <c r="Z95" s="174"/>
      <c r="AA95" s="174"/>
      <c r="AB95" s="174"/>
      <c r="AC95" s="174"/>
      <c r="AD95" s="174"/>
      <c r="AE95" s="174"/>
      <c r="AF95" s="174"/>
      <c r="AG95" s="174"/>
      <c r="AH95" s="174"/>
      <c r="AI95" s="174"/>
    </row>
    <row r="96" spans="1:35" s="175" customFormat="1" ht="16">
      <c r="A96" s="174"/>
      <c r="B96" s="174"/>
      <c r="C96" s="145"/>
      <c r="D96" s="145"/>
      <c r="E96" s="145"/>
      <c r="F96" s="146"/>
      <c r="G96" s="146"/>
      <c r="H96" s="146"/>
      <c r="I96" s="146"/>
      <c r="J96" s="170"/>
      <c r="K96" s="146"/>
      <c r="L96" s="146"/>
      <c r="M96" s="146"/>
      <c r="N96" s="146"/>
      <c r="O96" s="146"/>
      <c r="P96" s="146"/>
      <c r="Q96" s="146"/>
      <c r="R96" s="146"/>
      <c r="S96" s="174"/>
      <c r="T96" s="174"/>
      <c r="U96" s="169"/>
      <c r="V96" s="169"/>
      <c r="W96" s="169"/>
      <c r="X96" s="169"/>
      <c r="Y96" s="169"/>
      <c r="Z96" s="169"/>
      <c r="AA96" s="169"/>
      <c r="AB96" s="169"/>
      <c r="AC96" s="169"/>
      <c r="AD96" s="169"/>
      <c r="AE96" s="169"/>
      <c r="AF96" s="169"/>
      <c r="AG96" s="174"/>
      <c r="AH96" s="174"/>
      <c r="AI96" s="174"/>
    </row>
    <row r="97" spans="1:35" s="175" customFormat="1" ht="16">
      <c r="A97" s="174"/>
      <c r="B97" s="174"/>
      <c r="C97" s="145"/>
      <c r="D97" s="145"/>
      <c r="E97" s="145"/>
      <c r="F97" s="146"/>
      <c r="G97" s="146"/>
      <c r="H97" s="146"/>
      <c r="I97" s="146"/>
      <c r="J97" s="170"/>
      <c r="K97" s="146"/>
      <c r="L97" s="146"/>
      <c r="M97" s="146"/>
      <c r="N97" s="146"/>
      <c r="O97" s="146"/>
      <c r="P97" s="146"/>
      <c r="Q97" s="146"/>
      <c r="R97" s="146"/>
      <c r="S97" s="174"/>
      <c r="T97" s="174"/>
      <c r="U97" s="169"/>
      <c r="V97" s="169"/>
      <c r="W97" s="169"/>
      <c r="X97" s="169"/>
      <c r="Y97" s="169"/>
      <c r="Z97" s="169"/>
      <c r="AA97" s="169"/>
      <c r="AB97" s="169"/>
      <c r="AC97" s="169"/>
      <c r="AD97" s="169"/>
      <c r="AE97" s="169"/>
      <c r="AF97" s="169"/>
      <c r="AG97" s="174"/>
      <c r="AH97" s="174"/>
      <c r="AI97" s="174"/>
    </row>
    <row r="98" spans="1:35" s="175" customFormat="1" ht="16">
      <c r="A98" s="174"/>
      <c r="B98" s="174"/>
      <c r="C98" s="145"/>
      <c r="D98" s="145"/>
      <c r="E98" s="145"/>
      <c r="F98" s="146"/>
      <c r="G98" s="145"/>
      <c r="H98" s="145"/>
      <c r="I98" s="145"/>
      <c r="J98" s="145"/>
      <c r="K98" s="145"/>
      <c r="L98" s="145"/>
      <c r="M98" s="145"/>
      <c r="N98" s="145"/>
      <c r="O98" s="145"/>
      <c r="P98" s="145"/>
      <c r="Q98" s="145"/>
      <c r="R98" s="145"/>
      <c r="S98" s="174"/>
      <c r="T98" s="174"/>
      <c r="U98" s="169"/>
      <c r="V98" s="169"/>
      <c r="W98" s="169"/>
      <c r="X98" s="169"/>
      <c r="Y98" s="169"/>
      <c r="Z98" s="169"/>
      <c r="AA98" s="169"/>
      <c r="AB98" s="169"/>
      <c r="AC98" s="169"/>
      <c r="AD98" s="169"/>
      <c r="AE98" s="169"/>
      <c r="AF98" s="169"/>
      <c r="AG98" s="174"/>
      <c r="AH98" s="174"/>
      <c r="AI98" s="174"/>
    </row>
    <row r="99" spans="1:35" s="175" customFormat="1" ht="16">
      <c r="A99" s="174"/>
      <c r="B99" s="174"/>
      <c r="C99" s="145"/>
      <c r="D99" s="145"/>
      <c r="E99" s="145"/>
      <c r="F99" s="145"/>
      <c r="G99" s="145"/>
      <c r="H99" s="145"/>
      <c r="I99" s="145"/>
      <c r="J99" s="170"/>
      <c r="K99" s="145"/>
      <c r="L99" s="145"/>
      <c r="M99" s="145"/>
      <c r="N99" s="145"/>
      <c r="O99" s="145"/>
      <c r="P99" s="145"/>
      <c r="Q99" s="145"/>
      <c r="R99" s="145"/>
      <c r="S99" s="174"/>
      <c r="T99" s="174"/>
      <c r="U99" s="169"/>
      <c r="V99" s="169"/>
      <c r="W99" s="169"/>
      <c r="X99" s="169"/>
      <c r="Y99" s="169"/>
      <c r="Z99" s="169"/>
      <c r="AA99" s="169"/>
      <c r="AB99" s="169"/>
      <c r="AC99" s="169"/>
      <c r="AD99" s="169"/>
      <c r="AE99" s="169"/>
      <c r="AF99" s="169"/>
      <c r="AG99" s="174"/>
      <c r="AH99" s="174"/>
      <c r="AI99" s="174"/>
    </row>
    <row r="100" spans="1:35" s="175" customFormat="1" ht="16">
      <c r="A100" s="174"/>
      <c r="B100" s="174" t="s">
        <v>147</v>
      </c>
      <c r="C100" s="174"/>
      <c r="D100" s="174"/>
      <c r="E100" s="174"/>
      <c r="F100" s="174"/>
      <c r="G100" s="174"/>
      <c r="H100" s="174"/>
      <c r="I100" s="174"/>
      <c r="J100" s="145"/>
      <c r="K100" s="174"/>
      <c r="L100" s="174"/>
      <c r="M100" s="174"/>
      <c r="N100" s="174"/>
      <c r="O100" s="174"/>
      <c r="P100" s="174"/>
      <c r="Q100" s="174"/>
      <c r="R100" s="174"/>
      <c r="S100" s="174"/>
      <c r="T100" s="174"/>
      <c r="U100" s="171"/>
      <c r="V100" s="169"/>
      <c r="W100" s="169"/>
      <c r="X100" s="169"/>
      <c r="Y100" s="169"/>
      <c r="Z100" s="169"/>
      <c r="AA100" s="169"/>
      <c r="AB100" s="169"/>
      <c r="AC100" s="169"/>
      <c r="AD100" s="169"/>
      <c r="AE100" s="169"/>
      <c r="AF100" s="169"/>
      <c r="AG100" s="174"/>
      <c r="AH100" s="174"/>
      <c r="AI100" s="174"/>
    </row>
    <row r="101" spans="1:35" s="175" customFormat="1" ht="16">
      <c r="A101" s="174"/>
      <c r="B101" s="174"/>
      <c r="C101" s="174"/>
      <c r="D101" s="174"/>
      <c r="E101" s="174"/>
      <c r="F101" s="174"/>
      <c r="G101" s="174"/>
      <c r="H101" s="174"/>
      <c r="I101" s="174"/>
      <c r="J101" s="174"/>
      <c r="K101" s="174"/>
      <c r="L101" s="174"/>
      <c r="M101" s="174"/>
      <c r="N101" s="174"/>
      <c r="O101" s="174"/>
      <c r="P101" s="174"/>
      <c r="Q101" s="174"/>
      <c r="R101" s="174"/>
      <c r="S101" s="174"/>
      <c r="T101" s="174"/>
      <c r="U101" s="171"/>
      <c r="V101" s="169"/>
      <c r="W101" s="169"/>
      <c r="X101" s="169"/>
      <c r="Y101" s="169"/>
      <c r="Z101" s="169"/>
      <c r="AA101" s="169"/>
      <c r="AB101" s="169"/>
      <c r="AC101" s="169"/>
      <c r="AD101" s="169"/>
      <c r="AE101" s="169"/>
      <c r="AF101" s="169"/>
      <c r="AG101" s="174"/>
      <c r="AH101" s="174"/>
      <c r="AI101" s="174"/>
    </row>
    <row r="102" spans="1:35" s="175" customFormat="1" ht="16">
      <c r="A102" s="174"/>
      <c r="B102" s="174"/>
      <c r="C102" s="174"/>
      <c r="D102" s="174"/>
      <c r="E102" s="174"/>
      <c r="F102" s="174"/>
      <c r="G102" s="174"/>
      <c r="H102" s="174"/>
      <c r="I102" s="174"/>
      <c r="J102" s="174"/>
      <c r="K102" s="174"/>
      <c r="L102" s="174"/>
      <c r="M102" s="174"/>
      <c r="N102" s="174"/>
      <c r="O102" s="174"/>
      <c r="P102" s="174"/>
      <c r="Q102" s="174"/>
      <c r="R102" s="174"/>
      <c r="S102" s="174"/>
      <c r="T102" s="174"/>
      <c r="U102" s="172"/>
      <c r="V102" s="169"/>
      <c r="W102" s="169"/>
      <c r="X102" s="169"/>
      <c r="Y102" s="169"/>
      <c r="Z102" s="169"/>
      <c r="AA102" s="169"/>
      <c r="AB102" s="169"/>
      <c r="AC102" s="169"/>
      <c r="AD102" s="169"/>
      <c r="AE102" s="169"/>
      <c r="AF102" s="169"/>
      <c r="AG102" s="174"/>
      <c r="AH102" s="174"/>
      <c r="AI102" s="174"/>
    </row>
    <row r="103" spans="1:35" s="175" customFormat="1" ht="16">
      <c r="A103" s="174"/>
      <c r="B103" s="174"/>
      <c r="C103" s="174"/>
      <c r="D103" s="174"/>
      <c r="E103" s="174"/>
      <c r="F103" s="174"/>
      <c r="G103" s="174"/>
      <c r="H103" s="174"/>
      <c r="I103" s="174"/>
      <c r="J103" s="174"/>
      <c r="K103" s="174"/>
      <c r="L103" s="174"/>
      <c r="M103" s="174"/>
      <c r="N103" s="174"/>
      <c r="O103" s="174"/>
      <c r="P103" s="174"/>
      <c r="Q103" s="174"/>
      <c r="R103" s="174"/>
      <c r="S103" s="174"/>
      <c r="T103" s="174"/>
      <c r="U103" s="172"/>
      <c r="V103" s="169"/>
      <c r="W103" s="169"/>
      <c r="X103" s="169"/>
      <c r="Y103" s="169"/>
      <c r="Z103" s="169"/>
      <c r="AA103" s="169"/>
      <c r="AB103" s="169"/>
      <c r="AC103" s="169"/>
      <c r="AD103" s="169"/>
      <c r="AE103" s="169"/>
      <c r="AF103" s="169"/>
      <c r="AG103" s="174"/>
      <c r="AH103" s="174"/>
      <c r="AI103" s="174"/>
    </row>
    <row r="104" spans="1:35" s="175" customFormat="1" ht="16">
      <c r="A104" s="174"/>
      <c r="B104" s="174"/>
      <c r="C104" s="174"/>
      <c r="D104" s="174"/>
      <c r="E104" s="174"/>
      <c r="F104" s="174"/>
      <c r="G104" s="174"/>
      <c r="H104" s="174"/>
      <c r="I104" s="174"/>
      <c r="J104" s="174"/>
      <c r="K104" s="174"/>
      <c r="L104" s="174"/>
      <c r="M104" s="174"/>
      <c r="N104" s="174"/>
      <c r="O104" s="174"/>
      <c r="P104" s="174"/>
      <c r="Q104" s="174"/>
      <c r="R104" s="174"/>
      <c r="S104" s="174"/>
      <c r="T104" s="174"/>
      <c r="U104" s="172"/>
      <c r="V104" s="169"/>
      <c r="W104" s="169"/>
      <c r="X104" s="169"/>
      <c r="Y104" s="169"/>
      <c r="Z104" s="169"/>
      <c r="AA104" s="169"/>
      <c r="AB104" s="169"/>
      <c r="AC104" s="169"/>
      <c r="AD104" s="169"/>
      <c r="AE104" s="169"/>
      <c r="AF104" s="169"/>
      <c r="AG104" s="174"/>
      <c r="AH104" s="174"/>
      <c r="AI104" s="174"/>
    </row>
    <row r="105" spans="1:35" s="175" customFormat="1" ht="16">
      <c r="A105" s="174"/>
      <c r="B105" s="178"/>
      <c r="C105" s="174"/>
      <c r="D105" s="174"/>
      <c r="E105" s="174"/>
      <c r="F105" s="174"/>
      <c r="G105" s="174"/>
      <c r="H105" s="174"/>
      <c r="I105" s="174"/>
      <c r="J105" s="174"/>
      <c r="K105" s="174"/>
      <c r="L105" s="174"/>
      <c r="M105" s="174"/>
      <c r="N105" s="174"/>
      <c r="O105" s="174"/>
      <c r="P105" s="174"/>
      <c r="Q105" s="174"/>
      <c r="R105" s="174"/>
      <c r="S105" s="174"/>
      <c r="T105" s="174"/>
      <c r="U105" s="171"/>
      <c r="V105" s="169"/>
      <c r="W105" s="169"/>
      <c r="X105" s="169"/>
      <c r="Y105" s="169"/>
      <c r="Z105" s="169"/>
      <c r="AA105" s="169"/>
      <c r="AB105" s="169"/>
      <c r="AC105" s="169"/>
      <c r="AD105" s="169"/>
      <c r="AE105" s="169"/>
      <c r="AF105" s="169"/>
      <c r="AG105" s="174"/>
      <c r="AH105" s="174"/>
      <c r="AI105" s="174"/>
    </row>
    <row r="106" spans="1:35" s="175" customFormat="1" ht="16">
      <c r="A106" s="174"/>
      <c r="B106" s="174"/>
      <c r="C106" s="174"/>
      <c r="D106" s="174"/>
      <c r="E106" s="174"/>
      <c r="F106" s="174"/>
      <c r="G106" s="174"/>
      <c r="H106" s="174"/>
      <c r="I106" s="174"/>
      <c r="J106" s="174"/>
      <c r="K106" s="174"/>
      <c r="L106" s="174"/>
      <c r="M106" s="174"/>
      <c r="N106" s="174"/>
      <c r="O106" s="174"/>
      <c r="P106" s="174"/>
      <c r="Q106" s="174"/>
      <c r="R106" s="174"/>
      <c r="S106" s="174"/>
      <c r="T106" s="174"/>
      <c r="U106" s="171"/>
      <c r="V106" s="169"/>
      <c r="W106" s="169"/>
      <c r="X106" s="169"/>
      <c r="Y106" s="169"/>
      <c r="Z106" s="169"/>
      <c r="AA106" s="169"/>
      <c r="AB106" s="169"/>
      <c r="AC106" s="169"/>
      <c r="AD106" s="169"/>
      <c r="AE106" s="169"/>
      <c r="AF106" s="169"/>
      <c r="AG106" s="174"/>
      <c r="AH106" s="174"/>
      <c r="AI106" s="174"/>
    </row>
    <row r="107" spans="1:35" s="175" customFormat="1" ht="16">
      <c r="A107" s="174"/>
      <c r="B107" s="174"/>
      <c r="C107" s="174"/>
      <c r="D107" s="174"/>
      <c r="E107" s="174"/>
      <c r="F107" s="174"/>
      <c r="G107" s="174"/>
      <c r="H107" s="174"/>
      <c r="I107" s="174"/>
      <c r="J107" s="174"/>
      <c r="K107" s="174"/>
      <c r="L107" s="174"/>
      <c r="M107" s="174"/>
      <c r="N107" s="174"/>
      <c r="O107" s="174"/>
      <c r="P107" s="174"/>
      <c r="Q107" s="174"/>
      <c r="R107" s="174"/>
      <c r="S107" s="174"/>
      <c r="T107" s="174"/>
      <c r="U107" s="172"/>
      <c r="V107" s="169"/>
      <c r="W107" s="169"/>
      <c r="X107" s="169"/>
      <c r="Y107" s="169"/>
      <c r="Z107" s="169"/>
      <c r="AA107" s="169"/>
      <c r="AB107" s="169"/>
      <c r="AC107" s="169"/>
      <c r="AD107" s="169"/>
      <c r="AE107" s="169"/>
      <c r="AF107" s="169"/>
      <c r="AG107" s="174"/>
      <c r="AH107" s="174"/>
      <c r="AI107" s="174"/>
    </row>
    <row r="108" spans="1:35" s="175" customFormat="1" ht="16">
      <c r="A108" s="174"/>
      <c r="B108" s="174"/>
      <c r="C108" s="174"/>
      <c r="D108" s="174"/>
      <c r="E108" s="174"/>
      <c r="F108" s="174"/>
      <c r="G108" s="174"/>
      <c r="H108" s="174"/>
      <c r="I108" s="174"/>
      <c r="J108" s="174"/>
      <c r="K108" s="174"/>
      <c r="L108" s="174"/>
      <c r="M108" s="174"/>
      <c r="N108" s="174"/>
      <c r="O108" s="174"/>
      <c r="P108" s="174"/>
      <c r="Q108" s="174"/>
      <c r="R108" s="174"/>
      <c r="S108" s="174"/>
      <c r="T108" s="174"/>
      <c r="U108" s="172"/>
      <c r="V108" s="169"/>
      <c r="W108" s="169"/>
      <c r="X108" s="169"/>
      <c r="Y108" s="169"/>
      <c r="Z108" s="169"/>
      <c r="AA108" s="169"/>
      <c r="AB108" s="169"/>
      <c r="AC108" s="169"/>
      <c r="AD108" s="169"/>
      <c r="AE108" s="169"/>
      <c r="AF108" s="169"/>
      <c r="AG108" s="174"/>
      <c r="AH108" s="174"/>
      <c r="AI108" s="174"/>
    </row>
    <row r="109" spans="1:35" s="175" customFormat="1" ht="16">
      <c r="A109" s="174"/>
      <c r="B109" s="176"/>
      <c r="C109" s="174"/>
      <c r="D109" s="174"/>
      <c r="E109" s="174"/>
      <c r="F109" s="174"/>
      <c r="G109" s="174"/>
      <c r="H109" s="174"/>
      <c r="I109" s="174"/>
      <c r="J109" s="174"/>
      <c r="K109" s="174"/>
      <c r="L109" s="174"/>
      <c r="M109" s="174"/>
      <c r="N109" s="174"/>
      <c r="O109" s="174"/>
      <c r="P109" s="174"/>
      <c r="Q109" s="174"/>
      <c r="R109" s="174"/>
      <c r="S109" s="174"/>
      <c r="T109" s="174"/>
      <c r="U109" s="172"/>
      <c r="V109" s="169"/>
      <c r="W109" s="169"/>
      <c r="X109" s="169"/>
      <c r="Y109" s="169"/>
      <c r="Z109" s="169"/>
      <c r="AA109" s="169"/>
      <c r="AB109" s="169"/>
      <c r="AC109" s="169"/>
      <c r="AD109" s="169"/>
      <c r="AE109" s="169"/>
      <c r="AF109" s="169"/>
      <c r="AG109" s="174"/>
      <c r="AH109" s="174"/>
      <c r="AI109" s="174"/>
    </row>
    <row r="110" spans="1:35" s="175" customFormat="1" ht="16">
      <c r="A110" s="174"/>
      <c r="B110" s="177"/>
      <c r="C110" s="174"/>
      <c r="D110" s="174"/>
      <c r="E110" s="174"/>
      <c r="F110" s="174"/>
      <c r="G110" s="174"/>
      <c r="H110" s="174"/>
      <c r="I110" s="174"/>
      <c r="J110" s="174"/>
      <c r="K110" s="174"/>
      <c r="L110" s="174"/>
      <c r="M110" s="174"/>
      <c r="N110" s="174"/>
      <c r="O110" s="174"/>
      <c r="P110" s="174"/>
      <c r="Q110" s="174"/>
      <c r="R110" s="174"/>
      <c r="S110" s="174"/>
      <c r="T110" s="174"/>
      <c r="U110" s="171"/>
      <c r="V110" s="169"/>
      <c r="W110" s="169"/>
      <c r="X110" s="169"/>
      <c r="Y110" s="169"/>
      <c r="Z110" s="169"/>
      <c r="AA110" s="169"/>
      <c r="AB110" s="169"/>
      <c r="AC110" s="169"/>
      <c r="AD110" s="169"/>
      <c r="AE110" s="169"/>
      <c r="AF110" s="169"/>
      <c r="AG110" s="174"/>
      <c r="AH110" s="174"/>
      <c r="AI110" s="174"/>
    </row>
    <row r="111" spans="1:35" s="175" customFormat="1" ht="16">
      <c r="A111" s="174"/>
      <c r="B111" s="174"/>
      <c r="C111" s="174"/>
      <c r="D111" s="174"/>
      <c r="E111" s="174"/>
      <c r="F111" s="174"/>
      <c r="G111" s="174"/>
      <c r="H111" s="174"/>
      <c r="I111" s="174"/>
      <c r="J111" s="174"/>
      <c r="K111" s="174"/>
      <c r="L111" s="174"/>
      <c r="M111" s="174"/>
      <c r="N111" s="174"/>
      <c r="O111" s="174"/>
      <c r="P111" s="174"/>
      <c r="Q111" s="174"/>
      <c r="R111" s="174"/>
      <c r="S111" s="174"/>
      <c r="T111" s="174"/>
      <c r="U111" s="171"/>
      <c r="V111" s="169"/>
      <c r="W111" s="169"/>
      <c r="X111" s="169"/>
      <c r="Y111" s="169"/>
      <c r="Z111" s="169"/>
      <c r="AA111" s="169"/>
      <c r="AB111" s="169"/>
      <c r="AC111" s="169"/>
      <c r="AD111" s="169"/>
      <c r="AE111" s="169"/>
      <c r="AF111" s="169"/>
      <c r="AG111" s="174"/>
      <c r="AH111" s="174"/>
      <c r="AI111" s="174"/>
    </row>
    <row r="112" spans="1:35" s="175" customFormat="1" ht="16">
      <c r="A112" s="174"/>
      <c r="B112" s="174"/>
      <c r="C112" s="174"/>
      <c r="D112" s="174"/>
      <c r="E112" s="174"/>
      <c r="F112" s="174"/>
      <c r="G112" s="174"/>
      <c r="H112" s="174"/>
      <c r="I112" s="174"/>
      <c r="J112" s="174"/>
      <c r="K112" s="174"/>
      <c r="L112" s="174"/>
      <c r="M112" s="174"/>
      <c r="N112" s="174"/>
      <c r="O112" s="174"/>
      <c r="P112" s="174"/>
      <c r="Q112" s="174"/>
      <c r="R112" s="174"/>
      <c r="S112" s="174"/>
      <c r="T112" s="174"/>
      <c r="U112" s="172"/>
      <c r="V112" s="169"/>
      <c r="W112" s="169"/>
      <c r="X112" s="169"/>
      <c r="Y112" s="169"/>
      <c r="Z112" s="169"/>
      <c r="AA112" s="169"/>
      <c r="AB112" s="169"/>
      <c r="AC112" s="169"/>
      <c r="AD112" s="169"/>
      <c r="AE112" s="169"/>
      <c r="AF112" s="169"/>
      <c r="AG112" s="174"/>
      <c r="AH112" s="174"/>
      <c r="AI112" s="174"/>
    </row>
    <row r="113" spans="1:35" s="175" customFormat="1" ht="16">
      <c r="A113" s="174"/>
      <c r="B113" s="174"/>
      <c r="C113" s="174"/>
      <c r="D113" s="174"/>
      <c r="E113" s="174"/>
      <c r="F113" s="174"/>
      <c r="G113" s="174"/>
      <c r="H113" s="174"/>
      <c r="I113" s="174"/>
      <c r="J113" s="174"/>
      <c r="K113" s="174"/>
      <c r="L113" s="174"/>
      <c r="M113" s="174"/>
      <c r="N113" s="174"/>
      <c r="O113" s="174"/>
      <c r="P113" s="174"/>
      <c r="Q113" s="174"/>
      <c r="R113" s="174"/>
      <c r="S113" s="174"/>
      <c r="T113" s="174"/>
      <c r="U113" s="172"/>
      <c r="V113" s="169"/>
      <c r="W113" s="169"/>
      <c r="X113" s="169"/>
      <c r="Y113" s="169"/>
      <c r="Z113" s="169"/>
      <c r="AA113" s="169"/>
      <c r="AB113" s="169"/>
      <c r="AC113" s="169"/>
      <c r="AD113" s="169"/>
      <c r="AE113" s="169"/>
      <c r="AF113" s="169"/>
      <c r="AG113" s="174"/>
      <c r="AH113" s="174"/>
      <c r="AI113" s="174"/>
    </row>
    <row r="114" spans="1:35" s="175" customFormat="1" ht="16">
      <c r="A114" s="174"/>
      <c r="B114" s="174"/>
      <c r="C114" s="174"/>
      <c r="D114" s="174"/>
      <c r="E114" s="174"/>
      <c r="F114" s="174"/>
      <c r="G114" s="174"/>
      <c r="H114" s="174"/>
      <c r="I114" s="174"/>
      <c r="J114" s="174"/>
      <c r="K114" s="174"/>
      <c r="L114" s="174"/>
      <c r="M114" s="174"/>
      <c r="N114" s="174"/>
      <c r="O114" s="174"/>
      <c r="P114" s="174"/>
      <c r="Q114" s="174"/>
      <c r="R114" s="174"/>
      <c r="S114" s="174"/>
      <c r="T114" s="174"/>
      <c r="U114" s="172"/>
      <c r="V114" s="169"/>
      <c r="W114" s="169"/>
      <c r="X114" s="169"/>
      <c r="Y114" s="169"/>
      <c r="Z114" s="169"/>
      <c r="AA114" s="169"/>
      <c r="AB114" s="169"/>
      <c r="AC114" s="169"/>
      <c r="AD114" s="169"/>
      <c r="AE114" s="169"/>
      <c r="AF114" s="169"/>
      <c r="AG114" s="174"/>
      <c r="AH114" s="174"/>
      <c r="AI114" s="174"/>
    </row>
    <row r="115" spans="1:35" s="175" customFormat="1" ht="16">
      <c r="A115" s="174"/>
      <c r="B115" s="174"/>
      <c r="C115" s="174"/>
      <c r="D115" s="174"/>
      <c r="E115" s="174"/>
      <c r="F115" s="174"/>
      <c r="G115" s="174"/>
      <c r="H115" s="174"/>
      <c r="I115" s="174"/>
      <c r="J115" s="174"/>
      <c r="K115" s="174"/>
      <c r="L115" s="174"/>
      <c r="M115" s="174"/>
      <c r="N115" s="174"/>
      <c r="O115" s="174"/>
      <c r="P115" s="174"/>
      <c r="Q115" s="174"/>
      <c r="R115" s="174"/>
      <c r="S115" s="174"/>
      <c r="T115" s="174"/>
      <c r="U115" s="171"/>
      <c r="V115" s="169"/>
      <c r="W115" s="169"/>
      <c r="X115" s="169"/>
      <c r="Y115" s="169"/>
      <c r="Z115" s="169"/>
      <c r="AA115" s="169"/>
      <c r="AB115" s="169"/>
      <c r="AC115" s="169"/>
      <c r="AD115" s="169"/>
      <c r="AE115" s="169"/>
      <c r="AF115" s="169"/>
      <c r="AG115" s="174"/>
      <c r="AH115" s="174"/>
      <c r="AI115" s="174"/>
    </row>
    <row r="116" spans="1:35" s="175" customFormat="1" ht="16">
      <c r="A116" s="174"/>
      <c r="B116" s="174"/>
      <c r="C116" s="174"/>
      <c r="D116" s="174"/>
      <c r="E116" s="174"/>
      <c r="F116" s="174"/>
      <c r="G116" s="174"/>
      <c r="H116" s="174"/>
      <c r="I116" s="174"/>
      <c r="J116" s="174"/>
      <c r="K116" s="174"/>
      <c r="L116" s="174"/>
      <c r="M116" s="174"/>
      <c r="N116" s="174"/>
      <c r="O116" s="174"/>
      <c r="P116" s="174"/>
      <c r="Q116" s="174"/>
      <c r="R116" s="174"/>
      <c r="S116" s="174"/>
      <c r="T116" s="174"/>
      <c r="U116" s="171"/>
      <c r="V116" s="169"/>
      <c r="W116" s="169"/>
      <c r="X116" s="169"/>
      <c r="Y116" s="169"/>
      <c r="Z116" s="169"/>
      <c r="AA116" s="169"/>
      <c r="AB116" s="169"/>
      <c r="AC116" s="169"/>
      <c r="AD116" s="169"/>
      <c r="AE116" s="169"/>
      <c r="AF116" s="169"/>
      <c r="AG116" s="174"/>
      <c r="AH116" s="174"/>
      <c r="AI116" s="174"/>
    </row>
    <row r="117" spans="1:35" s="175" customFormat="1" ht="16">
      <c r="A117" s="174"/>
      <c r="B117" s="174"/>
      <c r="C117" s="174"/>
      <c r="D117" s="174"/>
      <c r="E117" s="174"/>
      <c r="F117" s="174"/>
      <c r="G117" s="174"/>
      <c r="H117" s="174"/>
      <c r="I117" s="174"/>
      <c r="J117" s="174"/>
      <c r="K117" s="174"/>
      <c r="L117" s="174"/>
      <c r="M117" s="174"/>
      <c r="N117" s="174"/>
      <c r="O117" s="174"/>
      <c r="P117" s="174"/>
      <c r="Q117" s="174"/>
      <c r="R117" s="174"/>
      <c r="S117" s="174"/>
      <c r="T117" s="174"/>
      <c r="U117" s="172"/>
      <c r="V117" s="169"/>
      <c r="W117" s="169"/>
      <c r="X117" s="169"/>
      <c r="Y117" s="169"/>
      <c r="Z117" s="169"/>
      <c r="AA117" s="169"/>
      <c r="AB117" s="169"/>
      <c r="AC117" s="169"/>
      <c r="AD117" s="169"/>
      <c r="AE117" s="169"/>
      <c r="AF117" s="169"/>
      <c r="AG117" s="174"/>
      <c r="AH117" s="174"/>
      <c r="AI117" s="174"/>
    </row>
    <row r="118" spans="1:35" s="175" customFormat="1" ht="16">
      <c r="A118" s="174"/>
      <c r="B118" s="174"/>
      <c r="C118" s="174"/>
      <c r="D118" s="174"/>
      <c r="E118" s="174"/>
      <c r="F118" s="174"/>
      <c r="G118" s="174"/>
      <c r="H118" s="174"/>
      <c r="I118" s="174"/>
      <c r="J118" s="174"/>
      <c r="K118" s="174"/>
      <c r="L118" s="174"/>
      <c r="M118" s="174"/>
      <c r="N118" s="174"/>
      <c r="O118" s="174"/>
      <c r="P118" s="174"/>
      <c r="Q118" s="174"/>
      <c r="R118" s="174"/>
      <c r="S118" s="174"/>
      <c r="T118" s="174"/>
      <c r="U118" s="172"/>
      <c r="V118" s="169"/>
      <c r="W118" s="169"/>
      <c r="X118" s="169"/>
      <c r="Y118" s="169"/>
      <c r="Z118" s="169"/>
      <c r="AA118" s="169"/>
      <c r="AB118" s="169"/>
      <c r="AC118" s="169"/>
      <c r="AD118" s="169"/>
      <c r="AE118" s="169"/>
      <c r="AF118" s="169"/>
      <c r="AG118" s="174"/>
      <c r="AH118" s="174"/>
      <c r="AI118" s="174"/>
    </row>
    <row r="119" spans="1:35" s="175" customFormat="1" ht="16">
      <c r="A119" s="174"/>
      <c r="B119" s="174"/>
      <c r="C119" s="174"/>
      <c r="D119" s="174"/>
      <c r="E119" s="174"/>
      <c r="F119" s="174"/>
      <c r="G119" s="174"/>
      <c r="H119" s="174"/>
      <c r="I119" s="174"/>
      <c r="J119" s="174"/>
      <c r="K119" s="174"/>
      <c r="L119" s="174"/>
      <c r="M119" s="174"/>
      <c r="N119" s="174"/>
      <c r="O119" s="174"/>
      <c r="P119" s="174"/>
      <c r="Q119" s="174"/>
      <c r="R119" s="174"/>
      <c r="S119" s="174"/>
      <c r="T119" s="174"/>
      <c r="U119" s="172"/>
      <c r="V119" s="169"/>
      <c r="W119" s="169"/>
      <c r="X119" s="169"/>
      <c r="Y119" s="169"/>
      <c r="Z119" s="169"/>
      <c r="AA119" s="169"/>
      <c r="AB119" s="169"/>
      <c r="AC119" s="169"/>
      <c r="AD119" s="169"/>
      <c r="AE119" s="169"/>
      <c r="AF119" s="169"/>
      <c r="AG119" s="174"/>
      <c r="AH119" s="174"/>
      <c r="AI119" s="174"/>
    </row>
    <row r="120" spans="1:35" s="175" customFormat="1" ht="16">
      <c r="A120" s="174"/>
      <c r="B120" s="174" t="s">
        <v>185</v>
      </c>
      <c r="C120" s="174"/>
      <c r="D120" s="174"/>
      <c r="E120" s="174"/>
      <c r="F120" s="174"/>
      <c r="G120" s="174"/>
      <c r="H120" s="174"/>
      <c r="I120" s="174"/>
      <c r="J120" s="174"/>
      <c r="K120" s="174"/>
      <c r="L120" s="174"/>
      <c r="M120" s="174"/>
      <c r="N120" s="174"/>
      <c r="O120" s="174"/>
      <c r="P120" s="174"/>
      <c r="Q120" s="174"/>
      <c r="R120" s="174"/>
      <c r="S120" s="174"/>
      <c r="T120" s="174"/>
      <c r="U120" s="171"/>
      <c r="V120" s="169"/>
      <c r="W120" s="169"/>
      <c r="X120" s="169"/>
      <c r="Y120" s="169"/>
      <c r="Z120" s="169"/>
      <c r="AA120" s="169"/>
      <c r="AB120" s="169"/>
      <c r="AC120" s="169"/>
      <c r="AD120" s="169"/>
      <c r="AE120" s="169"/>
      <c r="AF120" s="169"/>
      <c r="AG120" s="174"/>
      <c r="AH120" s="174"/>
      <c r="AI120" s="174"/>
    </row>
    <row r="121" spans="1:35" s="175" customFormat="1" ht="16">
      <c r="A121" s="174"/>
      <c r="B121" s="294" t="s">
        <v>171</v>
      </c>
      <c r="C121" s="294"/>
      <c r="D121" s="294"/>
      <c r="E121" s="294"/>
      <c r="F121" s="294"/>
      <c r="G121" s="294"/>
      <c r="H121" s="294"/>
      <c r="I121" s="295"/>
      <c r="J121" s="295"/>
      <c r="K121" s="295"/>
      <c r="L121" s="296" t="s">
        <v>2</v>
      </c>
      <c r="M121" s="297"/>
      <c r="N121" s="297"/>
      <c r="O121" s="297"/>
      <c r="P121" s="297"/>
      <c r="Q121" s="298"/>
      <c r="R121" s="174"/>
      <c r="S121" s="174"/>
      <c r="T121" s="174"/>
      <c r="U121" s="171"/>
      <c r="V121" s="169"/>
      <c r="W121" s="169"/>
      <c r="X121" s="169"/>
      <c r="Y121" s="169"/>
      <c r="Z121" s="169"/>
      <c r="AA121" s="169"/>
      <c r="AB121" s="169"/>
      <c r="AC121" s="169"/>
      <c r="AD121" s="169"/>
      <c r="AE121" s="169"/>
      <c r="AF121" s="169"/>
      <c r="AG121" s="174"/>
      <c r="AH121" s="174"/>
      <c r="AI121" s="174"/>
    </row>
    <row r="122" spans="1:35" s="175" customFormat="1" ht="48">
      <c r="A122" s="174"/>
      <c r="B122" s="192" t="s">
        <v>155</v>
      </c>
      <c r="C122" s="193" t="s">
        <v>172</v>
      </c>
      <c r="D122" s="194" t="s">
        <v>175</v>
      </c>
      <c r="E122" s="201" t="s">
        <v>178</v>
      </c>
      <c r="F122" s="204" t="s">
        <v>179</v>
      </c>
      <c r="G122" s="193" t="s">
        <v>173</v>
      </c>
      <c r="H122" s="204" t="s">
        <v>176</v>
      </c>
      <c r="I122" s="204" t="s">
        <v>149</v>
      </c>
      <c r="J122" s="195" t="s">
        <v>164</v>
      </c>
      <c r="K122" s="204" t="s">
        <v>177</v>
      </c>
      <c r="L122" s="194" t="s">
        <v>180</v>
      </c>
      <c r="M122" s="194" t="s">
        <v>181</v>
      </c>
      <c r="N122" s="197" t="s">
        <v>182</v>
      </c>
      <c r="O122" s="194" t="s">
        <v>174</v>
      </c>
      <c r="P122" s="194" t="s">
        <v>184</v>
      </c>
      <c r="Q122" s="194" t="s">
        <v>183</v>
      </c>
      <c r="R122" s="174"/>
      <c r="S122" s="174"/>
      <c r="T122" s="174"/>
      <c r="U122" s="172"/>
      <c r="V122" s="169"/>
      <c r="W122" s="169"/>
      <c r="X122" s="169"/>
      <c r="Y122" s="169"/>
      <c r="Z122" s="169"/>
      <c r="AA122" s="169"/>
      <c r="AB122" s="169"/>
      <c r="AC122" s="169"/>
      <c r="AD122" s="169"/>
      <c r="AE122" s="169"/>
      <c r="AF122" s="169"/>
      <c r="AG122" s="174"/>
      <c r="AH122" s="174"/>
      <c r="AI122" s="174"/>
    </row>
    <row r="123" spans="1:35" s="175" customFormat="1" ht="16">
      <c r="A123" s="174"/>
      <c r="B123" s="188" t="s">
        <v>165</v>
      </c>
      <c r="C123" s="188">
        <v>100</v>
      </c>
      <c r="D123" s="196">
        <v>527</v>
      </c>
      <c r="E123" s="202">
        <v>12</v>
      </c>
      <c r="F123" s="205">
        <v>7</v>
      </c>
      <c r="G123" s="188">
        <v>100</v>
      </c>
      <c r="H123" s="202">
        <v>1512</v>
      </c>
      <c r="I123" s="205">
        <v>32</v>
      </c>
      <c r="J123" s="188">
        <v>100</v>
      </c>
      <c r="K123" s="202">
        <v>2500</v>
      </c>
      <c r="L123" s="199">
        <v>7</v>
      </c>
      <c r="M123" s="189">
        <v>37</v>
      </c>
      <c r="N123" s="198">
        <f>(E123-L123)*H123/60*4.18605</f>
        <v>527.44229999999993</v>
      </c>
      <c r="O123" s="189">
        <v>32.4</v>
      </c>
      <c r="P123" s="196"/>
      <c r="Q123" s="189">
        <v>5.0999999999999996</v>
      </c>
      <c r="R123" s="174"/>
      <c r="S123" s="174"/>
      <c r="T123" s="174"/>
      <c r="U123" s="172"/>
      <c r="V123" s="169"/>
      <c r="W123" s="169"/>
      <c r="X123" s="169"/>
      <c r="Y123" s="169"/>
      <c r="Z123" s="169"/>
      <c r="AA123" s="169"/>
      <c r="AB123" s="169"/>
      <c r="AC123" s="169"/>
      <c r="AD123" s="169"/>
      <c r="AE123" s="169"/>
      <c r="AF123" s="169"/>
      <c r="AG123" s="174"/>
      <c r="AH123" s="174"/>
      <c r="AI123" s="174"/>
    </row>
    <row r="124" spans="1:35" s="175" customFormat="1" ht="16">
      <c r="A124" s="174"/>
      <c r="B124" s="188" t="s">
        <v>166</v>
      </c>
      <c r="C124" s="188">
        <v>75</v>
      </c>
      <c r="D124" s="196">
        <v>395</v>
      </c>
      <c r="E124" s="202">
        <v>10.75</v>
      </c>
      <c r="F124" s="205">
        <v>7</v>
      </c>
      <c r="G124" s="188">
        <v>100</v>
      </c>
      <c r="H124" s="202">
        <v>1512</v>
      </c>
      <c r="I124" s="205">
        <v>27</v>
      </c>
      <c r="J124" s="188">
        <v>100</v>
      </c>
      <c r="K124" s="202">
        <v>2500</v>
      </c>
      <c r="L124" s="199">
        <v>7</v>
      </c>
      <c r="M124" s="189">
        <v>30.6</v>
      </c>
      <c r="N124" s="198">
        <f t="shared" ref="N124:N128" si="14">(E124-L124)*H124/60*4.18605</f>
        <v>395.58172500000001</v>
      </c>
      <c r="O124" s="189">
        <v>22.1</v>
      </c>
      <c r="P124" s="196"/>
      <c r="Q124" s="189">
        <v>2.9</v>
      </c>
      <c r="R124" s="174"/>
      <c r="S124" s="174"/>
      <c r="T124" s="174"/>
      <c r="U124" s="172"/>
      <c r="V124" s="169"/>
      <c r="W124" s="169"/>
      <c r="X124" s="169"/>
      <c r="Y124" s="169"/>
      <c r="Z124" s="169"/>
      <c r="AA124" s="169"/>
      <c r="AB124" s="169"/>
      <c r="AC124" s="169"/>
      <c r="AD124" s="169"/>
      <c r="AE124" s="169"/>
      <c r="AF124" s="169"/>
      <c r="AG124" s="174"/>
      <c r="AH124" s="174"/>
      <c r="AI124" s="174"/>
    </row>
    <row r="125" spans="1:35" s="175" customFormat="1" ht="16">
      <c r="A125" s="174"/>
      <c r="B125" s="188" t="s">
        <v>167</v>
      </c>
      <c r="C125" s="188">
        <v>50</v>
      </c>
      <c r="D125" s="196">
        <v>264</v>
      </c>
      <c r="E125" s="202">
        <v>9.5</v>
      </c>
      <c r="F125" s="205">
        <v>7</v>
      </c>
      <c r="G125" s="188">
        <v>100</v>
      </c>
      <c r="H125" s="202">
        <v>1512</v>
      </c>
      <c r="I125" s="205">
        <v>22</v>
      </c>
      <c r="J125" s="188">
        <v>100</v>
      </c>
      <c r="K125" s="202">
        <v>2500</v>
      </c>
      <c r="L125" s="199">
        <v>7</v>
      </c>
      <c r="M125" s="189">
        <v>24.4</v>
      </c>
      <c r="N125" s="198">
        <f t="shared" si="14"/>
        <v>263.72114999999997</v>
      </c>
      <c r="O125" s="189">
        <v>13.8</v>
      </c>
      <c r="P125" s="196"/>
      <c r="Q125" s="189">
        <v>1.8</v>
      </c>
      <c r="R125" s="174"/>
      <c r="S125" s="174"/>
      <c r="T125" s="174"/>
      <c r="U125" s="174"/>
      <c r="V125" s="174"/>
      <c r="W125" s="174"/>
      <c r="X125" s="174"/>
      <c r="Y125" s="174"/>
      <c r="Z125" s="174"/>
      <c r="AA125" s="174"/>
      <c r="AB125" s="174"/>
      <c r="AC125" s="174"/>
      <c r="AD125" s="174"/>
      <c r="AE125" s="174"/>
      <c r="AF125" s="174"/>
      <c r="AG125" s="174"/>
      <c r="AH125" s="174"/>
      <c r="AI125" s="174"/>
    </row>
    <row r="126" spans="1:35" s="175" customFormat="1" ht="16">
      <c r="A126" s="174"/>
      <c r="B126" s="188" t="s">
        <v>168</v>
      </c>
      <c r="C126" s="188">
        <v>75</v>
      </c>
      <c r="D126" s="196">
        <v>395</v>
      </c>
      <c r="E126" s="202">
        <v>12</v>
      </c>
      <c r="F126" s="205">
        <v>7</v>
      </c>
      <c r="G126" s="188">
        <v>75</v>
      </c>
      <c r="H126" s="202">
        <v>1134</v>
      </c>
      <c r="I126" s="205">
        <v>27</v>
      </c>
      <c r="J126" s="188">
        <v>75</v>
      </c>
      <c r="K126" s="202">
        <v>1875</v>
      </c>
      <c r="L126" s="199">
        <v>7</v>
      </c>
      <c r="M126" s="189">
        <v>31.9</v>
      </c>
      <c r="N126" s="198">
        <f t="shared" si="14"/>
        <v>395.58172500000001</v>
      </c>
      <c r="O126" s="189">
        <v>22.6</v>
      </c>
      <c r="P126" s="196"/>
      <c r="Q126" s="189">
        <v>2.9</v>
      </c>
      <c r="R126" s="174"/>
      <c r="S126" s="174"/>
      <c r="T126" s="174"/>
      <c r="U126" s="174"/>
      <c r="V126" s="174"/>
      <c r="W126" s="174"/>
      <c r="X126" s="174"/>
      <c r="Y126" s="174"/>
      <c r="Z126" s="174"/>
      <c r="AA126" s="174"/>
      <c r="AB126" s="174"/>
      <c r="AC126" s="174"/>
      <c r="AD126" s="174"/>
      <c r="AE126" s="174"/>
      <c r="AF126" s="174"/>
      <c r="AG126" s="174"/>
      <c r="AH126" s="174"/>
      <c r="AI126" s="174"/>
    </row>
    <row r="127" spans="1:35" s="175" customFormat="1" ht="16">
      <c r="A127" s="174"/>
      <c r="B127" s="190" t="s">
        <v>169</v>
      </c>
      <c r="C127" s="190">
        <v>86</v>
      </c>
      <c r="D127" s="196">
        <v>453</v>
      </c>
      <c r="E127" s="203">
        <v>10</v>
      </c>
      <c r="F127" s="206">
        <v>5</v>
      </c>
      <c r="G127" s="190">
        <v>86</v>
      </c>
      <c r="H127" s="203">
        <v>1300</v>
      </c>
      <c r="I127" s="206">
        <v>32</v>
      </c>
      <c r="J127" s="190">
        <v>86</v>
      </c>
      <c r="K127" s="203">
        <v>2150</v>
      </c>
      <c r="L127" s="200">
        <v>5</v>
      </c>
      <c r="M127" s="189">
        <v>37</v>
      </c>
      <c r="N127" s="198">
        <f t="shared" si="14"/>
        <v>453.48874999999998</v>
      </c>
      <c r="O127" s="189">
        <v>28.6</v>
      </c>
      <c r="P127" s="196"/>
      <c r="Q127" s="189">
        <v>5.0999999999999996</v>
      </c>
      <c r="R127" s="174"/>
      <c r="S127" s="174"/>
      <c r="T127" s="179"/>
      <c r="U127" s="174"/>
      <c r="V127" s="174"/>
      <c r="W127" s="174"/>
      <c r="X127" s="174"/>
      <c r="Y127" s="174"/>
      <c r="Z127" s="174"/>
      <c r="AA127" s="174"/>
      <c r="AB127" s="174"/>
      <c r="AC127" s="174"/>
      <c r="AD127" s="174"/>
      <c r="AE127" s="174"/>
      <c r="AF127" s="174"/>
      <c r="AG127" s="174"/>
      <c r="AH127" s="174"/>
      <c r="AI127" s="174"/>
    </row>
    <row r="128" spans="1:35" s="175" customFormat="1" ht="16">
      <c r="A128" s="174"/>
      <c r="B128" s="188" t="s">
        <v>170</v>
      </c>
      <c r="C128" s="188">
        <v>100</v>
      </c>
      <c r="D128" s="196">
        <v>527</v>
      </c>
      <c r="E128" s="202">
        <v>14</v>
      </c>
      <c r="F128" s="205">
        <v>9</v>
      </c>
      <c r="G128" s="188">
        <v>100</v>
      </c>
      <c r="H128" s="202">
        <v>1512</v>
      </c>
      <c r="I128" s="205">
        <v>32</v>
      </c>
      <c r="J128" s="188">
        <v>100</v>
      </c>
      <c r="K128" s="202">
        <v>2500</v>
      </c>
      <c r="L128" s="199">
        <v>9</v>
      </c>
      <c r="M128" s="189">
        <v>37</v>
      </c>
      <c r="N128" s="198">
        <f t="shared" si="14"/>
        <v>527.44229999999993</v>
      </c>
      <c r="O128" s="189">
        <v>31.3</v>
      </c>
      <c r="P128" s="196"/>
      <c r="Q128" s="189">
        <v>5.0999999999999996</v>
      </c>
      <c r="R128" s="174"/>
      <c r="S128" s="174"/>
      <c r="T128" s="174"/>
      <c r="U128" s="174"/>
      <c r="V128" s="174"/>
      <c r="W128" s="174"/>
      <c r="X128" s="174"/>
      <c r="Y128" s="174"/>
      <c r="Z128" s="174"/>
      <c r="AA128" s="174"/>
      <c r="AB128" s="174"/>
      <c r="AC128" s="174"/>
      <c r="AD128" s="174"/>
      <c r="AE128" s="174"/>
      <c r="AF128" s="174"/>
      <c r="AG128" s="174"/>
      <c r="AH128" s="174"/>
      <c r="AI128" s="174"/>
    </row>
    <row r="129" spans="1:35" s="210" customFormat="1" ht="16">
      <c r="A129" s="178"/>
      <c r="B129" s="207"/>
      <c r="C129" s="207"/>
      <c r="D129" s="207"/>
      <c r="E129" s="207"/>
      <c r="F129" s="208"/>
      <c r="G129" s="207"/>
      <c r="H129" s="207"/>
      <c r="I129" s="208"/>
      <c r="J129" s="208"/>
      <c r="K129" s="207"/>
      <c r="L129" s="219"/>
      <c r="M129" s="219"/>
      <c r="N129" s="219"/>
      <c r="O129" s="219"/>
      <c r="P129" s="207"/>
      <c r="Q129" s="219"/>
      <c r="R129" s="219"/>
      <c r="S129" s="219"/>
      <c r="T129" s="219"/>
      <c r="U129" s="219"/>
      <c r="V129" s="207"/>
      <c r="W129" s="219"/>
      <c r="X129" s="209"/>
      <c r="Y129" s="209"/>
      <c r="Z129" s="209"/>
      <c r="AA129" s="209"/>
      <c r="AB129" s="209"/>
      <c r="AC129" s="209"/>
      <c r="AD129" s="209"/>
      <c r="AE129" s="209"/>
      <c r="AF129" s="209"/>
      <c r="AG129" s="178"/>
      <c r="AH129" s="178"/>
      <c r="AI129" s="178"/>
    </row>
    <row r="130" spans="1:35" s="210" customFormat="1" ht="16">
      <c r="A130" s="178"/>
      <c r="B130" s="178"/>
      <c r="C130" s="178"/>
      <c r="D130" s="178"/>
      <c r="E130" s="178"/>
      <c r="F130" s="178"/>
      <c r="G130" s="178"/>
      <c r="H130" s="178"/>
      <c r="I130" s="178"/>
      <c r="J130" s="178"/>
      <c r="K130" s="178"/>
      <c r="L130" s="178"/>
      <c r="M130" s="178"/>
      <c r="N130" s="178"/>
      <c r="O130" s="178"/>
      <c r="P130" s="178"/>
      <c r="Q130" s="178"/>
      <c r="R130" s="178"/>
      <c r="S130" s="178"/>
      <c r="T130" s="178"/>
      <c r="U130" s="211"/>
      <c r="V130" s="209"/>
      <c r="W130" s="209"/>
      <c r="X130" s="209"/>
      <c r="Y130" s="209"/>
      <c r="Z130" s="209"/>
      <c r="AA130" s="209"/>
      <c r="AB130" s="209"/>
      <c r="AC130" s="209"/>
      <c r="AD130" s="209"/>
      <c r="AE130" s="209"/>
      <c r="AF130" s="209"/>
      <c r="AG130" s="178"/>
      <c r="AH130" s="178"/>
      <c r="AI130" s="178"/>
    </row>
    <row r="131" spans="1:35" s="210" customFormat="1" ht="16">
      <c r="A131" s="178"/>
      <c r="B131" s="215"/>
      <c r="C131" s="215"/>
      <c r="D131" s="215"/>
      <c r="E131" s="215"/>
      <c r="F131" s="215"/>
      <c r="G131" s="215"/>
      <c r="H131" s="215"/>
      <c r="I131" s="216"/>
      <c r="J131" s="216"/>
      <c r="K131" s="216"/>
      <c r="L131" s="217"/>
      <c r="M131" s="218"/>
      <c r="N131" s="218"/>
      <c r="O131" s="218"/>
      <c r="P131" s="218"/>
      <c r="Q131" s="218"/>
      <c r="R131" s="178"/>
      <c r="S131" s="178"/>
      <c r="T131" s="178"/>
      <c r="U131" s="211"/>
      <c r="V131" s="209"/>
      <c r="W131" s="209"/>
      <c r="X131" s="209"/>
      <c r="Y131" s="209"/>
      <c r="Z131" s="209"/>
      <c r="AA131" s="209"/>
      <c r="AB131" s="209"/>
      <c r="AC131" s="209"/>
      <c r="AD131" s="209"/>
      <c r="AE131" s="209"/>
      <c r="AF131" s="209"/>
      <c r="AG131" s="178"/>
      <c r="AH131" s="178"/>
      <c r="AI131" s="178"/>
    </row>
    <row r="132" spans="1:35" s="210" customFormat="1" ht="16">
      <c r="A132" s="178"/>
      <c r="B132" s="220"/>
      <c r="C132" s="221"/>
      <c r="D132" s="221"/>
      <c r="E132" s="222"/>
      <c r="F132" s="221"/>
      <c r="G132" s="221"/>
      <c r="H132" s="221"/>
      <c r="I132" s="221"/>
      <c r="J132" s="223"/>
      <c r="K132" s="221"/>
      <c r="L132" s="221"/>
      <c r="M132" s="221"/>
      <c r="N132" s="224"/>
      <c r="O132" s="221"/>
      <c r="P132" s="221"/>
      <c r="Q132" s="221"/>
      <c r="R132" s="178"/>
      <c r="S132" s="178"/>
      <c r="T132" s="178"/>
      <c r="U132" s="225"/>
      <c r="V132" s="209"/>
      <c r="W132" s="209"/>
      <c r="X132" s="209"/>
      <c r="Y132" s="209"/>
      <c r="Z132" s="209"/>
      <c r="AA132" s="209"/>
      <c r="AB132" s="209"/>
      <c r="AC132" s="209"/>
      <c r="AD132" s="209"/>
      <c r="AE132" s="209"/>
      <c r="AF132" s="209"/>
      <c r="AG132" s="178"/>
      <c r="AH132" s="178"/>
      <c r="AI132" s="178"/>
    </row>
    <row r="133" spans="1:35" s="210" customFormat="1" ht="16">
      <c r="A133" s="178"/>
      <c r="B133" s="207"/>
      <c r="C133" s="207"/>
      <c r="D133" s="212"/>
      <c r="E133" s="219"/>
      <c r="F133" s="207"/>
      <c r="G133" s="207"/>
      <c r="H133" s="219"/>
      <c r="I133" s="207"/>
      <c r="J133" s="207"/>
      <c r="K133" s="219"/>
      <c r="L133" s="207"/>
      <c r="M133" s="208"/>
      <c r="N133" s="213"/>
      <c r="O133" s="208"/>
      <c r="P133" s="212"/>
      <c r="Q133" s="208"/>
      <c r="R133" s="178"/>
      <c r="S133" s="178"/>
      <c r="T133" s="178"/>
      <c r="U133" s="225"/>
      <c r="V133" s="209"/>
      <c r="W133" s="209"/>
      <c r="X133" s="209"/>
      <c r="Y133" s="209"/>
      <c r="Z133" s="209"/>
      <c r="AA133" s="209"/>
      <c r="AB133" s="209"/>
      <c r="AC133" s="209"/>
      <c r="AD133" s="209"/>
      <c r="AE133" s="209"/>
      <c r="AF133" s="209"/>
      <c r="AG133" s="178"/>
      <c r="AH133" s="178"/>
      <c r="AI133" s="178"/>
    </row>
    <row r="134" spans="1:35" s="210" customFormat="1" ht="16">
      <c r="A134" s="178"/>
      <c r="B134" s="207"/>
      <c r="C134" s="207"/>
      <c r="D134" s="212"/>
      <c r="E134" s="219"/>
      <c r="F134" s="207"/>
      <c r="G134" s="207"/>
      <c r="H134" s="219"/>
      <c r="I134" s="207"/>
      <c r="J134" s="207"/>
      <c r="K134" s="219"/>
      <c r="L134" s="207"/>
      <c r="M134" s="208"/>
      <c r="N134" s="213"/>
      <c r="O134" s="208"/>
      <c r="P134" s="212"/>
      <c r="Q134" s="208"/>
      <c r="R134" s="178"/>
      <c r="S134" s="178"/>
      <c r="T134" s="178"/>
      <c r="U134" s="225"/>
      <c r="V134" s="209"/>
      <c r="W134" s="209"/>
      <c r="X134" s="209"/>
      <c r="Y134" s="209"/>
      <c r="Z134" s="209"/>
      <c r="AA134" s="209"/>
      <c r="AB134" s="209"/>
      <c r="AC134" s="209"/>
      <c r="AD134" s="209"/>
      <c r="AE134" s="209"/>
      <c r="AF134" s="209"/>
      <c r="AG134" s="178"/>
      <c r="AH134" s="178"/>
      <c r="AI134" s="178"/>
    </row>
    <row r="135" spans="1:35" s="210" customFormat="1" ht="16">
      <c r="A135" s="178"/>
      <c r="B135" s="207"/>
      <c r="C135" s="207"/>
      <c r="D135" s="212"/>
      <c r="E135" s="219"/>
      <c r="F135" s="207"/>
      <c r="G135" s="207"/>
      <c r="H135" s="219"/>
      <c r="I135" s="207"/>
      <c r="J135" s="207"/>
      <c r="K135" s="219"/>
      <c r="L135" s="207"/>
      <c r="M135" s="208"/>
      <c r="N135" s="213"/>
      <c r="O135" s="208"/>
      <c r="P135" s="212"/>
      <c r="Q135" s="208"/>
      <c r="R135" s="178"/>
      <c r="S135" s="178"/>
      <c r="T135" s="178"/>
      <c r="U135" s="178"/>
      <c r="V135" s="178"/>
      <c r="W135" s="178"/>
      <c r="X135" s="178"/>
      <c r="Y135" s="178"/>
      <c r="Z135" s="178"/>
      <c r="AA135" s="178"/>
      <c r="AB135" s="178"/>
      <c r="AC135" s="178"/>
      <c r="AD135" s="178"/>
      <c r="AE135" s="178"/>
      <c r="AF135" s="178"/>
      <c r="AG135" s="178"/>
      <c r="AH135" s="178"/>
      <c r="AI135" s="178"/>
    </row>
    <row r="136" spans="1:35" s="210" customFormat="1" ht="16">
      <c r="A136" s="178"/>
      <c r="B136" s="207"/>
      <c r="C136" s="207"/>
      <c r="D136" s="212"/>
      <c r="E136" s="219"/>
      <c r="F136" s="207"/>
      <c r="G136" s="207"/>
      <c r="H136" s="219"/>
      <c r="I136" s="207"/>
      <c r="J136" s="207"/>
      <c r="K136" s="219"/>
      <c r="L136" s="207"/>
      <c r="M136" s="208"/>
      <c r="N136" s="213"/>
      <c r="O136" s="208"/>
      <c r="P136" s="212"/>
      <c r="Q136" s="208"/>
      <c r="R136" s="178"/>
      <c r="S136" s="178"/>
      <c r="T136" s="178"/>
      <c r="U136" s="178"/>
      <c r="V136" s="178"/>
      <c r="W136" s="178"/>
      <c r="X136" s="178"/>
      <c r="Y136" s="178"/>
      <c r="Z136" s="178"/>
      <c r="AA136" s="178"/>
      <c r="AB136" s="178"/>
      <c r="AC136" s="178"/>
      <c r="AD136" s="178"/>
      <c r="AE136" s="178"/>
      <c r="AF136" s="178"/>
      <c r="AG136" s="178"/>
      <c r="AH136" s="178"/>
      <c r="AI136" s="178"/>
    </row>
    <row r="137" spans="1:35" s="210" customFormat="1" ht="16">
      <c r="A137" s="178"/>
      <c r="B137" s="208"/>
      <c r="C137" s="208"/>
      <c r="D137" s="212"/>
      <c r="E137" s="226"/>
      <c r="F137" s="208"/>
      <c r="G137" s="208"/>
      <c r="H137" s="226"/>
      <c r="I137" s="208"/>
      <c r="J137" s="208"/>
      <c r="K137" s="226"/>
      <c r="L137" s="208"/>
      <c r="M137" s="208"/>
      <c r="N137" s="213"/>
      <c r="O137" s="208"/>
      <c r="P137" s="212"/>
      <c r="Q137" s="208"/>
      <c r="R137" s="178"/>
      <c r="S137" s="178"/>
      <c r="T137" s="214"/>
      <c r="U137" s="178"/>
      <c r="V137" s="178"/>
      <c r="W137" s="178"/>
      <c r="X137" s="178"/>
      <c r="Y137" s="178"/>
      <c r="Z137" s="178"/>
      <c r="AA137" s="178"/>
      <c r="AB137" s="178"/>
      <c r="AC137" s="178"/>
      <c r="AD137" s="178"/>
      <c r="AE137" s="178"/>
      <c r="AF137" s="178"/>
      <c r="AG137" s="178"/>
      <c r="AH137" s="178"/>
      <c r="AI137" s="178"/>
    </row>
    <row r="138" spans="1:35" s="210" customFormat="1" ht="16">
      <c r="A138" s="178"/>
      <c r="B138" s="207"/>
      <c r="C138" s="207"/>
      <c r="D138" s="212"/>
      <c r="E138" s="219"/>
      <c r="F138" s="207"/>
      <c r="G138" s="207"/>
      <c r="H138" s="219"/>
      <c r="I138" s="207"/>
      <c r="J138" s="207"/>
      <c r="K138" s="219"/>
      <c r="L138" s="207"/>
      <c r="M138" s="208"/>
      <c r="N138" s="213"/>
      <c r="O138" s="208"/>
      <c r="P138" s="212"/>
      <c r="Q138" s="208"/>
      <c r="R138" s="178"/>
      <c r="S138" s="178"/>
      <c r="T138" s="178"/>
      <c r="U138" s="178"/>
      <c r="V138" s="178"/>
      <c r="W138" s="178"/>
      <c r="X138" s="178"/>
      <c r="Y138" s="178"/>
      <c r="Z138" s="178"/>
      <c r="AA138" s="178"/>
      <c r="AB138" s="178"/>
      <c r="AC138" s="178"/>
      <c r="AD138" s="178"/>
      <c r="AE138" s="178"/>
      <c r="AF138" s="178"/>
      <c r="AG138" s="178"/>
      <c r="AH138" s="178"/>
      <c r="AI138" s="178"/>
    </row>
    <row r="139" spans="1:35" s="210" customFormat="1" ht="16">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row>
    <row r="140" spans="1:35" s="210" customFormat="1" ht="16">
      <c r="A140" s="178"/>
      <c r="B140" s="178"/>
      <c r="C140" s="178"/>
      <c r="D140" s="178"/>
      <c r="E140" s="178"/>
      <c r="F140" s="178"/>
      <c r="G140" s="178"/>
      <c r="H140" s="218"/>
      <c r="I140" s="215"/>
      <c r="J140" s="218"/>
      <c r="K140" s="218"/>
      <c r="L140" s="218"/>
      <c r="M140" s="21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row>
    <row r="141" spans="1:35" s="210" customFormat="1" ht="16">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row>
    <row r="142" spans="1:35" s="175" customFormat="1" ht="16">
      <c r="A142" s="174"/>
      <c r="B142" s="174"/>
      <c r="C142" s="174"/>
      <c r="D142" s="174"/>
      <c r="E142" s="174"/>
      <c r="F142" s="174"/>
      <c r="G142" s="174"/>
      <c r="H142" s="174"/>
      <c r="I142" s="145"/>
      <c r="J142" s="145"/>
      <c r="K142" s="145"/>
      <c r="L142" s="145"/>
      <c r="M142" s="145"/>
      <c r="N142" s="145"/>
      <c r="O142" s="145"/>
      <c r="P142" s="145"/>
      <c r="Q142" s="145"/>
      <c r="R142" s="145"/>
      <c r="S142" s="174"/>
      <c r="T142" s="174"/>
      <c r="U142" s="174"/>
      <c r="V142" s="174"/>
      <c r="W142" s="174"/>
      <c r="X142" s="174"/>
      <c r="Y142" s="174"/>
      <c r="Z142" s="174"/>
      <c r="AA142" s="174"/>
      <c r="AB142" s="174"/>
      <c r="AC142" s="174"/>
      <c r="AD142" s="174"/>
      <c r="AE142" s="174"/>
      <c r="AF142" s="174"/>
      <c r="AG142" s="174"/>
      <c r="AH142" s="174"/>
      <c r="AI142" s="174"/>
    </row>
    <row r="143" spans="1:35" s="175" customFormat="1" ht="16">
      <c r="A143" s="174"/>
      <c r="B143" s="174"/>
      <c r="C143" s="145"/>
      <c r="D143" s="145"/>
      <c r="E143" s="145"/>
      <c r="F143" s="145"/>
      <c r="G143" s="145"/>
      <c r="H143" s="145"/>
      <c r="I143" s="145"/>
      <c r="J143" s="145"/>
      <c r="K143" s="145"/>
      <c r="L143" s="145"/>
      <c r="M143" s="145"/>
      <c r="N143" s="145"/>
      <c r="O143" s="145"/>
      <c r="P143" s="145"/>
      <c r="Q143" s="145"/>
      <c r="R143" s="145"/>
      <c r="S143" s="174"/>
      <c r="T143" s="174"/>
      <c r="U143" s="174"/>
      <c r="V143" s="174"/>
      <c r="W143" s="174"/>
      <c r="X143" s="174"/>
      <c r="Y143" s="174"/>
      <c r="Z143" s="174"/>
      <c r="AA143" s="174"/>
      <c r="AB143" s="174"/>
      <c r="AC143" s="174"/>
      <c r="AD143" s="174"/>
      <c r="AE143" s="174"/>
      <c r="AF143" s="174"/>
      <c r="AG143" s="174"/>
      <c r="AH143" s="174"/>
      <c r="AI143" s="174"/>
    </row>
    <row r="144" spans="1:35" s="175" customFormat="1" ht="16">
      <c r="A144" s="174"/>
      <c r="B144" s="174"/>
      <c r="C144" s="145"/>
      <c r="D144" s="145"/>
      <c r="E144" s="145"/>
      <c r="F144" s="145"/>
      <c r="G144" s="145"/>
      <c r="H144" s="145"/>
      <c r="I144" s="146"/>
      <c r="J144" s="146"/>
      <c r="K144" s="146"/>
      <c r="L144" s="146"/>
      <c r="M144" s="170"/>
      <c r="N144" s="146"/>
      <c r="O144" s="146"/>
      <c r="P144" s="146"/>
      <c r="Q144" s="146"/>
      <c r="R144" s="146"/>
      <c r="S144" s="174"/>
      <c r="T144" s="174"/>
      <c r="U144" s="169"/>
      <c r="V144" s="169"/>
      <c r="W144" s="169"/>
      <c r="X144" s="169"/>
      <c r="Y144" s="169"/>
      <c r="Z144" s="169"/>
      <c r="AA144" s="169"/>
      <c r="AB144" s="169"/>
      <c r="AC144" s="169"/>
      <c r="AD144" s="169"/>
      <c r="AE144" s="169"/>
      <c r="AF144" s="169"/>
      <c r="AG144" s="169"/>
      <c r="AH144" s="169"/>
      <c r="AI144" s="169"/>
    </row>
    <row r="145" spans="1:35" s="175" customFormat="1" ht="16">
      <c r="A145" s="174"/>
      <c r="B145" s="174"/>
      <c r="C145" s="145"/>
      <c r="D145" s="145"/>
      <c r="E145" s="145"/>
      <c r="F145" s="145"/>
      <c r="G145" s="145"/>
      <c r="H145" s="145"/>
      <c r="I145" s="146"/>
      <c r="J145" s="146"/>
      <c r="K145" s="146"/>
      <c r="L145" s="146"/>
      <c r="M145" s="170"/>
      <c r="N145" s="146"/>
      <c r="O145" s="146"/>
      <c r="P145" s="146"/>
      <c r="Q145" s="146"/>
      <c r="R145" s="146"/>
      <c r="S145" s="174"/>
      <c r="T145" s="174"/>
      <c r="U145" s="169"/>
      <c r="V145" s="169"/>
      <c r="W145" s="169"/>
      <c r="X145" s="169"/>
      <c r="Y145" s="169"/>
      <c r="Z145" s="169"/>
      <c r="AA145" s="169"/>
      <c r="AB145" s="169"/>
      <c r="AC145" s="169"/>
      <c r="AD145" s="169"/>
      <c r="AE145" s="169"/>
      <c r="AF145" s="169"/>
      <c r="AG145" s="169"/>
      <c r="AH145" s="169"/>
      <c r="AI145" s="169"/>
    </row>
    <row r="146" spans="1:35" s="175" customFormat="1" ht="16">
      <c r="A146" s="174"/>
      <c r="B146" s="174"/>
      <c r="C146" s="145"/>
      <c r="D146" s="145"/>
      <c r="E146" s="145"/>
      <c r="F146" s="145"/>
      <c r="G146" s="145"/>
      <c r="H146" s="145"/>
      <c r="I146" s="145"/>
      <c r="J146" s="145"/>
      <c r="K146" s="145"/>
      <c r="L146" s="145"/>
      <c r="M146" s="145"/>
      <c r="N146" s="145"/>
      <c r="O146" s="145"/>
      <c r="P146" s="145"/>
      <c r="Q146" s="145"/>
      <c r="R146" s="145"/>
      <c r="S146" s="174"/>
      <c r="T146" s="174"/>
      <c r="U146" s="169"/>
      <c r="V146" s="169"/>
      <c r="W146" s="169"/>
      <c r="X146" s="169"/>
      <c r="Y146" s="169"/>
      <c r="Z146" s="169"/>
      <c r="AA146" s="169"/>
      <c r="AB146" s="169"/>
      <c r="AC146" s="169"/>
      <c r="AD146" s="169"/>
      <c r="AE146" s="169"/>
      <c r="AF146" s="169"/>
      <c r="AG146" s="169"/>
      <c r="AH146" s="169"/>
      <c r="AI146" s="169"/>
    </row>
    <row r="147" spans="1:35" s="175" customFormat="1" ht="16">
      <c r="A147" s="174"/>
      <c r="B147" s="174"/>
      <c r="C147" s="145"/>
      <c r="D147" s="145"/>
      <c r="E147" s="145"/>
      <c r="F147" s="145"/>
      <c r="G147" s="145"/>
      <c r="H147" s="145"/>
      <c r="I147" s="145"/>
      <c r="J147" s="145"/>
      <c r="K147" s="145"/>
      <c r="L147" s="145"/>
      <c r="M147" s="170"/>
      <c r="N147" s="145"/>
      <c r="O147" s="145"/>
      <c r="P147" s="145"/>
      <c r="Q147" s="145"/>
      <c r="R147" s="145"/>
      <c r="S147" s="174"/>
      <c r="T147" s="174"/>
      <c r="U147" s="169"/>
      <c r="V147" s="169"/>
      <c r="W147" s="169"/>
      <c r="X147" s="169"/>
      <c r="Y147" s="169"/>
      <c r="Z147" s="169"/>
      <c r="AA147" s="169"/>
      <c r="AB147" s="169"/>
      <c r="AC147" s="169"/>
      <c r="AD147" s="169"/>
      <c r="AE147" s="169"/>
      <c r="AF147" s="169"/>
      <c r="AG147" s="169"/>
      <c r="AH147" s="169"/>
      <c r="AI147" s="169"/>
    </row>
    <row r="148" spans="1:35" s="175" customFormat="1" ht="16">
      <c r="A148" s="174"/>
      <c r="B148" s="174"/>
      <c r="C148" s="174"/>
      <c r="D148" s="174"/>
      <c r="E148" s="174"/>
      <c r="F148" s="145"/>
      <c r="G148" s="174"/>
      <c r="H148" s="174"/>
      <c r="I148" s="174"/>
      <c r="J148" s="174"/>
      <c r="K148" s="174"/>
      <c r="L148" s="174"/>
      <c r="M148" s="174"/>
      <c r="N148" s="174"/>
      <c r="O148" s="174"/>
      <c r="P148" s="174"/>
      <c r="Q148" s="174"/>
      <c r="R148" s="174"/>
      <c r="S148" s="174"/>
      <c r="T148" s="174"/>
      <c r="U148" s="171"/>
      <c r="V148" s="169"/>
      <c r="W148" s="169"/>
      <c r="X148" s="169"/>
      <c r="Y148" s="169"/>
      <c r="Z148" s="169"/>
      <c r="AA148" s="169"/>
      <c r="AB148" s="169"/>
      <c r="AC148" s="169"/>
      <c r="AD148" s="169"/>
      <c r="AE148" s="169"/>
      <c r="AF148" s="169"/>
      <c r="AG148" s="169"/>
      <c r="AH148" s="169"/>
      <c r="AI148" s="169"/>
    </row>
    <row r="149" spans="1:35" s="175" customFormat="1" ht="16">
      <c r="A149" s="174"/>
      <c r="B149" s="174"/>
      <c r="C149" s="174"/>
      <c r="D149" s="174"/>
      <c r="E149" s="174"/>
      <c r="F149" s="174"/>
      <c r="G149" s="174"/>
      <c r="H149" s="174"/>
      <c r="I149" s="174"/>
      <c r="J149" s="174"/>
      <c r="K149" s="174"/>
      <c r="L149" s="174"/>
      <c r="M149" s="174"/>
      <c r="N149" s="174"/>
      <c r="O149" s="174"/>
      <c r="P149" s="174"/>
      <c r="Q149" s="174"/>
      <c r="R149" s="174"/>
      <c r="S149" s="174"/>
      <c r="T149" s="174"/>
      <c r="U149" s="171"/>
      <c r="V149" s="169"/>
      <c r="W149" s="169"/>
      <c r="X149" s="169"/>
      <c r="Y149" s="169"/>
      <c r="Z149" s="169"/>
      <c r="AA149" s="169"/>
      <c r="AB149" s="169"/>
      <c r="AC149" s="169"/>
      <c r="AD149" s="169"/>
      <c r="AE149" s="169"/>
      <c r="AF149" s="169"/>
      <c r="AG149" s="169"/>
      <c r="AH149" s="169"/>
      <c r="AI149" s="169"/>
    </row>
    <row r="150" spans="1:35" s="175" customFormat="1" ht="16">
      <c r="A150" s="174"/>
      <c r="B150" s="174"/>
      <c r="C150" s="174"/>
      <c r="D150" s="174"/>
      <c r="E150" s="174"/>
      <c r="F150" s="174"/>
      <c r="G150" s="174"/>
      <c r="H150" s="174"/>
      <c r="I150" s="174"/>
      <c r="J150" s="174"/>
      <c r="K150" s="174"/>
      <c r="L150" s="174"/>
      <c r="M150" s="174"/>
      <c r="N150" s="174"/>
      <c r="O150" s="174"/>
      <c r="P150" s="174"/>
      <c r="Q150" s="174"/>
      <c r="R150" s="174"/>
      <c r="S150" s="174"/>
      <c r="T150" s="174"/>
      <c r="U150" s="172"/>
      <c r="V150" s="169"/>
      <c r="W150" s="169"/>
      <c r="X150" s="169"/>
      <c r="Y150" s="169"/>
      <c r="Z150" s="169"/>
      <c r="AA150" s="169"/>
      <c r="AB150" s="169"/>
      <c r="AC150" s="169"/>
      <c r="AD150" s="169"/>
      <c r="AE150" s="169"/>
      <c r="AF150" s="169"/>
      <c r="AG150" s="169"/>
      <c r="AH150" s="169"/>
      <c r="AI150" s="169"/>
    </row>
    <row r="151" spans="1:35" s="175" customFormat="1" ht="16">
      <c r="A151" s="174"/>
      <c r="B151" s="174"/>
      <c r="C151" s="174"/>
      <c r="D151" s="174"/>
      <c r="E151" s="174"/>
      <c r="F151" s="174"/>
      <c r="G151" s="174"/>
      <c r="H151" s="174"/>
      <c r="I151" s="174"/>
      <c r="J151" s="174"/>
      <c r="K151" s="174"/>
      <c r="L151" s="174"/>
      <c r="M151" s="174"/>
      <c r="N151" s="174"/>
      <c r="O151" s="174"/>
      <c r="P151" s="174"/>
      <c r="Q151" s="174"/>
      <c r="R151" s="174"/>
      <c r="S151" s="174"/>
      <c r="T151" s="174"/>
      <c r="U151" s="172"/>
      <c r="V151" s="169"/>
      <c r="W151" s="169"/>
      <c r="X151" s="169"/>
      <c r="Y151" s="169"/>
      <c r="Z151" s="169"/>
      <c r="AA151" s="169"/>
      <c r="AB151" s="169"/>
      <c r="AC151" s="169"/>
      <c r="AD151" s="169"/>
      <c r="AE151" s="169"/>
      <c r="AF151" s="169"/>
      <c r="AG151" s="169"/>
      <c r="AH151" s="169"/>
      <c r="AI151" s="169"/>
    </row>
    <row r="152" spans="1:35" s="175" customFormat="1" ht="16">
      <c r="A152" s="174"/>
      <c r="B152" s="174"/>
      <c r="C152" s="174"/>
      <c r="D152" s="174"/>
      <c r="E152" s="174"/>
      <c r="F152" s="174"/>
      <c r="G152" s="174"/>
      <c r="H152" s="174"/>
      <c r="I152" s="174"/>
      <c r="J152" s="174"/>
      <c r="K152" s="174"/>
      <c r="L152" s="174"/>
      <c r="M152" s="174"/>
      <c r="N152" s="174"/>
      <c r="O152" s="174"/>
      <c r="P152" s="174"/>
      <c r="Q152" s="174"/>
      <c r="R152" s="174"/>
      <c r="S152" s="174"/>
      <c r="T152" s="174"/>
      <c r="U152" s="172"/>
      <c r="V152" s="169"/>
      <c r="W152" s="169"/>
      <c r="X152" s="169"/>
      <c r="Y152" s="169"/>
      <c r="Z152" s="169"/>
      <c r="AA152" s="169"/>
      <c r="AB152" s="169"/>
      <c r="AC152" s="169"/>
      <c r="AD152" s="169"/>
      <c r="AE152" s="169"/>
      <c r="AF152" s="169"/>
      <c r="AG152" s="169"/>
      <c r="AH152" s="169"/>
      <c r="AI152" s="169"/>
    </row>
    <row r="153" spans="1:35" s="175" customFormat="1" ht="16">
      <c r="A153" s="174"/>
      <c r="B153" s="178"/>
      <c r="C153" s="174"/>
      <c r="D153" s="174"/>
      <c r="E153" s="174"/>
      <c r="F153" s="174"/>
      <c r="G153" s="174"/>
      <c r="H153" s="174"/>
      <c r="I153" s="174"/>
      <c r="J153" s="174"/>
      <c r="K153" s="174"/>
      <c r="L153" s="174"/>
      <c r="M153" s="174"/>
      <c r="N153" s="174"/>
      <c r="O153" s="174"/>
      <c r="P153" s="174"/>
      <c r="Q153" s="174"/>
      <c r="R153" s="174"/>
      <c r="S153" s="174"/>
      <c r="T153" s="174"/>
      <c r="U153" s="171"/>
      <c r="V153" s="169"/>
      <c r="W153" s="169"/>
      <c r="X153" s="169"/>
      <c r="Y153" s="169"/>
      <c r="Z153" s="169"/>
      <c r="AA153" s="169"/>
      <c r="AB153" s="169"/>
      <c r="AC153" s="169"/>
      <c r="AD153" s="169"/>
      <c r="AE153" s="169"/>
      <c r="AF153" s="169"/>
      <c r="AG153" s="169"/>
      <c r="AH153" s="169"/>
      <c r="AI153" s="169"/>
    </row>
    <row r="154" spans="1:35" s="175" customFormat="1" ht="16">
      <c r="A154" s="174"/>
      <c r="B154" s="174"/>
      <c r="C154" s="174"/>
      <c r="D154" s="174"/>
      <c r="E154" s="174"/>
      <c r="F154" s="174"/>
      <c r="G154" s="174"/>
      <c r="H154" s="174"/>
      <c r="I154" s="174"/>
      <c r="J154" s="174"/>
      <c r="K154" s="174"/>
      <c r="L154" s="174"/>
      <c r="M154" s="174"/>
      <c r="N154" s="174"/>
      <c r="O154" s="174"/>
      <c r="P154" s="174"/>
      <c r="Q154" s="174"/>
      <c r="R154" s="174"/>
      <c r="S154" s="174"/>
      <c r="T154" s="174"/>
      <c r="U154" s="171"/>
      <c r="V154" s="169"/>
      <c r="W154" s="169"/>
      <c r="X154" s="169"/>
      <c r="Y154" s="169"/>
      <c r="Z154" s="169"/>
      <c r="AA154" s="169"/>
      <c r="AB154" s="169"/>
      <c r="AC154" s="169"/>
      <c r="AD154" s="169"/>
      <c r="AE154" s="169"/>
      <c r="AF154" s="169"/>
      <c r="AG154" s="169"/>
      <c r="AH154" s="169"/>
      <c r="AI154" s="169"/>
    </row>
    <row r="155" spans="1:35" s="175" customFormat="1" ht="16">
      <c r="A155" s="174"/>
      <c r="B155" s="174"/>
      <c r="C155" s="174"/>
      <c r="D155" s="174"/>
      <c r="E155" s="174"/>
      <c r="F155" s="174"/>
      <c r="G155" s="174"/>
      <c r="H155" s="174"/>
      <c r="I155" s="174"/>
      <c r="J155" s="174"/>
      <c r="K155" s="174"/>
      <c r="L155" s="174"/>
      <c r="M155" s="174"/>
      <c r="N155" s="174"/>
      <c r="O155" s="174"/>
      <c r="P155" s="174"/>
      <c r="Q155" s="174"/>
      <c r="R155" s="174"/>
      <c r="S155" s="174"/>
      <c r="T155" s="174"/>
      <c r="U155" s="172"/>
      <c r="V155" s="169"/>
      <c r="W155" s="169"/>
      <c r="X155" s="169"/>
      <c r="Y155" s="169"/>
      <c r="Z155" s="169"/>
      <c r="AA155" s="169"/>
      <c r="AB155" s="169"/>
      <c r="AC155" s="169"/>
      <c r="AD155" s="169"/>
      <c r="AE155" s="169"/>
      <c r="AF155" s="169"/>
      <c r="AG155" s="169"/>
      <c r="AH155" s="169"/>
      <c r="AI155" s="169"/>
    </row>
    <row r="156" spans="1:35" s="175" customFormat="1" ht="16">
      <c r="A156" s="174"/>
      <c r="B156" s="174"/>
      <c r="C156" s="174"/>
      <c r="D156" s="174"/>
      <c r="E156" s="174"/>
      <c r="F156" s="174"/>
      <c r="G156" s="174"/>
      <c r="H156" s="174"/>
      <c r="I156" s="174"/>
      <c r="J156" s="174"/>
      <c r="K156" s="174"/>
      <c r="L156" s="174"/>
      <c r="M156" s="174"/>
      <c r="N156" s="174"/>
      <c r="O156" s="174"/>
      <c r="P156" s="174"/>
      <c r="Q156" s="174"/>
      <c r="R156" s="174"/>
      <c r="S156" s="174"/>
      <c r="T156" s="174"/>
      <c r="U156" s="172"/>
      <c r="V156" s="169"/>
      <c r="W156" s="169"/>
      <c r="X156" s="169"/>
      <c r="Y156" s="169"/>
      <c r="Z156" s="169"/>
      <c r="AA156" s="169"/>
      <c r="AB156" s="169"/>
      <c r="AC156" s="169"/>
      <c r="AD156" s="169"/>
      <c r="AE156" s="169"/>
      <c r="AF156" s="169"/>
      <c r="AG156" s="169"/>
      <c r="AH156" s="169"/>
      <c r="AI156" s="169"/>
    </row>
    <row r="157" spans="1:35" s="175" customFormat="1" ht="16">
      <c r="A157" s="174"/>
      <c r="B157" s="176"/>
      <c r="C157" s="174"/>
      <c r="D157" s="174"/>
      <c r="E157" s="174"/>
      <c r="F157" s="174"/>
      <c r="G157" s="174"/>
      <c r="H157" s="174"/>
      <c r="I157" s="174"/>
      <c r="J157" s="174"/>
      <c r="K157" s="174"/>
      <c r="L157" s="174"/>
      <c r="M157" s="174"/>
      <c r="N157" s="174"/>
      <c r="O157" s="174"/>
      <c r="P157" s="174"/>
      <c r="Q157" s="174"/>
      <c r="R157" s="174"/>
      <c r="S157" s="174"/>
      <c r="T157" s="174"/>
      <c r="U157" s="172"/>
      <c r="V157" s="169"/>
      <c r="W157" s="169"/>
      <c r="X157" s="169"/>
      <c r="Y157" s="169"/>
      <c r="Z157" s="169"/>
      <c r="AA157" s="169"/>
      <c r="AB157" s="169"/>
      <c r="AC157" s="169"/>
      <c r="AD157" s="169"/>
      <c r="AE157" s="169"/>
      <c r="AF157" s="169"/>
      <c r="AG157" s="169"/>
      <c r="AH157" s="169"/>
      <c r="AI157" s="169"/>
    </row>
    <row r="158" spans="1:35" s="175" customFormat="1" ht="16">
      <c r="A158" s="174"/>
      <c r="B158" s="177"/>
      <c r="C158" s="174"/>
      <c r="D158" s="174"/>
      <c r="E158" s="174"/>
      <c r="F158" s="174"/>
      <c r="G158" s="174"/>
      <c r="H158" s="174"/>
      <c r="I158" s="174"/>
      <c r="J158" s="174"/>
      <c r="K158" s="174"/>
      <c r="L158" s="174"/>
      <c r="M158" s="174"/>
      <c r="N158" s="174"/>
      <c r="O158" s="174"/>
      <c r="P158" s="174"/>
      <c r="Q158" s="174"/>
      <c r="R158" s="174"/>
      <c r="S158" s="174"/>
      <c r="T158" s="174"/>
      <c r="U158" s="171"/>
      <c r="V158" s="169"/>
      <c r="W158" s="169"/>
      <c r="X158" s="169"/>
      <c r="Y158" s="169"/>
      <c r="Z158" s="169"/>
      <c r="AA158" s="169"/>
      <c r="AB158" s="169"/>
      <c r="AC158" s="169"/>
      <c r="AD158" s="169"/>
      <c r="AE158" s="169"/>
      <c r="AF158" s="169"/>
      <c r="AG158" s="169"/>
      <c r="AH158" s="169"/>
      <c r="AI158" s="169"/>
    </row>
    <row r="159" spans="1:35" s="175" customFormat="1" ht="16">
      <c r="A159" s="174"/>
      <c r="B159" s="174"/>
      <c r="C159" s="174"/>
      <c r="D159" s="174"/>
      <c r="E159" s="174"/>
      <c r="F159" s="174"/>
      <c r="G159" s="174"/>
      <c r="H159" s="174"/>
      <c r="I159" s="174"/>
      <c r="J159" s="174"/>
      <c r="K159" s="174"/>
      <c r="L159" s="174"/>
      <c r="M159" s="174"/>
      <c r="N159" s="174"/>
      <c r="O159" s="174"/>
      <c r="P159" s="174"/>
      <c r="Q159" s="174"/>
      <c r="R159" s="174"/>
      <c r="S159" s="174"/>
      <c r="T159" s="174"/>
      <c r="U159" s="171"/>
      <c r="V159" s="169"/>
      <c r="W159" s="169"/>
      <c r="X159" s="169"/>
      <c r="Y159" s="169"/>
      <c r="Z159" s="169"/>
      <c r="AA159" s="169"/>
      <c r="AB159" s="169"/>
      <c r="AC159" s="169"/>
      <c r="AD159" s="169"/>
      <c r="AE159" s="169"/>
      <c r="AF159" s="169"/>
      <c r="AG159" s="169"/>
      <c r="AH159" s="169"/>
      <c r="AI159" s="169"/>
    </row>
    <row r="160" spans="1:35" s="175" customFormat="1" ht="16">
      <c r="A160" s="174"/>
      <c r="B160" s="174"/>
      <c r="C160" s="174"/>
      <c r="D160" s="174"/>
      <c r="E160" s="174"/>
      <c r="F160" s="174"/>
      <c r="G160" s="174"/>
      <c r="H160" s="174"/>
      <c r="I160" s="174"/>
      <c r="J160" s="174"/>
      <c r="K160" s="174"/>
      <c r="L160" s="174"/>
      <c r="M160" s="174"/>
      <c r="N160" s="174"/>
      <c r="O160" s="174"/>
      <c r="P160" s="174"/>
      <c r="Q160" s="174"/>
      <c r="R160" s="174"/>
      <c r="S160" s="174"/>
      <c r="T160" s="174"/>
      <c r="U160" s="172"/>
      <c r="V160" s="169"/>
      <c r="W160" s="169"/>
      <c r="X160" s="169"/>
      <c r="Y160" s="169"/>
      <c r="Z160" s="169"/>
      <c r="AA160" s="169"/>
      <c r="AB160" s="169"/>
      <c r="AC160" s="169"/>
      <c r="AD160" s="169"/>
      <c r="AE160" s="169"/>
      <c r="AF160" s="169"/>
      <c r="AG160" s="169"/>
      <c r="AH160" s="169"/>
      <c r="AI160" s="169"/>
    </row>
    <row r="161" spans="1:35" s="175" customFormat="1" ht="16">
      <c r="A161" s="174"/>
      <c r="B161" s="174"/>
      <c r="C161" s="174"/>
      <c r="D161" s="174"/>
      <c r="E161" s="174"/>
      <c r="F161" s="174"/>
      <c r="G161" s="174"/>
      <c r="H161" s="174"/>
      <c r="I161" s="174"/>
      <c r="J161" s="174"/>
      <c r="K161" s="174"/>
      <c r="L161" s="174"/>
      <c r="M161" s="174"/>
      <c r="N161" s="174"/>
      <c r="O161" s="174"/>
      <c r="P161" s="174"/>
      <c r="Q161" s="174"/>
      <c r="R161" s="174"/>
      <c r="S161" s="174"/>
      <c r="T161" s="174"/>
      <c r="U161" s="172"/>
      <c r="V161" s="169"/>
      <c r="W161" s="169"/>
      <c r="X161" s="169"/>
      <c r="Y161" s="169"/>
      <c r="Z161" s="169"/>
      <c r="AA161" s="169"/>
      <c r="AB161" s="169"/>
      <c r="AC161" s="169"/>
      <c r="AD161" s="169"/>
      <c r="AE161" s="169"/>
      <c r="AF161" s="169"/>
      <c r="AG161" s="169"/>
      <c r="AH161" s="169"/>
      <c r="AI161" s="169"/>
    </row>
    <row r="162" spans="1:35" s="175" customFormat="1" ht="16">
      <c r="A162" s="174"/>
      <c r="B162" s="174"/>
      <c r="C162" s="174"/>
      <c r="D162" s="174"/>
      <c r="E162" s="174"/>
      <c r="F162" s="174"/>
      <c r="G162" s="174"/>
      <c r="H162" s="174"/>
      <c r="I162" s="174"/>
      <c r="J162" s="174"/>
      <c r="K162" s="174"/>
      <c r="L162" s="174"/>
      <c r="M162" s="174"/>
      <c r="N162" s="174"/>
      <c r="O162" s="174"/>
      <c r="P162" s="174"/>
      <c r="Q162" s="174"/>
      <c r="R162" s="174"/>
      <c r="S162" s="174"/>
      <c r="T162" s="174"/>
      <c r="U162" s="172"/>
      <c r="V162" s="169"/>
      <c r="W162" s="169"/>
      <c r="X162" s="169"/>
      <c r="Y162" s="169"/>
      <c r="Z162" s="169"/>
      <c r="AA162" s="169"/>
      <c r="AB162" s="169"/>
      <c r="AC162" s="169"/>
      <c r="AD162" s="169"/>
      <c r="AE162" s="169"/>
      <c r="AF162" s="169"/>
      <c r="AG162" s="169"/>
      <c r="AH162" s="169"/>
      <c r="AI162" s="169"/>
    </row>
    <row r="163" spans="1:35" s="175" customFormat="1" ht="16">
      <c r="A163" s="174"/>
      <c r="B163" s="174"/>
      <c r="C163" s="174"/>
      <c r="D163" s="174"/>
      <c r="E163" s="174"/>
      <c r="F163" s="174"/>
      <c r="G163" s="174"/>
      <c r="H163" s="174"/>
      <c r="I163" s="174"/>
      <c r="J163" s="174"/>
      <c r="K163" s="174"/>
      <c r="L163" s="174"/>
      <c r="M163" s="174"/>
      <c r="N163" s="174"/>
      <c r="O163" s="174"/>
      <c r="P163" s="174"/>
      <c r="Q163" s="174"/>
      <c r="R163" s="174"/>
      <c r="S163" s="174"/>
      <c r="T163" s="174"/>
      <c r="U163" s="171"/>
      <c r="V163" s="169"/>
      <c r="W163" s="169"/>
      <c r="X163" s="169"/>
      <c r="Y163" s="169"/>
      <c r="Z163" s="169"/>
      <c r="AA163" s="169"/>
      <c r="AB163" s="169"/>
      <c r="AC163" s="169"/>
      <c r="AD163" s="169"/>
      <c r="AE163" s="169"/>
      <c r="AF163" s="169"/>
      <c r="AG163" s="169"/>
      <c r="AH163" s="169"/>
      <c r="AI163" s="169"/>
    </row>
    <row r="164" spans="1:35" s="175" customFormat="1" ht="16">
      <c r="A164" s="174"/>
      <c r="B164" s="174"/>
      <c r="C164" s="174"/>
      <c r="D164" s="174"/>
      <c r="E164" s="174"/>
      <c r="F164" s="174"/>
      <c r="G164" s="174"/>
      <c r="H164" s="174"/>
      <c r="I164" s="174"/>
      <c r="J164" s="174"/>
      <c r="K164" s="174"/>
      <c r="L164" s="174"/>
      <c r="M164" s="174"/>
      <c r="N164" s="174"/>
      <c r="O164" s="174"/>
      <c r="P164" s="174"/>
      <c r="Q164" s="174"/>
      <c r="R164" s="174"/>
      <c r="S164" s="174"/>
      <c r="T164" s="174"/>
      <c r="U164" s="171"/>
      <c r="V164" s="169"/>
      <c r="W164" s="169"/>
      <c r="X164" s="169"/>
      <c r="Y164" s="169"/>
      <c r="Z164" s="169"/>
      <c r="AA164" s="169"/>
      <c r="AB164" s="169"/>
      <c r="AC164" s="169"/>
      <c r="AD164" s="169"/>
      <c r="AE164" s="169"/>
      <c r="AF164" s="169"/>
      <c r="AG164" s="169"/>
      <c r="AH164" s="169"/>
      <c r="AI164" s="169"/>
    </row>
    <row r="165" spans="1:35" s="175" customFormat="1" ht="16">
      <c r="A165" s="174"/>
      <c r="B165" s="174"/>
      <c r="C165" s="174"/>
      <c r="D165" s="174"/>
      <c r="E165" s="174"/>
      <c r="F165" s="174"/>
      <c r="G165" s="174"/>
      <c r="H165" s="174"/>
      <c r="I165" s="174"/>
      <c r="J165" s="174"/>
      <c r="K165" s="174"/>
      <c r="L165" s="174"/>
      <c r="M165" s="174"/>
      <c r="N165" s="174"/>
      <c r="O165" s="174"/>
      <c r="P165" s="174"/>
      <c r="Q165" s="174"/>
      <c r="R165" s="174"/>
      <c r="S165" s="174"/>
      <c r="T165" s="174"/>
      <c r="U165" s="172"/>
      <c r="V165" s="169"/>
      <c r="W165" s="169"/>
      <c r="X165" s="169"/>
      <c r="Y165" s="169"/>
      <c r="Z165" s="169"/>
      <c r="AA165" s="169"/>
      <c r="AB165" s="169"/>
      <c r="AC165" s="169"/>
      <c r="AD165" s="169"/>
      <c r="AE165" s="169"/>
      <c r="AF165" s="169"/>
      <c r="AG165" s="169"/>
      <c r="AH165" s="169"/>
      <c r="AI165" s="169"/>
    </row>
    <row r="166" spans="1:35" s="175" customFormat="1" ht="16">
      <c r="A166" s="174"/>
      <c r="B166" s="174"/>
      <c r="C166" s="174"/>
      <c r="D166" s="174"/>
      <c r="E166" s="174"/>
      <c r="F166" s="174"/>
      <c r="G166" s="174"/>
      <c r="H166" s="174"/>
      <c r="I166" s="174"/>
      <c r="J166" s="174"/>
      <c r="K166" s="174"/>
      <c r="L166" s="174"/>
      <c r="M166" s="174"/>
      <c r="N166" s="174"/>
      <c r="O166" s="174"/>
      <c r="P166" s="174"/>
      <c r="Q166" s="174"/>
      <c r="R166" s="174"/>
      <c r="S166" s="174"/>
      <c r="T166" s="174"/>
      <c r="U166" s="172"/>
      <c r="V166" s="169"/>
      <c r="W166" s="169"/>
      <c r="X166" s="169"/>
      <c r="Y166" s="169"/>
      <c r="Z166" s="169"/>
      <c r="AA166" s="169"/>
      <c r="AB166" s="169"/>
      <c r="AC166" s="169"/>
      <c r="AD166" s="169"/>
      <c r="AE166" s="169"/>
      <c r="AF166" s="169"/>
      <c r="AG166" s="169"/>
      <c r="AH166" s="169"/>
      <c r="AI166" s="169"/>
    </row>
    <row r="167" spans="1:35" s="175" customFormat="1" ht="16">
      <c r="A167" s="174"/>
      <c r="B167" s="174"/>
      <c r="C167" s="174"/>
      <c r="D167" s="174"/>
      <c r="E167" s="174"/>
      <c r="F167" s="174"/>
      <c r="G167" s="174"/>
      <c r="H167" s="174"/>
      <c r="I167" s="174"/>
      <c r="J167" s="174"/>
      <c r="K167" s="174"/>
      <c r="L167" s="174"/>
      <c r="M167" s="174"/>
      <c r="N167" s="174"/>
      <c r="O167" s="174"/>
      <c r="P167" s="174"/>
      <c r="Q167" s="174"/>
      <c r="R167" s="174"/>
      <c r="S167" s="174"/>
      <c r="T167" s="174"/>
      <c r="U167" s="172"/>
      <c r="V167" s="169"/>
      <c r="W167" s="169"/>
      <c r="X167" s="169"/>
      <c r="Y167" s="169"/>
      <c r="Z167" s="169"/>
      <c r="AA167" s="169"/>
      <c r="AB167" s="169"/>
      <c r="AC167" s="169"/>
      <c r="AD167" s="169"/>
      <c r="AE167" s="169"/>
      <c r="AF167" s="169"/>
      <c r="AG167" s="169"/>
      <c r="AH167" s="169"/>
      <c r="AI167" s="169"/>
    </row>
    <row r="168" spans="1:35" s="175" customFormat="1" ht="16">
      <c r="A168" s="174"/>
      <c r="B168" s="174"/>
      <c r="C168" s="174"/>
      <c r="D168" s="174"/>
      <c r="E168" s="174"/>
      <c r="F168" s="174"/>
      <c r="G168" s="174"/>
      <c r="H168" s="174"/>
      <c r="I168" s="174"/>
      <c r="J168" s="174"/>
      <c r="K168" s="174"/>
      <c r="L168" s="174"/>
      <c r="M168" s="174"/>
      <c r="N168" s="174"/>
      <c r="O168" s="174"/>
      <c r="P168" s="174"/>
      <c r="Q168" s="174"/>
      <c r="R168" s="174"/>
      <c r="S168" s="174"/>
      <c r="T168" s="174"/>
      <c r="U168" s="171"/>
      <c r="V168" s="169"/>
      <c r="W168" s="169"/>
      <c r="X168" s="169"/>
      <c r="Y168" s="169"/>
      <c r="Z168" s="169"/>
      <c r="AA168" s="169"/>
      <c r="AB168" s="169"/>
      <c r="AC168" s="169"/>
      <c r="AD168" s="169"/>
      <c r="AE168" s="169"/>
      <c r="AF168" s="169"/>
      <c r="AG168" s="169"/>
      <c r="AH168" s="169"/>
      <c r="AI168" s="169"/>
    </row>
    <row r="169" spans="1:35" s="175" customFormat="1" ht="16">
      <c r="A169" s="174"/>
      <c r="B169" s="174"/>
      <c r="C169" s="174"/>
      <c r="D169" s="174"/>
      <c r="E169" s="174"/>
      <c r="F169" s="174"/>
      <c r="G169" s="174"/>
      <c r="H169" s="174"/>
      <c r="I169" s="174"/>
      <c r="J169" s="174"/>
      <c r="K169" s="174"/>
      <c r="L169" s="174"/>
      <c r="M169" s="174"/>
      <c r="N169" s="174"/>
      <c r="O169" s="174"/>
      <c r="P169" s="174"/>
      <c r="Q169" s="174"/>
      <c r="R169" s="174"/>
      <c r="S169" s="174"/>
      <c r="T169" s="174"/>
      <c r="U169" s="171"/>
      <c r="V169" s="169"/>
      <c r="W169" s="169"/>
      <c r="X169" s="169"/>
      <c r="Y169" s="169"/>
      <c r="Z169" s="169"/>
      <c r="AA169" s="169"/>
      <c r="AB169" s="169"/>
      <c r="AC169" s="169"/>
      <c r="AD169" s="169"/>
      <c r="AE169" s="169"/>
      <c r="AF169" s="169"/>
      <c r="AG169" s="169"/>
      <c r="AH169" s="169"/>
      <c r="AI169" s="169"/>
    </row>
    <row r="170" spans="1:35" s="175" customFormat="1" ht="16">
      <c r="A170" s="174"/>
      <c r="B170" s="174"/>
      <c r="C170" s="174"/>
      <c r="D170" s="174"/>
      <c r="E170" s="174"/>
      <c r="F170" s="174"/>
      <c r="G170" s="174"/>
      <c r="H170" s="174"/>
      <c r="I170" s="174"/>
      <c r="J170" s="174"/>
      <c r="K170" s="174"/>
      <c r="L170" s="174"/>
      <c r="M170" s="174"/>
      <c r="N170" s="174"/>
      <c r="O170" s="174"/>
      <c r="P170" s="174"/>
      <c r="Q170" s="174"/>
      <c r="R170" s="174"/>
      <c r="S170" s="174"/>
      <c r="T170" s="174"/>
      <c r="U170" s="172"/>
      <c r="V170" s="169"/>
      <c r="W170" s="169"/>
      <c r="X170" s="169"/>
      <c r="Y170" s="169"/>
      <c r="Z170" s="169"/>
      <c r="AA170" s="169"/>
      <c r="AB170" s="169"/>
      <c r="AC170" s="169"/>
      <c r="AD170" s="169"/>
      <c r="AE170" s="169"/>
      <c r="AF170" s="169"/>
      <c r="AG170" s="169"/>
      <c r="AH170" s="169"/>
      <c r="AI170" s="169"/>
    </row>
    <row r="171" spans="1:35" s="175" customFormat="1" ht="16">
      <c r="A171" s="174"/>
      <c r="B171" s="174"/>
      <c r="C171" s="174"/>
      <c r="D171" s="174"/>
      <c r="E171" s="174"/>
      <c r="F171" s="174"/>
      <c r="G171" s="174"/>
      <c r="H171" s="174"/>
      <c r="I171" s="174"/>
      <c r="J171" s="174"/>
      <c r="K171" s="174"/>
      <c r="L171" s="174"/>
      <c r="M171" s="174"/>
      <c r="N171" s="174"/>
      <c r="O171" s="174"/>
      <c r="P171" s="174"/>
      <c r="Q171" s="174"/>
      <c r="R171" s="174"/>
      <c r="S171" s="174"/>
      <c r="T171" s="174"/>
      <c r="U171" s="172"/>
      <c r="V171" s="169"/>
      <c r="W171" s="169"/>
      <c r="X171" s="169"/>
      <c r="Y171" s="169"/>
      <c r="Z171" s="169"/>
      <c r="AA171" s="169"/>
      <c r="AB171" s="169"/>
      <c r="AC171" s="169"/>
      <c r="AD171" s="169"/>
      <c r="AE171" s="169"/>
      <c r="AF171" s="169"/>
      <c r="AG171" s="169"/>
      <c r="AH171" s="169"/>
      <c r="AI171" s="169"/>
    </row>
    <row r="172" spans="1:35" s="175" customFormat="1" ht="16">
      <c r="A172" s="174"/>
      <c r="B172" s="174"/>
      <c r="C172" s="174"/>
      <c r="D172" s="174"/>
      <c r="E172" s="174"/>
      <c r="F172" s="174"/>
      <c r="G172" s="174"/>
      <c r="H172" s="174"/>
      <c r="I172" s="174"/>
      <c r="J172" s="174"/>
      <c r="K172" s="174"/>
      <c r="L172" s="174"/>
      <c r="M172" s="174"/>
      <c r="N172" s="174"/>
      <c r="O172" s="174"/>
      <c r="P172" s="174"/>
      <c r="Q172" s="174"/>
      <c r="R172" s="174"/>
      <c r="S172" s="174"/>
      <c r="T172" s="174"/>
      <c r="U172" s="172"/>
      <c r="V172" s="169"/>
      <c r="W172" s="169"/>
      <c r="X172" s="169"/>
      <c r="Y172" s="169"/>
      <c r="Z172" s="169"/>
      <c r="AA172" s="169"/>
      <c r="AB172" s="169"/>
      <c r="AC172" s="169"/>
      <c r="AD172" s="169"/>
      <c r="AE172" s="169"/>
      <c r="AF172" s="169"/>
      <c r="AG172" s="169"/>
      <c r="AH172" s="169"/>
      <c r="AI172" s="169"/>
    </row>
    <row r="173" spans="1:35" s="175" customFormat="1" ht="16">
      <c r="A173" s="174"/>
      <c r="B173" s="174"/>
      <c r="C173" s="174"/>
      <c r="D173" s="174"/>
      <c r="E173" s="174"/>
      <c r="F173" s="174"/>
      <c r="G173" s="174"/>
      <c r="H173" s="174"/>
      <c r="I173" s="174"/>
      <c r="J173" s="174"/>
      <c r="K173" s="174"/>
      <c r="L173" s="174"/>
      <c r="M173" s="174"/>
      <c r="N173" s="174"/>
      <c r="O173" s="174"/>
      <c r="P173" s="174"/>
      <c r="Q173" s="174"/>
      <c r="R173" s="174"/>
      <c r="S173" s="174"/>
      <c r="T173" s="174"/>
      <c r="U173" s="171"/>
      <c r="V173" s="169"/>
      <c r="W173" s="169"/>
      <c r="X173" s="169"/>
      <c r="Y173" s="169"/>
      <c r="Z173" s="169"/>
      <c r="AA173" s="169"/>
      <c r="AB173" s="169"/>
      <c r="AC173" s="169"/>
      <c r="AD173" s="169"/>
      <c r="AE173" s="169"/>
      <c r="AF173" s="169"/>
      <c r="AG173" s="169"/>
      <c r="AH173" s="169"/>
      <c r="AI173" s="169"/>
    </row>
    <row r="174" spans="1:35" s="175" customFormat="1" ht="16">
      <c r="A174" s="174"/>
      <c r="B174" s="174"/>
      <c r="C174" s="174"/>
      <c r="D174" s="174"/>
      <c r="E174" s="174"/>
      <c r="F174" s="174"/>
      <c r="G174" s="174"/>
      <c r="H174" s="174"/>
      <c r="I174" s="174"/>
      <c r="J174" s="174"/>
      <c r="K174" s="174"/>
      <c r="L174" s="174"/>
      <c r="M174" s="174"/>
      <c r="N174" s="174"/>
      <c r="O174" s="174"/>
      <c r="P174" s="174"/>
      <c r="Q174" s="174"/>
      <c r="R174" s="174"/>
      <c r="S174" s="174"/>
      <c r="T174" s="174"/>
      <c r="U174" s="171"/>
      <c r="V174" s="169"/>
      <c r="W174" s="169"/>
      <c r="X174" s="169"/>
      <c r="Y174" s="169"/>
      <c r="Z174" s="169"/>
      <c r="AA174" s="169"/>
      <c r="AB174" s="169"/>
      <c r="AC174" s="169"/>
      <c r="AD174" s="169"/>
      <c r="AE174" s="169"/>
      <c r="AF174" s="169"/>
      <c r="AG174" s="169"/>
      <c r="AH174" s="169"/>
      <c r="AI174" s="169"/>
    </row>
    <row r="175" spans="1:35" s="175" customFormat="1" ht="16">
      <c r="A175" s="174"/>
      <c r="B175" s="174"/>
      <c r="C175" s="174"/>
      <c r="D175" s="174"/>
      <c r="E175" s="174"/>
      <c r="F175" s="174"/>
      <c r="G175" s="174"/>
      <c r="H175" s="174"/>
      <c r="I175" s="174"/>
      <c r="J175" s="174"/>
      <c r="K175" s="174"/>
      <c r="L175" s="174"/>
      <c r="M175" s="174"/>
      <c r="N175" s="174"/>
      <c r="O175" s="174"/>
      <c r="P175" s="174"/>
      <c r="Q175" s="174"/>
      <c r="R175" s="174"/>
      <c r="S175" s="174"/>
      <c r="T175" s="174"/>
      <c r="U175" s="172"/>
      <c r="V175" s="169"/>
      <c r="W175" s="169"/>
      <c r="X175" s="169"/>
      <c r="Y175" s="169"/>
      <c r="Z175" s="169"/>
      <c r="AA175" s="169"/>
      <c r="AB175" s="169"/>
      <c r="AC175" s="169"/>
      <c r="AD175" s="169"/>
      <c r="AE175" s="169"/>
      <c r="AF175" s="169"/>
      <c r="AG175" s="169"/>
      <c r="AH175" s="169"/>
      <c r="AI175" s="169"/>
    </row>
    <row r="176" spans="1:35" s="175" customFormat="1" ht="16">
      <c r="A176" s="174"/>
      <c r="B176" s="174"/>
      <c r="C176" s="174"/>
      <c r="D176" s="174"/>
      <c r="E176" s="174"/>
      <c r="F176" s="174"/>
      <c r="G176" s="174"/>
      <c r="H176" s="174"/>
      <c r="I176" s="174"/>
      <c r="J176" s="174"/>
      <c r="K176" s="174"/>
      <c r="L176" s="174"/>
      <c r="M176" s="174"/>
      <c r="N176" s="174"/>
      <c r="O176" s="174"/>
      <c r="P176" s="174"/>
      <c r="Q176" s="174"/>
      <c r="R176" s="174"/>
      <c r="S176" s="174"/>
      <c r="T176" s="174"/>
      <c r="U176" s="172"/>
      <c r="V176" s="169"/>
      <c r="W176" s="169"/>
      <c r="X176" s="169"/>
      <c r="Y176" s="169"/>
      <c r="Z176" s="169"/>
      <c r="AA176" s="169"/>
      <c r="AB176" s="169"/>
      <c r="AC176" s="169"/>
      <c r="AD176" s="169"/>
      <c r="AE176" s="169"/>
      <c r="AF176" s="169"/>
      <c r="AG176" s="169"/>
      <c r="AH176" s="169"/>
      <c r="AI176" s="169"/>
    </row>
    <row r="177" spans="1:35" s="175" customFormat="1" ht="16">
      <c r="A177" s="174"/>
      <c r="B177" s="174"/>
      <c r="C177" s="174"/>
      <c r="D177" s="174"/>
      <c r="E177" s="174"/>
      <c r="F177" s="174"/>
      <c r="G177" s="174"/>
      <c r="H177" s="174"/>
      <c r="I177" s="174"/>
      <c r="J177" s="174"/>
      <c r="K177" s="174"/>
      <c r="L177" s="174"/>
      <c r="M177" s="174"/>
      <c r="N177" s="174"/>
      <c r="O177" s="174"/>
      <c r="P177" s="174"/>
      <c r="Q177" s="174"/>
      <c r="R177" s="174"/>
      <c r="S177" s="174"/>
      <c r="T177" s="174"/>
      <c r="U177" s="172"/>
      <c r="V177" s="169"/>
      <c r="W177" s="169"/>
      <c r="X177" s="169"/>
      <c r="Y177" s="169"/>
      <c r="Z177" s="169"/>
      <c r="AA177" s="169"/>
      <c r="AB177" s="169"/>
      <c r="AC177" s="169"/>
      <c r="AD177" s="169"/>
      <c r="AE177" s="169"/>
      <c r="AF177" s="169"/>
      <c r="AG177" s="169"/>
      <c r="AH177" s="169"/>
      <c r="AI177" s="169"/>
    </row>
    <row r="178" spans="1:35" s="175" customFormat="1" ht="16">
      <c r="A178" s="174"/>
      <c r="B178" s="174"/>
      <c r="C178" s="174"/>
      <c r="D178" s="174"/>
      <c r="E178" s="174"/>
      <c r="F178" s="174"/>
      <c r="G178" s="174"/>
      <c r="H178" s="174"/>
      <c r="I178" s="174"/>
      <c r="J178" s="174"/>
      <c r="K178" s="174"/>
      <c r="L178" s="174"/>
      <c r="M178" s="174"/>
      <c r="N178" s="174"/>
      <c r="O178" s="174"/>
      <c r="P178" s="174"/>
      <c r="Q178" s="174"/>
      <c r="R178" s="174"/>
      <c r="S178" s="174"/>
      <c r="T178" s="174"/>
      <c r="U178" s="171"/>
      <c r="V178" s="169"/>
      <c r="W178" s="169"/>
      <c r="X178" s="169"/>
      <c r="Y178" s="169"/>
      <c r="Z178" s="169"/>
      <c r="AA178" s="169"/>
      <c r="AB178" s="169"/>
      <c r="AC178" s="169"/>
      <c r="AD178" s="169"/>
      <c r="AE178" s="169"/>
      <c r="AF178" s="169"/>
      <c r="AG178" s="169"/>
      <c r="AH178" s="169"/>
      <c r="AI178" s="169"/>
    </row>
    <row r="179" spans="1:35" s="175" customFormat="1" ht="16">
      <c r="A179" s="174"/>
      <c r="B179" s="174"/>
      <c r="C179" s="174"/>
      <c r="D179" s="174"/>
      <c r="E179" s="174"/>
      <c r="F179" s="174"/>
      <c r="G179" s="174"/>
      <c r="H179" s="174"/>
      <c r="I179" s="174"/>
      <c r="J179" s="174"/>
      <c r="K179" s="174"/>
      <c r="L179" s="174"/>
      <c r="M179" s="174"/>
      <c r="N179" s="174"/>
      <c r="O179" s="174"/>
      <c r="P179" s="174"/>
      <c r="Q179" s="174"/>
      <c r="R179" s="174"/>
      <c r="S179" s="174"/>
      <c r="T179" s="174"/>
      <c r="U179" s="171"/>
      <c r="V179" s="169"/>
      <c r="W179" s="169"/>
      <c r="X179" s="169"/>
      <c r="Y179" s="169"/>
      <c r="Z179" s="169"/>
      <c r="AA179" s="169"/>
      <c r="AB179" s="169"/>
      <c r="AC179" s="169"/>
      <c r="AD179" s="169"/>
      <c r="AE179" s="169"/>
      <c r="AF179" s="169"/>
      <c r="AG179" s="169"/>
      <c r="AH179" s="169"/>
      <c r="AI179" s="169"/>
    </row>
    <row r="180" spans="1:35" s="175" customFormat="1" ht="16">
      <c r="A180" s="174"/>
      <c r="B180" s="174"/>
      <c r="C180" s="174"/>
      <c r="D180" s="174"/>
      <c r="E180" s="174"/>
      <c r="F180" s="174"/>
      <c r="G180" s="174"/>
      <c r="H180" s="174"/>
      <c r="I180" s="174"/>
      <c r="J180" s="174"/>
      <c r="K180" s="174"/>
      <c r="L180" s="174"/>
      <c r="M180" s="174"/>
      <c r="N180" s="174"/>
      <c r="O180" s="174"/>
      <c r="P180" s="174"/>
      <c r="Q180" s="174"/>
      <c r="R180" s="174"/>
      <c r="S180" s="174"/>
      <c r="T180" s="174"/>
      <c r="U180" s="172"/>
      <c r="V180" s="169"/>
      <c r="W180" s="169"/>
      <c r="X180" s="169"/>
      <c r="Y180" s="169"/>
      <c r="Z180" s="169"/>
      <c r="AA180" s="169"/>
      <c r="AB180" s="169"/>
      <c r="AC180" s="169"/>
      <c r="AD180" s="169"/>
      <c r="AE180" s="169"/>
      <c r="AF180" s="169"/>
      <c r="AG180" s="169"/>
      <c r="AH180" s="169"/>
      <c r="AI180" s="169"/>
    </row>
    <row r="181" spans="1:35" s="175" customFormat="1" ht="16">
      <c r="A181" s="174"/>
      <c r="B181" s="174"/>
      <c r="C181" s="174"/>
      <c r="D181" s="174"/>
      <c r="E181" s="174"/>
      <c r="F181" s="174"/>
      <c r="G181" s="174"/>
      <c r="H181" s="174"/>
      <c r="I181" s="174"/>
      <c r="J181" s="174"/>
      <c r="K181" s="174"/>
      <c r="L181" s="174"/>
      <c r="M181" s="174"/>
      <c r="N181" s="174"/>
      <c r="O181" s="174"/>
      <c r="P181" s="174"/>
      <c r="Q181" s="174"/>
      <c r="R181" s="174"/>
      <c r="S181" s="174"/>
      <c r="T181" s="174"/>
      <c r="U181" s="172"/>
      <c r="V181" s="169"/>
      <c r="W181" s="169"/>
      <c r="X181" s="169"/>
      <c r="Y181" s="169"/>
      <c r="Z181" s="169"/>
      <c r="AA181" s="169"/>
      <c r="AB181" s="169"/>
      <c r="AC181" s="169"/>
      <c r="AD181" s="169"/>
      <c r="AE181" s="169"/>
      <c r="AF181" s="169"/>
      <c r="AG181" s="169"/>
      <c r="AH181" s="169"/>
      <c r="AI181" s="169"/>
    </row>
    <row r="182" spans="1:35" s="175" customFormat="1" ht="16">
      <c r="A182" s="174"/>
      <c r="B182" s="174"/>
      <c r="C182" s="174"/>
      <c r="D182" s="174"/>
      <c r="E182" s="174"/>
      <c r="F182" s="174"/>
      <c r="G182" s="174"/>
      <c r="H182" s="174"/>
      <c r="I182" s="174"/>
      <c r="J182" s="174"/>
      <c r="K182" s="174"/>
      <c r="L182" s="174"/>
      <c r="M182" s="174"/>
      <c r="N182" s="174"/>
      <c r="O182" s="174"/>
      <c r="P182" s="174"/>
      <c r="Q182" s="174"/>
      <c r="R182" s="174"/>
      <c r="S182" s="174"/>
      <c r="T182" s="174"/>
      <c r="U182" s="172"/>
      <c r="V182" s="169"/>
      <c r="W182" s="169"/>
      <c r="X182" s="169"/>
      <c r="Y182" s="169"/>
      <c r="Z182" s="169"/>
      <c r="AA182" s="169"/>
      <c r="AB182" s="169"/>
      <c r="AC182" s="169"/>
      <c r="AD182" s="169"/>
      <c r="AE182" s="169"/>
      <c r="AF182" s="169"/>
      <c r="AG182" s="169"/>
      <c r="AH182" s="169"/>
      <c r="AI182" s="169"/>
    </row>
    <row r="183" spans="1:35" s="175" customFormat="1" ht="16">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row>
    <row r="184" spans="1:35" s="175" customFormat="1" ht="16">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row>
    <row r="185" spans="1:35" s="175" customFormat="1" ht="16">
      <c r="A185" s="174"/>
      <c r="B185" s="174"/>
      <c r="C185" s="174"/>
      <c r="D185" s="174"/>
      <c r="E185" s="174"/>
      <c r="F185" s="174"/>
      <c r="G185" s="174"/>
      <c r="H185" s="174"/>
      <c r="I185" s="174"/>
      <c r="J185" s="174"/>
      <c r="K185" s="174"/>
      <c r="L185" s="174"/>
      <c r="M185" s="174"/>
      <c r="N185" s="174"/>
      <c r="O185" s="174"/>
      <c r="P185" s="174"/>
      <c r="Q185" s="174"/>
      <c r="R185" s="174"/>
      <c r="S185" s="174"/>
      <c r="T185" s="180"/>
      <c r="U185" s="174"/>
      <c r="V185" s="174"/>
      <c r="W185" s="174"/>
      <c r="X185" s="174"/>
      <c r="Y185" s="174"/>
      <c r="Z185" s="174"/>
      <c r="AA185" s="174"/>
      <c r="AB185" s="174"/>
      <c r="AC185" s="174"/>
      <c r="AD185" s="174"/>
      <c r="AE185" s="174"/>
      <c r="AF185" s="174"/>
      <c r="AG185" s="174"/>
      <c r="AH185" s="174"/>
      <c r="AI185" s="174"/>
    </row>
    <row r="186" spans="1:35" s="175" customFormat="1" ht="16">
      <c r="A186" s="174"/>
      <c r="B186" s="174"/>
      <c r="C186" s="174"/>
      <c r="D186" s="174"/>
      <c r="E186" s="174"/>
      <c r="F186" s="174"/>
      <c r="G186" s="174"/>
      <c r="H186" s="174"/>
      <c r="I186" s="174"/>
      <c r="J186" s="174"/>
      <c r="K186" s="174"/>
      <c r="L186" s="174"/>
      <c r="M186" s="174"/>
      <c r="N186" s="174"/>
      <c r="O186" s="174"/>
      <c r="P186" s="174"/>
      <c r="Q186" s="174"/>
      <c r="R186" s="174"/>
      <c r="S186" s="174"/>
      <c r="T186" s="180"/>
      <c r="U186" s="174"/>
      <c r="V186" s="174"/>
      <c r="W186" s="174"/>
      <c r="X186" s="174"/>
      <c r="Y186" s="174"/>
      <c r="Z186" s="174"/>
      <c r="AA186" s="174"/>
      <c r="AB186" s="174"/>
      <c r="AC186" s="174"/>
      <c r="AD186" s="174"/>
      <c r="AE186" s="174"/>
      <c r="AF186" s="174"/>
      <c r="AG186" s="174"/>
      <c r="AH186" s="174"/>
      <c r="AI186" s="174"/>
    </row>
    <row r="187" spans="1:35" s="175" customFormat="1" ht="16">
      <c r="A187" s="174"/>
      <c r="B187" s="174"/>
      <c r="C187" s="174"/>
      <c r="D187" s="174"/>
      <c r="E187" s="174"/>
      <c r="F187" s="174"/>
      <c r="G187" s="174"/>
      <c r="H187" s="174"/>
      <c r="I187" s="174"/>
      <c r="J187" s="174"/>
      <c r="K187" s="174"/>
      <c r="L187" s="174"/>
      <c r="M187" s="174"/>
      <c r="N187" s="174"/>
      <c r="O187" s="174"/>
      <c r="P187" s="174"/>
      <c r="Q187" s="174"/>
      <c r="R187" s="174"/>
      <c r="S187" s="174"/>
      <c r="T187" s="181"/>
      <c r="U187" s="174"/>
      <c r="V187" s="174"/>
      <c r="W187" s="174"/>
      <c r="X187" s="174"/>
      <c r="Y187" s="174"/>
      <c r="Z187" s="174"/>
      <c r="AA187" s="174"/>
      <c r="AB187" s="174"/>
      <c r="AC187" s="174"/>
      <c r="AD187" s="174"/>
      <c r="AE187" s="174"/>
      <c r="AF187" s="174"/>
      <c r="AG187" s="174"/>
      <c r="AH187" s="174"/>
      <c r="AI187" s="174"/>
    </row>
    <row r="188" spans="1:35" s="175" customFormat="1" ht="16">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row>
    <row r="189" spans="1:35" s="175" customFormat="1" ht="16">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row>
    <row r="190" spans="1:35" s="175" customFormat="1" ht="16">
      <c r="A190" s="174"/>
      <c r="B190" s="174"/>
      <c r="C190" s="174"/>
      <c r="D190" s="174"/>
      <c r="E190" s="174"/>
      <c r="F190" s="174"/>
      <c r="G190" s="174"/>
      <c r="H190" s="174"/>
      <c r="I190" s="145"/>
      <c r="J190" s="145"/>
      <c r="K190" s="145"/>
      <c r="L190" s="145"/>
      <c r="M190" s="145"/>
      <c r="N190" s="145"/>
      <c r="O190" s="145"/>
      <c r="P190" s="145"/>
      <c r="Q190" s="145"/>
      <c r="R190" s="145"/>
      <c r="S190" s="174"/>
      <c r="T190" s="174"/>
      <c r="U190" s="174"/>
      <c r="V190" s="174"/>
      <c r="W190" s="174"/>
      <c r="X190" s="174"/>
      <c r="Y190" s="174"/>
      <c r="Z190" s="174"/>
      <c r="AA190" s="174"/>
      <c r="AB190" s="174"/>
      <c r="AC190" s="174"/>
      <c r="AD190" s="174"/>
      <c r="AE190" s="174"/>
      <c r="AF190" s="174"/>
      <c r="AG190" s="174"/>
      <c r="AH190" s="174"/>
      <c r="AI190" s="174"/>
    </row>
    <row r="191" spans="1:35" s="175" customFormat="1" ht="16">
      <c r="A191" s="174"/>
      <c r="B191" s="174"/>
      <c r="C191" s="145"/>
      <c r="D191" s="145"/>
      <c r="E191" s="145"/>
      <c r="F191" s="145"/>
      <c r="G191" s="145"/>
      <c r="H191" s="145"/>
      <c r="I191" s="145"/>
      <c r="J191" s="145"/>
      <c r="K191" s="145"/>
      <c r="L191" s="145"/>
      <c r="M191" s="145"/>
      <c r="N191" s="145"/>
      <c r="O191" s="145"/>
      <c r="P191" s="145"/>
      <c r="Q191" s="145"/>
      <c r="R191" s="145"/>
      <c r="S191" s="174"/>
      <c r="T191" s="174"/>
      <c r="U191" s="174"/>
      <c r="V191" s="174"/>
      <c r="W191" s="174"/>
      <c r="X191" s="174"/>
      <c r="Y191" s="174"/>
      <c r="Z191" s="174"/>
      <c r="AA191" s="174"/>
      <c r="AB191" s="174"/>
      <c r="AC191" s="174"/>
      <c r="AD191" s="174"/>
      <c r="AE191" s="174"/>
      <c r="AF191" s="174"/>
      <c r="AG191" s="174"/>
      <c r="AH191" s="174"/>
      <c r="AI191" s="174"/>
    </row>
    <row r="192" spans="1:35" s="175" customFormat="1" ht="16">
      <c r="A192" s="174"/>
      <c r="B192" s="174"/>
      <c r="C192" s="145"/>
      <c r="D192" s="145"/>
      <c r="E192" s="145"/>
      <c r="F192" s="145"/>
      <c r="G192" s="145"/>
      <c r="H192" s="145"/>
      <c r="I192" s="146"/>
      <c r="J192" s="146"/>
      <c r="K192" s="146"/>
      <c r="L192" s="146"/>
      <c r="M192" s="170"/>
      <c r="N192" s="146"/>
      <c r="O192" s="146"/>
      <c r="P192" s="146"/>
      <c r="Q192" s="146"/>
      <c r="R192" s="146"/>
      <c r="S192" s="174"/>
      <c r="T192" s="174"/>
      <c r="U192" s="169"/>
      <c r="V192" s="169"/>
      <c r="W192" s="169"/>
      <c r="X192" s="169"/>
      <c r="Y192" s="169"/>
      <c r="Z192" s="169"/>
      <c r="AA192" s="169"/>
      <c r="AB192" s="169"/>
      <c r="AC192" s="169"/>
      <c r="AD192" s="169"/>
      <c r="AE192" s="169"/>
      <c r="AF192" s="169"/>
      <c r="AG192" s="169"/>
      <c r="AH192" s="169"/>
      <c r="AI192" s="169"/>
    </row>
    <row r="193" spans="1:35" s="175" customFormat="1" ht="16">
      <c r="A193" s="174"/>
      <c r="B193" s="174"/>
      <c r="C193" s="145"/>
      <c r="D193" s="145"/>
      <c r="E193" s="145"/>
      <c r="F193" s="145"/>
      <c r="G193" s="145"/>
      <c r="H193" s="145"/>
      <c r="I193" s="146"/>
      <c r="J193" s="146"/>
      <c r="K193" s="146"/>
      <c r="L193" s="146"/>
      <c r="M193" s="170"/>
      <c r="N193" s="146"/>
      <c r="O193" s="146"/>
      <c r="P193" s="146"/>
      <c r="Q193" s="146"/>
      <c r="R193" s="146"/>
      <c r="S193" s="174"/>
      <c r="T193" s="174"/>
      <c r="U193" s="169"/>
      <c r="V193" s="169"/>
      <c r="W193" s="169"/>
      <c r="X193" s="169"/>
      <c r="Y193" s="169"/>
      <c r="Z193" s="169"/>
      <c r="AA193" s="169"/>
      <c r="AB193" s="169"/>
      <c r="AC193" s="169"/>
      <c r="AD193" s="169"/>
      <c r="AE193" s="169"/>
      <c r="AF193" s="169"/>
      <c r="AG193" s="169"/>
      <c r="AH193" s="169"/>
      <c r="AI193" s="169"/>
    </row>
    <row r="194" spans="1:35" s="175" customFormat="1" ht="16">
      <c r="A194" s="174"/>
      <c r="B194" s="174"/>
      <c r="C194" s="145"/>
      <c r="D194" s="145"/>
      <c r="E194" s="145"/>
      <c r="F194" s="145"/>
      <c r="G194" s="145"/>
      <c r="H194" s="145"/>
      <c r="I194" s="145"/>
      <c r="J194" s="145"/>
      <c r="K194" s="145"/>
      <c r="L194" s="145"/>
      <c r="M194" s="145"/>
      <c r="N194" s="145"/>
      <c r="O194" s="145"/>
      <c r="P194" s="145"/>
      <c r="Q194" s="145"/>
      <c r="R194" s="145"/>
      <c r="S194" s="174"/>
      <c r="T194" s="174"/>
      <c r="U194" s="169"/>
      <c r="V194" s="169"/>
      <c r="W194" s="169"/>
      <c r="X194" s="169"/>
      <c r="Y194" s="169"/>
      <c r="Z194" s="169"/>
      <c r="AA194" s="169"/>
      <c r="AB194" s="169"/>
      <c r="AC194" s="169"/>
      <c r="AD194" s="169"/>
      <c r="AE194" s="169"/>
      <c r="AF194" s="169"/>
      <c r="AG194" s="169"/>
      <c r="AH194" s="169"/>
      <c r="AI194" s="169"/>
    </row>
    <row r="195" spans="1:35" s="175" customFormat="1" ht="16">
      <c r="A195" s="174"/>
      <c r="B195" s="174"/>
      <c r="C195" s="145"/>
      <c r="D195" s="145"/>
      <c r="E195" s="145"/>
      <c r="F195" s="145"/>
      <c r="G195" s="145"/>
      <c r="H195" s="145"/>
      <c r="I195" s="145"/>
      <c r="J195" s="145"/>
      <c r="K195" s="145"/>
      <c r="L195" s="145"/>
      <c r="M195" s="170"/>
      <c r="N195" s="145"/>
      <c r="O195" s="145"/>
      <c r="P195" s="145"/>
      <c r="Q195" s="145"/>
      <c r="R195" s="145"/>
      <c r="S195" s="174"/>
      <c r="T195" s="174"/>
      <c r="U195" s="169"/>
      <c r="V195" s="169"/>
      <c r="W195" s="169"/>
      <c r="X195" s="169"/>
      <c r="Y195" s="169"/>
      <c r="Z195" s="169"/>
      <c r="AA195" s="169"/>
      <c r="AB195" s="169"/>
      <c r="AC195" s="169"/>
      <c r="AD195" s="169"/>
      <c r="AE195" s="169"/>
      <c r="AF195" s="169"/>
      <c r="AG195" s="169"/>
      <c r="AH195" s="169"/>
      <c r="AI195" s="169"/>
    </row>
    <row r="196" spans="1:35" s="175" customFormat="1" ht="16">
      <c r="A196" s="174"/>
      <c r="B196" s="174"/>
      <c r="C196" s="174"/>
      <c r="D196" s="174"/>
      <c r="E196" s="174"/>
      <c r="F196" s="145"/>
      <c r="G196" s="174"/>
      <c r="H196" s="174"/>
      <c r="I196" s="174"/>
      <c r="J196" s="174"/>
      <c r="K196" s="174"/>
      <c r="L196" s="174"/>
      <c r="M196" s="174"/>
      <c r="N196" s="174"/>
      <c r="O196" s="174"/>
      <c r="P196" s="174"/>
      <c r="Q196" s="174"/>
      <c r="R196" s="174"/>
      <c r="S196" s="174"/>
      <c r="T196" s="174"/>
      <c r="U196" s="171"/>
      <c r="V196" s="169"/>
      <c r="W196" s="169"/>
      <c r="X196" s="169"/>
      <c r="Y196" s="169"/>
      <c r="Z196" s="169"/>
      <c r="AA196" s="169"/>
      <c r="AB196" s="169"/>
      <c r="AC196" s="169"/>
      <c r="AD196" s="169"/>
      <c r="AE196" s="169"/>
      <c r="AF196" s="169"/>
      <c r="AG196" s="169"/>
      <c r="AH196" s="169"/>
      <c r="AI196" s="169"/>
    </row>
    <row r="197" spans="1:35" s="175" customFormat="1" ht="16">
      <c r="A197" s="174"/>
      <c r="B197" s="174"/>
      <c r="C197" s="174"/>
      <c r="D197" s="174"/>
      <c r="E197" s="174"/>
      <c r="F197" s="174"/>
      <c r="G197" s="174"/>
      <c r="H197" s="174"/>
      <c r="I197" s="174"/>
      <c r="J197" s="174"/>
      <c r="K197" s="174"/>
      <c r="L197" s="174"/>
      <c r="M197" s="174"/>
      <c r="N197" s="174"/>
      <c r="O197" s="174"/>
      <c r="P197" s="174"/>
      <c r="Q197" s="174"/>
      <c r="R197" s="174"/>
      <c r="S197" s="174"/>
      <c r="T197" s="174"/>
      <c r="U197" s="171"/>
      <c r="V197" s="169"/>
      <c r="W197" s="169"/>
      <c r="X197" s="169"/>
      <c r="Y197" s="169"/>
      <c r="Z197" s="169"/>
      <c r="AA197" s="169"/>
      <c r="AB197" s="169"/>
      <c r="AC197" s="169"/>
      <c r="AD197" s="169"/>
      <c r="AE197" s="169"/>
      <c r="AF197" s="169"/>
      <c r="AG197" s="169"/>
      <c r="AH197" s="169"/>
      <c r="AI197" s="169"/>
    </row>
    <row r="198" spans="1:35" s="175" customFormat="1" ht="16">
      <c r="A198" s="174"/>
      <c r="B198" s="174"/>
      <c r="C198" s="174"/>
      <c r="D198" s="174"/>
      <c r="E198" s="174"/>
      <c r="F198" s="174"/>
      <c r="G198" s="174"/>
      <c r="H198" s="174"/>
      <c r="I198" s="174"/>
      <c r="J198" s="174"/>
      <c r="K198" s="174"/>
      <c r="L198" s="174"/>
      <c r="M198" s="174"/>
      <c r="N198" s="174"/>
      <c r="O198" s="174"/>
      <c r="P198" s="174"/>
      <c r="Q198" s="174"/>
      <c r="R198" s="174"/>
      <c r="S198" s="174"/>
      <c r="T198" s="174"/>
      <c r="U198" s="172"/>
      <c r="V198" s="169"/>
      <c r="W198" s="169"/>
      <c r="X198" s="169"/>
      <c r="Y198" s="169"/>
      <c r="Z198" s="169"/>
      <c r="AA198" s="169"/>
      <c r="AB198" s="169"/>
      <c r="AC198" s="169"/>
      <c r="AD198" s="169"/>
      <c r="AE198" s="169"/>
      <c r="AF198" s="169"/>
      <c r="AG198" s="169"/>
      <c r="AH198" s="169"/>
      <c r="AI198" s="169"/>
    </row>
    <row r="199" spans="1:35" s="175" customFormat="1" ht="16">
      <c r="A199" s="174"/>
      <c r="B199" s="174"/>
      <c r="C199" s="174"/>
      <c r="D199" s="174"/>
      <c r="E199" s="174"/>
      <c r="F199" s="174"/>
      <c r="G199" s="174"/>
      <c r="H199" s="174"/>
      <c r="I199" s="174"/>
      <c r="J199" s="174"/>
      <c r="K199" s="174"/>
      <c r="L199" s="174"/>
      <c r="M199" s="174"/>
      <c r="N199" s="174"/>
      <c r="O199" s="174"/>
      <c r="P199" s="174"/>
      <c r="Q199" s="174"/>
      <c r="R199" s="174"/>
      <c r="S199" s="174"/>
      <c r="T199" s="174"/>
      <c r="U199" s="172"/>
      <c r="V199" s="169"/>
      <c r="W199" s="169"/>
      <c r="X199" s="169"/>
      <c r="Y199" s="169"/>
      <c r="Z199" s="169"/>
      <c r="AA199" s="169"/>
      <c r="AB199" s="169"/>
      <c r="AC199" s="169"/>
      <c r="AD199" s="169"/>
      <c r="AE199" s="169"/>
      <c r="AF199" s="169"/>
      <c r="AG199" s="169"/>
      <c r="AH199" s="169"/>
      <c r="AI199" s="169"/>
    </row>
    <row r="200" spans="1:35" s="175" customFormat="1" ht="16">
      <c r="A200" s="174"/>
      <c r="B200" s="174"/>
      <c r="C200" s="174"/>
      <c r="D200" s="174"/>
      <c r="E200" s="174"/>
      <c r="F200" s="174"/>
      <c r="G200" s="174"/>
      <c r="H200" s="174"/>
      <c r="I200" s="174"/>
      <c r="J200" s="174"/>
      <c r="K200" s="174"/>
      <c r="L200" s="174"/>
      <c r="M200" s="174"/>
      <c r="N200" s="174"/>
      <c r="O200" s="174"/>
      <c r="P200" s="174"/>
      <c r="Q200" s="174"/>
      <c r="R200" s="174"/>
      <c r="S200" s="174"/>
      <c r="T200" s="174"/>
      <c r="U200" s="172"/>
      <c r="V200" s="169"/>
      <c r="W200" s="169"/>
      <c r="X200" s="169"/>
      <c r="Y200" s="169"/>
      <c r="Z200" s="169"/>
      <c r="AA200" s="169"/>
      <c r="AB200" s="169"/>
      <c r="AC200" s="169"/>
      <c r="AD200" s="169"/>
      <c r="AE200" s="169"/>
      <c r="AF200" s="169"/>
      <c r="AG200" s="169"/>
      <c r="AH200" s="169"/>
      <c r="AI200" s="169"/>
    </row>
    <row r="201" spans="1:35" s="175" customFormat="1" ht="16">
      <c r="A201" s="174"/>
      <c r="B201" s="178"/>
      <c r="C201" s="174"/>
      <c r="D201" s="174"/>
      <c r="E201" s="174"/>
      <c r="F201" s="174"/>
      <c r="G201" s="174"/>
      <c r="H201" s="174"/>
      <c r="I201" s="174"/>
      <c r="J201" s="174"/>
      <c r="K201" s="174"/>
      <c r="L201" s="174"/>
      <c r="M201" s="174"/>
      <c r="N201" s="174"/>
      <c r="O201" s="174"/>
      <c r="P201" s="174"/>
      <c r="Q201" s="174"/>
      <c r="R201" s="174"/>
      <c r="S201" s="174"/>
      <c r="T201" s="174"/>
      <c r="U201" s="171"/>
      <c r="V201" s="169"/>
      <c r="W201" s="169"/>
      <c r="X201" s="169"/>
      <c r="Y201" s="169"/>
      <c r="Z201" s="169"/>
      <c r="AA201" s="169"/>
      <c r="AB201" s="169"/>
      <c r="AC201" s="169"/>
      <c r="AD201" s="169"/>
      <c r="AE201" s="169"/>
      <c r="AF201" s="169"/>
      <c r="AG201" s="169"/>
      <c r="AH201" s="169"/>
      <c r="AI201" s="169"/>
    </row>
    <row r="202" spans="1:35" s="175" customFormat="1" ht="16">
      <c r="A202" s="174"/>
      <c r="B202" s="174"/>
      <c r="C202" s="174"/>
      <c r="D202" s="174"/>
      <c r="E202" s="174"/>
      <c r="F202" s="174"/>
      <c r="G202" s="174"/>
      <c r="H202" s="174"/>
      <c r="I202" s="174"/>
      <c r="J202" s="174"/>
      <c r="K202" s="174"/>
      <c r="L202" s="174"/>
      <c r="M202" s="174"/>
      <c r="N202" s="174"/>
      <c r="O202" s="174"/>
      <c r="P202" s="174"/>
      <c r="Q202" s="174"/>
      <c r="R202" s="174"/>
      <c r="S202" s="174"/>
      <c r="T202" s="174"/>
      <c r="U202" s="171"/>
      <c r="V202" s="169"/>
      <c r="W202" s="169"/>
      <c r="X202" s="169"/>
      <c r="Y202" s="169"/>
      <c r="Z202" s="169"/>
      <c r="AA202" s="169"/>
      <c r="AB202" s="169"/>
      <c r="AC202" s="169"/>
      <c r="AD202" s="169"/>
      <c r="AE202" s="169"/>
      <c r="AF202" s="169"/>
      <c r="AG202" s="169"/>
      <c r="AH202" s="169"/>
      <c r="AI202" s="169"/>
    </row>
    <row r="203" spans="1:35" s="175" customFormat="1" ht="16">
      <c r="A203" s="174"/>
      <c r="B203" s="174"/>
      <c r="C203" s="174"/>
      <c r="D203" s="174"/>
      <c r="E203" s="174"/>
      <c r="F203" s="174"/>
      <c r="G203" s="174"/>
      <c r="H203" s="174"/>
      <c r="I203" s="174"/>
      <c r="J203" s="174"/>
      <c r="K203" s="174"/>
      <c r="L203" s="174"/>
      <c r="M203" s="174"/>
      <c r="N203" s="174"/>
      <c r="O203" s="174"/>
      <c r="P203" s="174"/>
      <c r="Q203" s="174"/>
      <c r="R203" s="174"/>
      <c r="S203" s="174"/>
      <c r="T203" s="174"/>
      <c r="U203" s="172"/>
      <c r="V203" s="169"/>
      <c r="W203" s="169"/>
      <c r="X203" s="169"/>
      <c r="Y203" s="169"/>
      <c r="Z203" s="169"/>
      <c r="AA203" s="169"/>
      <c r="AB203" s="169"/>
      <c r="AC203" s="169"/>
      <c r="AD203" s="169"/>
      <c r="AE203" s="169"/>
      <c r="AF203" s="169"/>
      <c r="AG203" s="169"/>
      <c r="AH203" s="169"/>
      <c r="AI203" s="169"/>
    </row>
    <row r="204" spans="1:35" s="175" customFormat="1" ht="16">
      <c r="A204" s="174"/>
      <c r="B204" s="174"/>
      <c r="C204" s="174"/>
      <c r="D204" s="174"/>
      <c r="E204" s="174"/>
      <c r="F204" s="174"/>
      <c r="G204" s="174"/>
      <c r="H204" s="174"/>
      <c r="I204" s="174"/>
      <c r="J204" s="174"/>
      <c r="K204" s="174"/>
      <c r="L204" s="174"/>
      <c r="M204" s="174"/>
      <c r="N204" s="174"/>
      <c r="O204" s="174"/>
      <c r="P204" s="174"/>
      <c r="Q204" s="174"/>
      <c r="R204" s="174"/>
      <c r="S204" s="174"/>
      <c r="T204" s="174"/>
      <c r="U204" s="172"/>
      <c r="V204" s="169"/>
      <c r="W204" s="169"/>
      <c r="X204" s="169"/>
      <c r="Y204" s="169"/>
      <c r="Z204" s="169"/>
      <c r="AA204" s="169"/>
      <c r="AB204" s="169"/>
      <c r="AC204" s="169"/>
      <c r="AD204" s="169"/>
      <c r="AE204" s="169"/>
      <c r="AF204" s="169"/>
      <c r="AG204" s="169"/>
      <c r="AH204" s="169"/>
      <c r="AI204" s="169"/>
    </row>
    <row r="205" spans="1:35" s="175" customFormat="1" ht="16">
      <c r="A205" s="174"/>
      <c r="B205" s="176"/>
      <c r="C205" s="174"/>
      <c r="D205" s="174"/>
      <c r="E205" s="174"/>
      <c r="F205" s="174"/>
      <c r="G205" s="174"/>
      <c r="H205" s="174"/>
      <c r="I205" s="174"/>
      <c r="J205" s="174"/>
      <c r="K205" s="174"/>
      <c r="L205" s="174"/>
      <c r="M205" s="174"/>
      <c r="N205" s="174"/>
      <c r="O205" s="174"/>
      <c r="P205" s="174"/>
      <c r="Q205" s="174"/>
      <c r="R205" s="174"/>
      <c r="S205" s="174"/>
      <c r="T205" s="174"/>
      <c r="U205" s="172"/>
      <c r="V205" s="169"/>
      <c r="W205" s="169"/>
      <c r="X205" s="169"/>
      <c r="Y205" s="169"/>
      <c r="Z205" s="169"/>
      <c r="AA205" s="169"/>
      <c r="AB205" s="169"/>
      <c r="AC205" s="169"/>
      <c r="AD205" s="169"/>
      <c r="AE205" s="169"/>
      <c r="AF205" s="169"/>
      <c r="AG205" s="169"/>
      <c r="AH205" s="169"/>
      <c r="AI205" s="169"/>
    </row>
    <row r="206" spans="1:35" s="175" customFormat="1" ht="16">
      <c r="A206" s="174"/>
      <c r="B206" s="177"/>
      <c r="C206" s="174"/>
      <c r="D206" s="174"/>
      <c r="E206" s="174"/>
      <c r="F206" s="174"/>
      <c r="G206" s="174"/>
      <c r="H206" s="174"/>
      <c r="I206" s="174"/>
      <c r="J206" s="174"/>
      <c r="K206" s="174"/>
      <c r="L206" s="174"/>
      <c r="M206" s="174"/>
      <c r="N206" s="174"/>
      <c r="O206" s="174"/>
      <c r="P206" s="174"/>
      <c r="Q206" s="174"/>
      <c r="R206" s="174"/>
      <c r="S206" s="174"/>
      <c r="T206" s="174"/>
      <c r="U206" s="171"/>
      <c r="V206" s="169"/>
      <c r="W206" s="169"/>
      <c r="X206" s="169"/>
      <c r="Y206" s="169"/>
      <c r="Z206" s="169"/>
      <c r="AA206" s="169"/>
      <c r="AB206" s="169"/>
      <c r="AC206" s="169"/>
      <c r="AD206" s="169"/>
      <c r="AE206" s="169"/>
      <c r="AF206" s="169"/>
      <c r="AG206" s="169"/>
      <c r="AH206" s="169"/>
      <c r="AI206" s="169"/>
    </row>
    <row r="207" spans="1:35" s="175" customFormat="1" ht="16">
      <c r="A207" s="174"/>
      <c r="B207" s="174"/>
      <c r="C207" s="174"/>
      <c r="D207" s="174"/>
      <c r="E207" s="174"/>
      <c r="F207" s="174"/>
      <c r="G207" s="174"/>
      <c r="H207" s="174"/>
      <c r="I207" s="174"/>
      <c r="J207" s="174"/>
      <c r="K207" s="174"/>
      <c r="L207" s="174"/>
      <c r="M207" s="174"/>
      <c r="N207" s="174"/>
      <c r="O207" s="174"/>
      <c r="P207" s="174"/>
      <c r="Q207" s="174"/>
      <c r="R207" s="174"/>
      <c r="S207" s="174"/>
      <c r="T207" s="174"/>
      <c r="U207" s="171"/>
      <c r="V207" s="169"/>
      <c r="W207" s="169"/>
      <c r="X207" s="169"/>
      <c r="Y207" s="169"/>
      <c r="Z207" s="169"/>
      <c r="AA207" s="169"/>
      <c r="AB207" s="169"/>
      <c r="AC207" s="169"/>
      <c r="AD207" s="169"/>
      <c r="AE207" s="169"/>
      <c r="AF207" s="169"/>
      <c r="AG207" s="169"/>
      <c r="AH207" s="169"/>
      <c r="AI207" s="169"/>
    </row>
    <row r="208" spans="1:35" s="175" customFormat="1" ht="16">
      <c r="A208" s="174"/>
      <c r="B208" s="174"/>
      <c r="C208" s="174"/>
      <c r="D208" s="174"/>
      <c r="E208" s="174"/>
      <c r="F208" s="174"/>
      <c r="G208" s="174"/>
      <c r="H208" s="174"/>
      <c r="I208" s="174"/>
      <c r="J208" s="174"/>
      <c r="K208" s="174"/>
      <c r="L208" s="174"/>
      <c r="M208" s="174"/>
      <c r="N208" s="174"/>
      <c r="O208" s="174"/>
      <c r="P208" s="174"/>
      <c r="Q208" s="174"/>
      <c r="R208" s="174"/>
      <c r="S208" s="174"/>
      <c r="T208" s="174"/>
      <c r="U208" s="172"/>
      <c r="V208" s="169"/>
      <c r="W208" s="169"/>
      <c r="X208" s="169"/>
      <c r="Y208" s="169"/>
      <c r="Z208" s="169"/>
      <c r="AA208" s="169"/>
      <c r="AB208" s="169"/>
      <c r="AC208" s="169"/>
      <c r="AD208" s="169"/>
      <c r="AE208" s="169"/>
      <c r="AF208" s="169"/>
      <c r="AG208" s="169"/>
      <c r="AH208" s="169"/>
      <c r="AI208" s="169"/>
    </row>
    <row r="209" spans="1:35" s="175" customFormat="1" ht="16">
      <c r="A209" s="174"/>
      <c r="B209" s="174"/>
      <c r="C209" s="174"/>
      <c r="D209" s="174"/>
      <c r="E209" s="174"/>
      <c r="F209" s="174"/>
      <c r="G209" s="174"/>
      <c r="H209" s="174"/>
      <c r="I209" s="174"/>
      <c r="J209" s="174"/>
      <c r="K209" s="174"/>
      <c r="L209" s="174"/>
      <c r="M209" s="174"/>
      <c r="N209" s="174"/>
      <c r="O209" s="174"/>
      <c r="P209" s="174"/>
      <c r="Q209" s="174"/>
      <c r="R209" s="174"/>
      <c r="S209" s="174"/>
      <c r="T209" s="174"/>
      <c r="U209" s="172"/>
      <c r="V209" s="169"/>
      <c r="W209" s="169"/>
      <c r="X209" s="169"/>
      <c r="Y209" s="169"/>
      <c r="Z209" s="169"/>
      <c r="AA209" s="169"/>
      <c r="AB209" s="169"/>
      <c r="AC209" s="169"/>
      <c r="AD209" s="169"/>
      <c r="AE209" s="169"/>
      <c r="AF209" s="169"/>
      <c r="AG209" s="169"/>
      <c r="AH209" s="169"/>
      <c r="AI209" s="169"/>
    </row>
    <row r="210" spans="1:35" s="175" customFormat="1" ht="16">
      <c r="A210" s="174"/>
      <c r="B210" s="174"/>
      <c r="C210" s="174"/>
      <c r="D210" s="174"/>
      <c r="E210" s="174"/>
      <c r="F210" s="174"/>
      <c r="G210" s="174"/>
      <c r="H210" s="174"/>
      <c r="I210" s="174"/>
      <c r="J210" s="174"/>
      <c r="K210" s="174"/>
      <c r="L210" s="174"/>
      <c r="M210" s="174"/>
      <c r="N210" s="174"/>
      <c r="O210" s="174"/>
      <c r="P210" s="174"/>
      <c r="Q210" s="174"/>
      <c r="R210" s="174"/>
      <c r="S210" s="174"/>
      <c r="T210" s="174"/>
      <c r="U210" s="172"/>
      <c r="V210" s="169"/>
      <c r="W210" s="169"/>
      <c r="X210" s="169"/>
      <c r="Y210" s="169"/>
      <c r="Z210" s="169"/>
      <c r="AA210" s="169"/>
      <c r="AB210" s="169"/>
      <c r="AC210" s="169"/>
      <c r="AD210" s="169"/>
      <c r="AE210" s="169"/>
      <c r="AF210" s="169"/>
      <c r="AG210" s="169"/>
      <c r="AH210" s="169"/>
      <c r="AI210" s="169"/>
    </row>
    <row r="211" spans="1:35" s="175" customFormat="1" ht="16">
      <c r="A211" s="174"/>
      <c r="B211" s="174"/>
      <c r="C211" s="174"/>
      <c r="D211" s="174"/>
      <c r="E211" s="174"/>
      <c r="F211" s="174"/>
      <c r="G211" s="174"/>
      <c r="H211" s="174"/>
      <c r="I211" s="174"/>
      <c r="J211" s="174"/>
      <c r="K211" s="174"/>
      <c r="L211" s="174"/>
      <c r="M211" s="174"/>
      <c r="N211" s="174"/>
      <c r="O211" s="174"/>
      <c r="P211" s="174"/>
      <c r="Q211" s="174"/>
      <c r="R211" s="174"/>
      <c r="S211" s="174"/>
      <c r="T211" s="174"/>
      <c r="U211" s="171"/>
      <c r="V211" s="169"/>
      <c r="W211" s="169"/>
      <c r="X211" s="169"/>
      <c r="Y211" s="169"/>
      <c r="Z211" s="169"/>
      <c r="AA211" s="169"/>
      <c r="AB211" s="169"/>
      <c r="AC211" s="169"/>
      <c r="AD211" s="169"/>
      <c r="AE211" s="169"/>
      <c r="AF211" s="169"/>
      <c r="AG211" s="169"/>
      <c r="AH211" s="169"/>
      <c r="AI211" s="169"/>
    </row>
    <row r="212" spans="1:35" s="175" customFormat="1" ht="16">
      <c r="A212" s="174"/>
      <c r="B212" s="174"/>
      <c r="C212" s="174"/>
      <c r="D212" s="174"/>
      <c r="E212" s="174"/>
      <c r="F212" s="174"/>
      <c r="G212" s="174"/>
      <c r="H212" s="174"/>
      <c r="I212" s="174"/>
      <c r="J212" s="174"/>
      <c r="K212" s="174"/>
      <c r="L212" s="174"/>
      <c r="M212" s="174"/>
      <c r="N212" s="174"/>
      <c r="O212" s="174"/>
      <c r="P212" s="174"/>
      <c r="Q212" s="174"/>
      <c r="R212" s="174"/>
      <c r="S212" s="174"/>
      <c r="T212" s="174"/>
      <c r="U212" s="171"/>
      <c r="V212" s="169"/>
      <c r="W212" s="169"/>
      <c r="X212" s="169"/>
      <c r="Y212" s="169"/>
      <c r="Z212" s="169"/>
      <c r="AA212" s="169"/>
      <c r="AB212" s="169"/>
      <c r="AC212" s="169"/>
      <c r="AD212" s="169"/>
      <c r="AE212" s="169"/>
      <c r="AF212" s="169"/>
      <c r="AG212" s="169"/>
      <c r="AH212" s="169"/>
      <c r="AI212" s="169"/>
    </row>
    <row r="213" spans="1:35" s="175" customFormat="1" ht="16">
      <c r="A213" s="174"/>
      <c r="B213" s="174"/>
      <c r="C213" s="174"/>
      <c r="D213" s="174"/>
      <c r="E213" s="174"/>
      <c r="F213" s="174"/>
      <c r="G213" s="174"/>
      <c r="H213" s="174"/>
      <c r="I213" s="174"/>
      <c r="J213" s="174"/>
      <c r="K213" s="174"/>
      <c r="L213" s="174"/>
      <c r="M213" s="174"/>
      <c r="N213" s="174"/>
      <c r="O213" s="174"/>
      <c r="P213" s="174"/>
      <c r="Q213" s="174"/>
      <c r="R213" s="174"/>
      <c r="S213" s="174"/>
      <c r="T213" s="174"/>
      <c r="U213" s="172"/>
      <c r="V213" s="169"/>
      <c r="W213" s="169"/>
      <c r="X213" s="169"/>
      <c r="Y213" s="169"/>
      <c r="Z213" s="169"/>
      <c r="AA213" s="169"/>
      <c r="AB213" s="169"/>
      <c r="AC213" s="169"/>
      <c r="AD213" s="169"/>
      <c r="AE213" s="169"/>
      <c r="AF213" s="169"/>
      <c r="AG213" s="169"/>
      <c r="AH213" s="169"/>
      <c r="AI213" s="169"/>
    </row>
    <row r="214" spans="1:35" s="175" customFormat="1" ht="16">
      <c r="A214" s="174"/>
      <c r="B214" s="174"/>
      <c r="C214" s="174"/>
      <c r="D214" s="174"/>
      <c r="E214" s="174"/>
      <c r="F214" s="174"/>
      <c r="G214" s="174"/>
      <c r="H214" s="174"/>
      <c r="I214" s="174"/>
      <c r="J214" s="174"/>
      <c r="K214" s="174"/>
      <c r="L214" s="174"/>
      <c r="M214" s="174"/>
      <c r="N214" s="174"/>
      <c r="O214" s="174"/>
      <c r="P214" s="174"/>
      <c r="Q214" s="174"/>
      <c r="R214" s="174"/>
      <c r="S214" s="174"/>
      <c r="T214" s="174"/>
      <c r="U214" s="172"/>
      <c r="V214" s="169"/>
      <c r="W214" s="169"/>
      <c r="X214" s="169"/>
      <c r="Y214" s="169"/>
      <c r="Z214" s="169"/>
      <c r="AA214" s="169"/>
      <c r="AB214" s="169"/>
      <c r="AC214" s="169"/>
      <c r="AD214" s="169"/>
      <c r="AE214" s="169"/>
      <c r="AF214" s="169"/>
      <c r="AG214" s="169"/>
      <c r="AH214" s="169"/>
      <c r="AI214" s="169"/>
    </row>
    <row r="215" spans="1:35" s="175" customFormat="1" ht="16">
      <c r="A215" s="174"/>
      <c r="B215" s="174"/>
      <c r="C215" s="174"/>
      <c r="D215" s="174"/>
      <c r="E215" s="174"/>
      <c r="F215" s="174"/>
      <c r="G215" s="174"/>
      <c r="H215" s="174"/>
      <c r="I215" s="174"/>
      <c r="J215" s="174"/>
      <c r="K215" s="174"/>
      <c r="L215" s="174"/>
      <c r="M215" s="174"/>
      <c r="N215" s="174"/>
      <c r="O215" s="174"/>
      <c r="P215" s="174"/>
      <c r="Q215" s="174"/>
      <c r="R215" s="174"/>
      <c r="S215" s="174"/>
      <c r="T215" s="174"/>
      <c r="U215" s="172"/>
      <c r="V215" s="169"/>
      <c r="W215" s="169"/>
      <c r="X215" s="169"/>
      <c r="Y215" s="169"/>
      <c r="Z215" s="169"/>
      <c r="AA215" s="169"/>
      <c r="AB215" s="169"/>
      <c r="AC215" s="169"/>
      <c r="AD215" s="169"/>
      <c r="AE215" s="169"/>
      <c r="AF215" s="169"/>
      <c r="AG215" s="169"/>
      <c r="AH215" s="169"/>
      <c r="AI215" s="169"/>
    </row>
    <row r="216" spans="1:35" s="175" customFormat="1" ht="16">
      <c r="A216" s="174"/>
      <c r="B216" s="174"/>
      <c r="C216" s="174"/>
      <c r="D216" s="174"/>
      <c r="E216" s="174"/>
      <c r="F216" s="174"/>
      <c r="G216" s="174"/>
      <c r="H216" s="174"/>
      <c r="I216" s="174"/>
      <c r="J216" s="174"/>
      <c r="K216" s="174"/>
      <c r="L216" s="174"/>
      <c r="M216" s="174"/>
      <c r="N216" s="174"/>
      <c r="O216" s="174"/>
      <c r="P216" s="174"/>
      <c r="Q216" s="174"/>
      <c r="R216" s="174"/>
      <c r="S216" s="174"/>
      <c r="T216" s="174"/>
      <c r="U216" s="171"/>
      <c r="V216" s="169"/>
      <c r="W216" s="169"/>
      <c r="X216" s="169"/>
      <c r="Y216" s="169"/>
      <c r="Z216" s="169"/>
      <c r="AA216" s="169"/>
      <c r="AB216" s="169"/>
      <c r="AC216" s="169"/>
      <c r="AD216" s="169"/>
      <c r="AE216" s="169"/>
      <c r="AF216" s="169"/>
      <c r="AG216" s="169"/>
      <c r="AH216" s="169"/>
      <c r="AI216" s="169"/>
    </row>
    <row r="217" spans="1:35" s="175" customFormat="1" ht="16">
      <c r="A217" s="174"/>
      <c r="B217" s="174"/>
      <c r="C217" s="174"/>
      <c r="D217" s="174"/>
      <c r="E217" s="174"/>
      <c r="F217" s="174"/>
      <c r="G217" s="174"/>
      <c r="H217" s="174"/>
      <c r="I217" s="174"/>
      <c r="J217" s="174"/>
      <c r="K217" s="174"/>
      <c r="L217" s="174"/>
      <c r="M217" s="174"/>
      <c r="N217" s="174"/>
      <c r="O217" s="174"/>
      <c r="P217" s="174"/>
      <c r="Q217" s="174"/>
      <c r="R217" s="174"/>
      <c r="S217" s="174"/>
      <c r="T217" s="174"/>
      <c r="U217" s="171"/>
      <c r="V217" s="169"/>
      <c r="W217" s="169"/>
      <c r="X217" s="169"/>
      <c r="Y217" s="169"/>
      <c r="Z217" s="169"/>
      <c r="AA217" s="169"/>
      <c r="AB217" s="169"/>
      <c r="AC217" s="169"/>
      <c r="AD217" s="169"/>
      <c r="AE217" s="169"/>
      <c r="AF217" s="169"/>
      <c r="AG217" s="169"/>
      <c r="AH217" s="169"/>
      <c r="AI217" s="169"/>
    </row>
    <row r="218" spans="1:35" s="175" customFormat="1" ht="16">
      <c r="A218" s="174"/>
      <c r="B218" s="174"/>
      <c r="C218" s="174"/>
      <c r="D218" s="174"/>
      <c r="E218" s="174"/>
      <c r="F218" s="174"/>
      <c r="G218" s="174"/>
      <c r="H218" s="174"/>
      <c r="I218" s="174"/>
      <c r="J218" s="174"/>
      <c r="K218" s="174"/>
      <c r="L218" s="174"/>
      <c r="M218" s="174"/>
      <c r="N218" s="174"/>
      <c r="O218" s="174"/>
      <c r="P218" s="174"/>
      <c r="Q218" s="174"/>
      <c r="R218" s="174"/>
      <c r="S218" s="174"/>
      <c r="T218" s="174"/>
      <c r="U218" s="172"/>
      <c r="V218" s="169"/>
      <c r="W218" s="169"/>
      <c r="X218" s="169"/>
      <c r="Y218" s="169"/>
      <c r="Z218" s="169"/>
      <c r="AA218" s="169"/>
      <c r="AB218" s="169"/>
      <c r="AC218" s="169"/>
      <c r="AD218" s="169"/>
      <c r="AE218" s="169"/>
      <c r="AF218" s="169"/>
      <c r="AG218" s="169"/>
      <c r="AH218" s="169"/>
      <c r="AI218" s="169"/>
    </row>
    <row r="219" spans="1:35" s="175" customFormat="1" ht="16">
      <c r="A219" s="174"/>
      <c r="B219" s="174"/>
      <c r="C219" s="174"/>
      <c r="D219" s="174"/>
      <c r="E219" s="174"/>
      <c r="F219" s="174"/>
      <c r="G219" s="174"/>
      <c r="H219" s="174"/>
      <c r="I219" s="174"/>
      <c r="J219" s="174"/>
      <c r="K219" s="174"/>
      <c r="L219" s="174"/>
      <c r="M219" s="174"/>
      <c r="N219" s="174"/>
      <c r="O219" s="174"/>
      <c r="P219" s="174"/>
      <c r="Q219" s="174"/>
      <c r="R219" s="174"/>
      <c r="S219" s="174"/>
      <c r="T219" s="174"/>
      <c r="U219" s="172"/>
      <c r="V219" s="169"/>
      <c r="W219" s="169"/>
      <c r="X219" s="169"/>
      <c r="Y219" s="169"/>
      <c r="Z219" s="169"/>
      <c r="AA219" s="169"/>
      <c r="AB219" s="169"/>
      <c r="AC219" s="169"/>
      <c r="AD219" s="169"/>
      <c r="AE219" s="169"/>
      <c r="AF219" s="169"/>
      <c r="AG219" s="169"/>
      <c r="AH219" s="169"/>
      <c r="AI219" s="169"/>
    </row>
    <row r="220" spans="1:35" s="175" customFormat="1" ht="16">
      <c r="A220" s="174"/>
      <c r="B220" s="174"/>
      <c r="C220" s="174"/>
      <c r="D220" s="174"/>
      <c r="E220" s="174"/>
      <c r="F220" s="174"/>
      <c r="G220" s="174"/>
      <c r="H220" s="174"/>
      <c r="I220" s="174"/>
      <c r="J220" s="174"/>
      <c r="K220" s="174"/>
      <c r="L220" s="174"/>
      <c r="M220" s="174"/>
      <c r="N220" s="174"/>
      <c r="O220" s="174"/>
      <c r="P220" s="174"/>
      <c r="Q220" s="174"/>
      <c r="R220" s="174"/>
      <c r="S220" s="174"/>
      <c r="T220" s="174"/>
      <c r="U220" s="172"/>
      <c r="V220" s="169"/>
      <c r="W220" s="169"/>
      <c r="X220" s="169"/>
      <c r="Y220" s="169"/>
      <c r="Z220" s="169"/>
      <c r="AA220" s="169"/>
      <c r="AB220" s="169"/>
      <c r="AC220" s="169"/>
      <c r="AD220" s="169"/>
      <c r="AE220" s="169"/>
      <c r="AF220" s="169"/>
      <c r="AG220" s="169"/>
      <c r="AH220" s="169"/>
      <c r="AI220" s="169"/>
    </row>
    <row r="221" spans="1:35" s="175" customFormat="1" ht="16">
      <c r="A221" s="174"/>
      <c r="B221" s="174"/>
      <c r="C221" s="174"/>
      <c r="D221" s="174"/>
      <c r="E221" s="174"/>
      <c r="F221" s="174"/>
      <c r="G221" s="174"/>
      <c r="H221" s="174"/>
      <c r="I221" s="174"/>
      <c r="J221" s="174"/>
      <c r="K221" s="174"/>
      <c r="L221" s="174"/>
      <c r="M221" s="174"/>
      <c r="N221" s="174"/>
      <c r="O221" s="174"/>
      <c r="P221" s="174"/>
      <c r="Q221" s="174"/>
      <c r="R221" s="174"/>
      <c r="S221" s="174"/>
      <c r="T221" s="174"/>
      <c r="U221" s="171"/>
      <c r="V221" s="169"/>
      <c r="W221" s="169"/>
      <c r="X221" s="169"/>
      <c r="Y221" s="169"/>
      <c r="Z221" s="169"/>
      <c r="AA221" s="169"/>
      <c r="AB221" s="169"/>
      <c r="AC221" s="169"/>
      <c r="AD221" s="169"/>
      <c r="AE221" s="169"/>
      <c r="AF221" s="169"/>
      <c r="AG221" s="169"/>
      <c r="AH221" s="169"/>
      <c r="AI221" s="169"/>
    </row>
    <row r="222" spans="1:35" s="175" customFormat="1" ht="16">
      <c r="A222" s="174"/>
      <c r="B222" s="174"/>
      <c r="C222" s="174"/>
      <c r="D222" s="174"/>
      <c r="E222" s="174"/>
      <c r="F222" s="174"/>
      <c r="G222" s="174"/>
      <c r="H222" s="174"/>
      <c r="I222" s="174"/>
      <c r="J222" s="174"/>
      <c r="K222" s="174"/>
      <c r="L222" s="174"/>
      <c r="M222" s="174"/>
      <c r="N222" s="174"/>
      <c r="O222" s="174"/>
      <c r="P222" s="174"/>
      <c r="Q222" s="174"/>
      <c r="R222" s="174"/>
      <c r="S222" s="174"/>
      <c r="T222" s="174"/>
      <c r="U222" s="171"/>
      <c r="V222" s="169"/>
      <c r="W222" s="169"/>
      <c r="X222" s="169"/>
      <c r="Y222" s="169"/>
      <c r="Z222" s="169"/>
      <c r="AA222" s="169"/>
      <c r="AB222" s="169"/>
      <c r="AC222" s="169"/>
      <c r="AD222" s="169"/>
      <c r="AE222" s="169"/>
      <c r="AF222" s="169"/>
      <c r="AG222" s="169"/>
      <c r="AH222" s="169"/>
      <c r="AI222" s="169"/>
    </row>
    <row r="223" spans="1:35" s="175" customFormat="1" ht="16">
      <c r="A223" s="174"/>
      <c r="B223" s="174"/>
      <c r="C223" s="174"/>
      <c r="D223" s="174"/>
      <c r="E223" s="174"/>
      <c r="F223" s="174"/>
      <c r="G223" s="174"/>
      <c r="H223" s="174"/>
      <c r="I223" s="174"/>
      <c r="J223" s="174"/>
      <c r="K223" s="174"/>
      <c r="L223" s="174"/>
      <c r="M223" s="174"/>
      <c r="N223" s="174"/>
      <c r="O223" s="174"/>
      <c r="P223" s="174"/>
      <c r="Q223" s="174"/>
      <c r="R223" s="174"/>
      <c r="S223" s="174"/>
      <c r="T223" s="174"/>
      <c r="U223" s="172"/>
      <c r="V223" s="169"/>
      <c r="W223" s="169"/>
      <c r="X223" s="169"/>
      <c r="Y223" s="169"/>
      <c r="Z223" s="169"/>
      <c r="AA223" s="169"/>
      <c r="AB223" s="169"/>
      <c r="AC223" s="169"/>
      <c r="AD223" s="169"/>
      <c r="AE223" s="169"/>
      <c r="AF223" s="169"/>
      <c r="AG223" s="169"/>
      <c r="AH223" s="169"/>
      <c r="AI223" s="169"/>
    </row>
    <row r="224" spans="1:35" s="175" customFormat="1" ht="16">
      <c r="A224" s="174"/>
      <c r="B224" s="174"/>
      <c r="C224" s="174"/>
      <c r="D224" s="174"/>
      <c r="E224" s="174"/>
      <c r="F224" s="174"/>
      <c r="G224" s="174"/>
      <c r="H224" s="174"/>
      <c r="I224" s="174"/>
      <c r="J224" s="174"/>
      <c r="K224" s="174"/>
      <c r="L224" s="174"/>
      <c r="M224" s="174"/>
      <c r="N224" s="174"/>
      <c r="O224" s="174"/>
      <c r="P224" s="174"/>
      <c r="Q224" s="174"/>
      <c r="R224" s="174"/>
      <c r="S224" s="174"/>
      <c r="T224" s="174"/>
      <c r="U224" s="172"/>
      <c r="V224" s="169"/>
      <c r="W224" s="169"/>
      <c r="X224" s="169"/>
      <c r="Y224" s="169"/>
      <c r="Z224" s="169"/>
      <c r="AA224" s="169"/>
      <c r="AB224" s="169"/>
      <c r="AC224" s="169"/>
      <c r="AD224" s="169"/>
      <c r="AE224" s="169"/>
      <c r="AF224" s="169"/>
      <c r="AG224" s="169"/>
      <c r="AH224" s="169"/>
      <c r="AI224" s="169"/>
    </row>
    <row r="225" spans="1:35" s="175" customFormat="1" ht="16">
      <c r="A225" s="174"/>
      <c r="B225" s="174"/>
      <c r="C225" s="174"/>
      <c r="D225" s="174"/>
      <c r="E225" s="174"/>
      <c r="F225" s="174"/>
      <c r="G225" s="174"/>
      <c r="H225" s="174"/>
      <c r="I225" s="174"/>
      <c r="J225" s="174"/>
      <c r="K225" s="174"/>
      <c r="L225" s="174"/>
      <c r="M225" s="174"/>
      <c r="N225" s="174"/>
      <c r="O225" s="174"/>
      <c r="P225" s="174"/>
      <c r="Q225" s="174"/>
      <c r="R225" s="174"/>
      <c r="S225" s="174"/>
      <c r="T225" s="174"/>
      <c r="U225" s="172"/>
      <c r="V225" s="169"/>
      <c r="W225" s="169"/>
      <c r="X225" s="169"/>
      <c r="Y225" s="169"/>
      <c r="Z225" s="169"/>
      <c r="AA225" s="169"/>
      <c r="AB225" s="169"/>
      <c r="AC225" s="169"/>
      <c r="AD225" s="169"/>
      <c r="AE225" s="169"/>
      <c r="AF225" s="169"/>
      <c r="AG225" s="169"/>
      <c r="AH225" s="169"/>
      <c r="AI225" s="169"/>
    </row>
    <row r="226" spans="1:35" s="175" customFormat="1" ht="16">
      <c r="A226" s="174"/>
      <c r="B226" s="174"/>
      <c r="C226" s="174"/>
      <c r="D226" s="174"/>
      <c r="E226" s="174"/>
      <c r="F226" s="174"/>
      <c r="G226" s="174"/>
      <c r="H226" s="174"/>
      <c r="I226" s="174"/>
      <c r="J226" s="174"/>
      <c r="K226" s="174"/>
      <c r="L226" s="174"/>
      <c r="M226" s="174"/>
      <c r="N226" s="174"/>
      <c r="O226" s="174"/>
      <c r="P226" s="174"/>
      <c r="Q226" s="174"/>
      <c r="R226" s="174"/>
      <c r="S226" s="174"/>
      <c r="T226" s="174"/>
      <c r="U226" s="171"/>
      <c r="V226" s="169"/>
      <c r="W226" s="169"/>
      <c r="X226" s="169"/>
      <c r="Y226" s="169"/>
      <c r="Z226" s="169"/>
      <c r="AA226" s="169"/>
      <c r="AB226" s="169"/>
      <c r="AC226" s="169"/>
      <c r="AD226" s="169"/>
      <c r="AE226" s="169"/>
      <c r="AF226" s="169"/>
      <c r="AG226" s="169"/>
      <c r="AH226" s="169"/>
      <c r="AI226" s="169"/>
    </row>
    <row r="227" spans="1:35" s="175" customFormat="1" ht="16">
      <c r="A227" s="174"/>
      <c r="B227" s="174"/>
      <c r="C227" s="174"/>
      <c r="D227" s="174"/>
      <c r="E227" s="174"/>
      <c r="F227" s="174"/>
      <c r="G227" s="174"/>
      <c r="H227" s="174"/>
      <c r="I227" s="174"/>
      <c r="J227" s="174"/>
      <c r="K227" s="174"/>
      <c r="L227" s="174"/>
      <c r="M227" s="174"/>
      <c r="N227" s="174"/>
      <c r="O227" s="174"/>
      <c r="P227" s="174"/>
      <c r="Q227" s="174"/>
      <c r="R227" s="174"/>
      <c r="S227" s="174"/>
      <c r="T227" s="174"/>
      <c r="U227" s="171"/>
      <c r="V227" s="169"/>
      <c r="W227" s="169"/>
      <c r="X227" s="169"/>
      <c r="Y227" s="169"/>
      <c r="Z227" s="169"/>
      <c r="AA227" s="169"/>
      <c r="AB227" s="169"/>
      <c r="AC227" s="169"/>
      <c r="AD227" s="169"/>
      <c r="AE227" s="169"/>
      <c r="AF227" s="169"/>
      <c r="AG227" s="169"/>
      <c r="AH227" s="169"/>
      <c r="AI227" s="169"/>
    </row>
    <row r="228" spans="1:35" s="175" customFormat="1" ht="16">
      <c r="A228" s="174"/>
      <c r="B228" s="174"/>
      <c r="C228" s="174"/>
      <c r="D228" s="174"/>
      <c r="E228" s="174"/>
      <c r="F228" s="174"/>
      <c r="G228" s="174"/>
      <c r="H228" s="174"/>
      <c r="I228" s="174"/>
      <c r="J228" s="174"/>
      <c r="K228" s="174"/>
      <c r="L228" s="174"/>
      <c r="M228" s="174"/>
      <c r="N228" s="174"/>
      <c r="O228" s="174"/>
      <c r="P228" s="174"/>
      <c r="Q228" s="174"/>
      <c r="R228" s="174"/>
      <c r="S228" s="174"/>
      <c r="T228" s="174"/>
      <c r="U228" s="172"/>
      <c r="V228" s="169"/>
      <c r="W228" s="169"/>
      <c r="X228" s="169"/>
      <c r="Y228" s="169"/>
      <c r="Z228" s="169"/>
      <c r="AA228" s="169"/>
      <c r="AB228" s="169"/>
      <c r="AC228" s="169"/>
      <c r="AD228" s="169"/>
      <c r="AE228" s="169"/>
      <c r="AF228" s="169"/>
      <c r="AG228" s="169"/>
      <c r="AH228" s="169"/>
      <c r="AI228" s="169"/>
    </row>
    <row r="229" spans="1:35" s="175" customFormat="1" ht="16">
      <c r="A229" s="174"/>
      <c r="B229" s="174"/>
      <c r="C229" s="174"/>
      <c r="D229" s="174"/>
      <c r="E229" s="174"/>
      <c r="F229" s="174"/>
      <c r="G229" s="174"/>
      <c r="H229" s="174"/>
      <c r="I229" s="174"/>
      <c r="J229" s="174"/>
      <c r="K229" s="174"/>
      <c r="L229" s="174"/>
      <c r="M229" s="174"/>
      <c r="N229" s="174"/>
      <c r="O229" s="174"/>
      <c r="P229" s="174"/>
      <c r="Q229" s="174"/>
      <c r="R229" s="174"/>
      <c r="S229" s="174"/>
      <c r="T229" s="174"/>
      <c r="U229" s="172"/>
      <c r="V229" s="169"/>
      <c r="W229" s="169"/>
      <c r="X229" s="169"/>
      <c r="Y229" s="169"/>
      <c r="Z229" s="169"/>
      <c r="AA229" s="169"/>
      <c r="AB229" s="169"/>
      <c r="AC229" s="169"/>
      <c r="AD229" s="169"/>
      <c r="AE229" s="169"/>
      <c r="AF229" s="169"/>
      <c r="AG229" s="169"/>
      <c r="AH229" s="169"/>
      <c r="AI229" s="169"/>
    </row>
    <row r="230" spans="1:35" s="175" customFormat="1" ht="16">
      <c r="A230" s="174"/>
      <c r="B230" s="174"/>
      <c r="C230" s="174"/>
      <c r="D230" s="174"/>
      <c r="E230" s="174"/>
      <c r="F230" s="174"/>
      <c r="G230" s="174"/>
      <c r="H230" s="174"/>
      <c r="I230" s="174"/>
      <c r="J230" s="174"/>
      <c r="K230" s="174"/>
      <c r="L230" s="174"/>
      <c r="M230" s="174"/>
      <c r="N230" s="174"/>
      <c r="O230" s="174"/>
      <c r="P230" s="174"/>
      <c r="Q230" s="174"/>
      <c r="R230" s="174"/>
      <c r="S230" s="174"/>
      <c r="T230" s="174"/>
      <c r="U230" s="172"/>
      <c r="V230" s="169"/>
      <c r="W230" s="169"/>
      <c r="X230" s="169"/>
      <c r="Y230" s="169"/>
      <c r="Z230" s="169"/>
      <c r="AA230" s="169"/>
      <c r="AB230" s="169"/>
      <c r="AC230" s="169"/>
      <c r="AD230" s="169"/>
      <c r="AE230" s="169"/>
      <c r="AF230" s="169"/>
      <c r="AG230" s="169"/>
      <c r="AH230" s="169"/>
      <c r="AI230" s="169"/>
    </row>
    <row r="231" spans="1:35" s="175" customFormat="1" ht="16">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row>
    <row r="232" spans="1:35" s="175" customFormat="1" ht="16">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row>
    <row r="233" spans="1:35" s="175" customFormat="1" ht="16">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row>
    <row r="234" spans="1:35" s="175" customFormat="1" ht="16">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row>
    <row r="235" spans="1:35" s="175" customFormat="1" ht="16">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row>
    <row r="236" spans="1:35" s="175" customFormat="1" ht="16">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row>
    <row r="237" spans="1:35" s="175" customFormat="1" ht="16">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row>
    <row r="238" spans="1:35" s="175" customFormat="1" ht="16">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row>
    <row r="239" spans="1:35" s="175" customFormat="1" ht="16">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row>
    <row r="240" spans="1:35" s="175" customFormat="1" ht="16">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row>
    <row r="241" spans="1:35" s="175" customFormat="1" ht="16">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row>
    <row r="242" spans="1:35" s="175" customFormat="1" ht="16">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row>
    <row r="243" spans="1:35" s="175" customFormat="1" ht="16">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row>
    <row r="244" spans="1:35" s="175" customFormat="1" ht="16">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row>
    <row r="245" spans="1:35" s="175" customFormat="1" ht="16">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row>
  </sheetData>
  <mergeCells count="17">
    <mergeCell ref="F56:G56"/>
    <mergeCell ref="AF55:AS56"/>
    <mergeCell ref="H56:I56"/>
    <mergeCell ref="E5:I5"/>
    <mergeCell ref="K5:O5"/>
    <mergeCell ref="B121:K121"/>
    <mergeCell ref="L121:Q121"/>
    <mergeCell ref="C81:I81"/>
    <mergeCell ref="J81:K81"/>
    <mergeCell ref="L55:AE55"/>
    <mergeCell ref="L56:R56"/>
    <mergeCell ref="S56:W56"/>
    <mergeCell ref="X56:Z56"/>
    <mergeCell ref="AA56:AE56"/>
    <mergeCell ref="B55:B59"/>
    <mergeCell ref="C55:K55"/>
    <mergeCell ref="C56:E56"/>
  </mergeCells>
  <phoneticPr fontId="1"/>
  <pageMargins left="0.5" right="0.4" top="0.5" bottom="0.55000000000000004" header="0.5" footer="0.5"/>
  <pageSetup scale="58" orientation="landscape"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pageSetUpPr fitToPage="1"/>
  </sheetPr>
  <dimension ref="A1:AT250"/>
  <sheetViews>
    <sheetView topLeftCell="AE52" zoomScaleNormal="100" workbookViewId="0">
      <selection activeCell="AJ94" sqref="AJ94"/>
    </sheetView>
  </sheetViews>
  <sheetFormatPr baseColWidth="10" defaultColWidth="8.6640625" defaultRowHeight="16"/>
  <cols>
    <col min="1" max="1" width="9.83203125" style="182" customWidth="1"/>
    <col min="2" max="2" width="10.6640625" style="182" customWidth="1"/>
    <col min="3" max="3" width="12.5" style="182" customWidth="1"/>
    <col min="4" max="4" width="15" style="182" customWidth="1"/>
    <col min="5" max="8" width="8.6640625" style="182"/>
    <col min="9" max="9" width="12.1640625" style="182" customWidth="1"/>
    <col min="10" max="12" width="8.6640625" style="182"/>
    <col min="13" max="13" width="11" style="182" customWidth="1"/>
    <col min="14" max="17" width="11.5" style="182" customWidth="1"/>
    <col min="18" max="18" width="12.6640625" style="182" customWidth="1"/>
    <col min="19" max="20" width="8.6640625" style="182"/>
    <col min="21" max="21" width="23" style="182" customWidth="1"/>
    <col min="22" max="28" width="11.5" style="182" bestFit="1" customWidth="1"/>
    <col min="29" max="31" width="11.5" style="182" customWidth="1"/>
    <col min="32" max="35" width="8.6640625" style="182"/>
    <col min="36" max="41" width="8.6640625" style="175"/>
    <col min="42" max="42" width="10.5" style="175" bestFit="1" customWidth="1"/>
    <col min="43" max="16384" width="8.6640625" style="175"/>
  </cols>
  <sheetData>
    <row r="1" spans="1:35" s="36" customFormat="1">
      <c r="A1" s="147"/>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row>
    <row r="2" spans="1:35" s="36" customFormat="1">
      <c r="A2" s="149" t="s">
        <v>189</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row>
    <row r="3" spans="1:35" s="36" customFormat="1">
      <c r="A3" s="150"/>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row>
    <row r="4" spans="1:35" s="36" customFormat="1">
      <c r="A4" s="151" t="s">
        <v>132</v>
      </c>
      <c r="B4" s="121"/>
      <c r="C4" s="121"/>
      <c r="D4" s="121"/>
      <c r="E4" s="118" t="s">
        <v>105</v>
      </c>
      <c r="F4" s="119"/>
      <c r="G4" s="119"/>
      <c r="H4" s="119"/>
      <c r="I4" s="120"/>
      <c r="J4" s="121"/>
      <c r="K4" s="118" t="s">
        <v>106</v>
      </c>
      <c r="L4" s="122"/>
      <c r="M4" s="122"/>
      <c r="N4" s="122"/>
      <c r="O4" s="122"/>
      <c r="P4" s="227"/>
      <c r="Q4" s="227"/>
      <c r="R4" s="227"/>
      <c r="S4" s="148"/>
      <c r="T4" s="148"/>
      <c r="U4" s="148"/>
      <c r="V4" s="148"/>
      <c r="W4" s="148"/>
      <c r="X4" s="148"/>
      <c r="Y4" s="148"/>
      <c r="Z4" s="148"/>
      <c r="AA4" s="148"/>
      <c r="AB4" s="148"/>
      <c r="AC4" s="148"/>
      <c r="AD4" s="148"/>
      <c r="AE4" s="148"/>
      <c r="AF4" s="148"/>
      <c r="AG4" s="148"/>
      <c r="AH4" s="148"/>
      <c r="AI4" s="148"/>
    </row>
    <row r="5" spans="1:35" s="36" customFormat="1">
      <c r="A5" s="151" t="s">
        <v>133</v>
      </c>
      <c r="B5" s="121"/>
      <c r="C5" s="121"/>
      <c r="D5" s="121"/>
      <c r="E5" s="304" t="str">
        <f>M49&amp;" "&amp;M50</f>
        <v>BEST2108 dev</v>
      </c>
      <c r="F5" s="305"/>
      <c r="G5" s="305"/>
      <c r="H5" s="305"/>
      <c r="I5" s="306"/>
      <c r="J5" s="121"/>
      <c r="K5" s="304" t="s">
        <v>134</v>
      </c>
      <c r="L5" s="307"/>
      <c r="M5" s="307"/>
      <c r="N5" s="307"/>
      <c r="O5" s="307"/>
      <c r="P5" s="227"/>
      <c r="Q5" s="227"/>
      <c r="R5" s="227"/>
      <c r="S5" s="148"/>
      <c r="T5" s="148"/>
      <c r="U5" s="148"/>
      <c r="V5" s="148"/>
      <c r="W5" s="148"/>
      <c r="X5" s="148"/>
      <c r="Y5" s="148"/>
      <c r="Z5" s="148"/>
      <c r="AA5" s="148"/>
      <c r="AB5" s="148"/>
      <c r="AC5" s="148"/>
      <c r="AD5" s="148"/>
      <c r="AE5" s="148"/>
      <c r="AF5" s="148"/>
      <c r="AG5" s="148"/>
      <c r="AH5" s="148"/>
      <c r="AI5" s="148"/>
    </row>
    <row r="6" spans="1:35" s="36" customFormat="1">
      <c r="A6" s="151" t="s">
        <v>135</v>
      </c>
      <c r="B6" s="121"/>
      <c r="C6" s="121"/>
      <c r="D6" s="121"/>
      <c r="E6" s="118" t="s">
        <v>108</v>
      </c>
      <c r="F6" s="119"/>
      <c r="G6" s="119"/>
      <c r="H6" s="123"/>
      <c r="I6" s="124">
        <v>44481</v>
      </c>
      <c r="J6" s="121"/>
      <c r="K6" s="118" t="s">
        <v>109</v>
      </c>
      <c r="L6" s="119"/>
      <c r="M6" s="119"/>
      <c r="N6" s="119"/>
      <c r="O6" s="125" t="s">
        <v>136</v>
      </c>
      <c r="P6" s="227"/>
      <c r="Q6" s="227"/>
      <c r="R6" s="227"/>
      <c r="S6" s="148"/>
      <c r="T6" s="148"/>
      <c r="U6" s="148"/>
      <c r="V6" s="148"/>
      <c r="W6" s="148"/>
      <c r="X6" s="148"/>
      <c r="Y6" s="148"/>
      <c r="Z6" s="148"/>
      <c r="AA6" s="148"/>
      <c r="AB6" s="148"/>
      <c r="AC6" s="148"/>
      <c r="AD6" s="148"/>
      <c r="AE6" s="148"/>
      <c r="AF6" s="148"/>
      <c r="AG6" s="148"/>
      <c r="AH6" s="148"/>
      <c r="AI6" s="148"/>
    </row>
    <row r="7" spans="1:35" s="36" customFormat="1">
      <c r="A7" s="151" t="s">
        <v>137</v>
      </c>
      <c r="B7" s="121"/>
      <c r="C7" s="121"/>
      <c r="D7" s="121"/>
      <c r="E7" s="118" t="s">
        <v>110</v>
      </c>
      <c r="F7" s="119"/>
      <c r="G7" s="119"/>
      <c r="H7" s="119"/>
      <c r="I7" s="125" t="s">
        <v>188</v>
      </c>
      <c r="J7" s="121"/>
      <c r="K7" s="123"/>
      <c r="L7" s="123"/>
      <c r="M7" s="123"/>
      <c r="N7" s="123"/>
      <c r="O7" s="123"/>
      <c r="P7" s="227"/>
      <c r="Q7" s="227"/>
      <c r="R7" s="227"/>
      <c r="S7" s="148"/>
      <c r="T7" s="148"/>
      <c r="U7" s="148"/>
      <c r="V7" s="148"/>
      <c r="W7" s="148"/>
      <c r="X7" s="148"/>
      <c r="Y7" s="148"/>
      <c r="Z7" s="148"/>
      <c r="AA7" s="148"/>
      <c r="AB7" s="148"/>
      <c r="AC7" s="148"/>
      <c r="AD7" s="148"/>
      <c r="AE7" s="148"/>
      <c r="AF7" s="148"/>
      <c r="AG7" s="148"/>
      <c r="AH7" s="148"/>
      <c r="AI7" s="148"/>
    </row>
    <row r="8" spans="1:35" s="36" customFormat="1">
      <c r="A8" s="151" t="s">
        <v>138</v>
      </c>
      <c r="B8" s="121"/>
      <c r="C8" s="121"/>
      <c r="D8" s="121"/>
      <c r="E8" s="118" t="s">
        <v>112</v>
      </c>
      <c r="F8" s="119"/>
      <c r="G8" s="119"/>
      <c r="H8" s="123"/>
      <c r="I8" s="124">
        <v>44481</v>
      </c>
      <c r="J8" s="121"/>
      <c r="K8" s="118" t="s">
        <v>113</v>
      </c>
      <c r="L8" s="121"/>
      <c r="M8" s="121"/>
      <c r="N8" s="121"/>
      <c r="O8" s="125" t="str">
        <f>IF(OR(ISTEXT(I7),ISTEXT(O6)),IF(NOT(ISTEXT(I7)),O6,IF(NOT(ISTEXT(O6)),I7,I7&amp;"/"&amp;O6)),"")</f>
        <v>BEST2108dev/nino</v>
      </c>
      <c r="P8" s="123" t="s">
        <v>139</v>
      </c>
      <c r="Q8" s="121"/>
      <c r="T8" s="148"/>
      <c r="U8" s="148"/>
      <c r="V8" s="148"/>
      <c r="W8" s="148"/>
      <c r="X8" s="148"/>
      <c r="Y8" s="148"/>
      <c r="Z8" s="148"/>
      <c r="AA8" s="148"/>
      <c r="AB8" s="148"/>
      <c r="AC8" s="148"/>
      <c r="AD8" s="148"/>
      <c r="AE8" s="148"/>
      <c r="AF8" s="148"/>
      <c r="AG8" s="148"/>
      <c r="AH8" s="148"/>
      <c r="AI8" s="148"/>
    </row>
    <row r="9" spans="1:35" s="36" customFormat="1">
      <c r="A9" s="121"/>
      <c r="B9" s="121"/>
      <c r="C9" s="121"/>
      <c r="D9" s="121"/>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row>
    <row r="10" spans="1:35" s="36" customFormat="1">
      <c r="A10" s="121"/>
      <c r="B10" s="121"/>
      <c r="C10" s="121"/>
      <c r="D10" s="121"/>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row>
    <row r="11" spans="1:35" s="36" customFormat="1">
      <c r="A11" s="152" t="s">
        <v>140</v>
      </c>
      <c r="B11" s="148"/>
      <c r="C11" s="148"/>
      <c r="D11" s="148"/>
      <c r="E11" s="148"/>
      <c r="F11" s="148"/>
      <c r="G11" s="148"/>
      <c r="H11" s="148"/>
      <c r="I11" s="148"/>
      <c r="J11" s="121"/>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row>
    <row r="12" spans="1:35" s="36" customFormat="1">
      <c r="A12" s="148"/>
      <c r="B12" s="148"/>
      <c r="C12" s="148"/>
      <c r="D12" s="148"/>
      <c r="E12" s="148"/>
      <c r="F12" s="148"/>
      <c r="G12" s="148"/>
      <c r="H12" s="148"/>
      <c r="I12" s="148"/>
      <c r="J12" s="153"/>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row>
    <row r="13" spans="1:35" s="36" customFormat="1">
      <c r="A13" s="148" t="s">
        <v>141</v>
      </c>
      <c r="B13" s="148"/>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row>
    <row r="14" spans="1:35" s="36" customFormat="1">
      <c r="A14" s="148"/>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row>
    <row r="15" spans="1:35" s="36" customFormat="1">
      <c r="A15" s="148" t="s">
        <v>111</v>
      </c>
      <c r="B15" s="148"/>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row>
    <row r="16" spans="1:35" s="36" customFormat="1">
      <c r="A16" s="148"/>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row>
    <row r="17" spans="1:35" s="36" customFormat="1">
      <c r="A17" s="148"/>
      <c r="B17" s="154" t="s">
        <v>142</v>
      </c>
      <c r="C17" s="155" t="s">
        <v>115</v>
      </c>
      <c r="D17" s="121"/>
      <c r="E17" s="148"/>
      <c r="F17" s="148"/>
      <c r="G17" s="148"/>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row>
    <row r="18" spans="1:35" s="36" customFormat="1">
      <c r="A18" s="148"/>
      <c r="B18" s="154" t="s">
        <v>192</v>
      </c>
      <c r="C18" s="143" t="s">
        <v>191</v>
      </c>
      <c r="D18" s="121"/>
      <c r="E18" s="148"/>
      <c r="F18" s="148"/>
      <c r="G18" s="148"/>
      <c r="H18" s="148"/>
      <c r="I18" s="148"/>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row>
    <row r="19" spans="1:35" s="36" customFormat="1">
      <c r="A19" s="148"/>
      <c r="B19" s="154"/>
      <c r="C19" s="143" t="s">
        <v>193</v>
      </c>
      <c r="D19" s="121"/>
      <c r="E19" s="148"/>
      <c r="F19" s="148"/>
      <c r="G19" s="148"/>
      <c r="H19" s="148"/>
      <c r="I19" s="148"/>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row>
    <row r="20" spans="1:35" s="36" customFormat="1">
      <c r="A20" s="148"/>
      <c r="B20" s="154"/>
      <c r="C20" s="143" t="s">
        <v>147</v>
      </c>
      <c r="D20" s="121"/>
      <c r="E20" s="148"/>
      <c r="F20" s="148"/>
      <c r="G20" s="148"/>
      <c r="H20" s="148"/>
      <c r="I20" s="148"/>
      <c r="J20" s="148"/>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row>
    <row r="21" spans="1:35" s="36" customFormat="1">
      <c r="A21" s="148"/>
      <c r="B21" s="154"/>
      <c r="C21" s="143" t="s">
        <v>194</v>
      </c>
      <c r="D21" s="121"/>
      <c r="E21" s="148"/>
      <c r="F21" s="148"/>
      <c r="G21" s="148"/>
      <c r="H21" s="148"/>
      <c r="I21" s="148"/>
      <c r="J21" s="148"/>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row>
    <row r="22" spans="1:35" s="36" customFormat="1">
      <c r="A22" s="148"/>
      <c r="B22" s="154"/>
      <c r="C22" s="143"/>
      <c r="D22" s="121"/>
      <c r="E22" s="148"/>
      <c r="F22" s="148"/>
      <c r="G22" s="148"/>
      <c r="H22" s="148"/>
      <c r="I22" s="148"/>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row>
    <row r="23" spans="1:35" s="36" customFormat="1">
      <c r="A23" s="148"/>
      <c r="B23" s="154"/>
      <c r="C23" s="143"/>
      <c r="D23" s="121"/>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row>
    <row r="24" spans="1:35" s="36" customFormat="1">
      <c r="A24" s="148"/>
      <c r="B24" s="154"/>
      <c r="C24" s="143"/>
      <c r="D24" s="121"/>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row>
    <row r="25" spans="1:35" s="36" customFormat="1">
      <c r="A25" s="148"/>
      <c r="B25" s="154"/>
      <c r="C25" s="143"/>
      <c r="D25" s="121"/>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row>
    <row r="26" spans="1:35" s="36" customFormat="1">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row>
    <row r="27" spans="1:35" s="36" customFormat="1">
      <c r="A27" s="121"/>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row>
    <row r="28" spans="1:35" s="36" customFormat="1">
      <c r="A28" s="148"/>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row>
    <row r="29" spans="1:35" s="36" customFormat="1">
      <c r="A29" s="143" t="s">
        <v>124</v>
      </c>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row>
    <row r="30" spans="1:35" s="36" customFormat="1">
      <c r="A30" s="121"/>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row>
    <row r="31" spans="1:35" s="36" customFormat="1">
      <c r="A31" s="143" t="s">
        <v>190</v>
      </c>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c r="AA31" s="148"/>
      <c r="AB31" s="148"/>
      <c r="AC31" s="148"/>
      <c r="AD31" s="148"/>
      <c r="AE31" s="148"/>
      <c r="AF31" s="148"/>
      <c r="AG31" s="148"/>
      <c r="AH31" s="148"/>
      <c r="AI31" s="148"/>
    </row>
    <row r="32" spans="1:35" s="36" customFormat="1">
      <c r="A32" s="148"/>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row>
    <row r="33" spans="1:35" s="36" customFormat="1">
      <c r="A33" s="148"/>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48"/>
      <c r="AB33" s="148"/>
      <c r="AC33" s="148"/>
      <c r="AD33" s="148"/>
      <c r="AE33" s="148"/>
      <c r="AF33" s="148"/>
      <c r="AG33" s="148"/>
      <c r="AH33" s="148"/>
      <c r="AI33" s="148"/>
    </row>
    <row r="34" spans="1:35" s="36" customFormat="1">
      <c r="A34" s="148"/>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s="148"/>
      <c r="AC34" s="148"/>
      <c r="AD34" s="148"/>
      <c r="AE34" s="148"/>
      <c r="AF34" s="148"/>
      <c r="AG34" s="148"/>
      <c r="AH34" s="148"/>
      <c r="AI34" s="148"/>
    </row>
    <row r="35" spans="1:35" s="36" customFormat="1">
      <c r="A35" s="148"/>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c r="AE35" s="148"/>
      <c r="AF35" s="148"/>
      <c r="AG35" s="148"/>
      <c r="AH35" s="148"/>
      <c r="AI35" s="148"/>
    </row>
    <row r="36" spans="1:35" s="36" customFormat="1">
      <c r="A36" s="148"/>
      <c r="B36" s="156"/>
      <c r="C36" s="156"/>
      <c r="D36" s="157"/>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c r="AE36" s="148"/>
      <c r="AF36" s="148"/>
      <c r="AG36" s="148"/>
      <c r="AH36" s="148"/>
      <c r="AI36" s="148"/>
    </row>
    <row r="37" spans="1:35" s="36" customFormat="1">
      <c r="A37" s="148"/>
      <c r="B37" s="148"/>
      <c r="C37" s="148"/>
      <c r="D37" s="15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c r="AE37" s="148"/>
      <c r="AF37" s="148"/>
      <c r="AG37" s="148"/>
      <c r="AH37" s="148"/>
      <c r="AI37" s="148"/>
    </row>
    <row r="38" spans="1:35" s="36" customFormat="1">
      <c r="A38" s="148"/>
      <c r="B38" s="148"/>
      <c r="C38" s="148"/>
      <c r="D38" s="158"/>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48"/>
    </row>
    <row r="39" spans="1:35" s="36" customFormat="1">
      <c r="A39" s="148"/>
      <c r="B39" s="148"/>
      <c r="C39" s="148"/>
      <c r="D39" s="15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row>
    <row r="40" spans="1:35" s="36" customFormat="1">
      <c r="A40" s="148"/>
      <c r="B40" s="148"/>
      <c r="C40" s="148"/>
      <c r="D40" s="158"/>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row>
    <row r="41" spans="1:35" s="36" customFormat="1">
      <c r="A41" s="148"/>
      <c r="B41" s="148"/>
      <c r="C41" s="148"/>
      <c r="D41" s="15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row>
    <row r="42" spans="1:35" s="36" customFormat="1">
      <c r="A42" s="148"/>
      <c r="B42" s="148"/>
      <c r="C42" s="148"/>
      <c r="D42" s="158"/>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row>
    <row r="43" spans="1:35" s="36" customFormat="1">
      <c r="A43" s="148"/>
      <c r="B43" s="159"/>
      <c r="C43" s="159"/>
      <c r="D43" s="158"/>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row>
    <row r="44" spans="1:35" s="36" customFormat="1">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row>
    <row r="45" spans="1:35" s="36" customFormat="1">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row>
    <row r="46" spans="1:35" s="36" customFormat="1">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row>
    <row r="47" spans="1:35" s="36" customFormat="1">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row>
    <row r="48" spans="1:35" s="36" customFormat="1">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row>
    <row r="49" spans="1:46" s="36" customFormat="1" ht="17" thickBot="1">
      <c r="A49" s="143"/>
      <c r="B49" s="143"/>
      <c r="C49" s="154"/>
      <c r="D49" s="160"/>
      <c r="E49" s="143"/>
      <c r="F49" s="143"/>
      <c r="G49" s="143"/>
      <c r="H49" s="143"/>
      <c r="I49" s="143"/>
      <c r="J49" s="143"/>
      <c r="K49" s="143"/>
      <c r="L49" t="s">
        <v>292</v>
      </c>
      <c r="M49" s="252" t="s">
        <v>303</v>
      </c>
      <c r="N49" s="143"/>
      <c r="O49" s="143"/>
      <c r="P49" s="143"/>
      <c r="Q49" s="143"/>
      <c r="R49" s="143"/>
      <c r="S49" s="143"/>
      <c r="T49" s="143"/>
      <c r="U49" s="143"/>
      <c r="V49" s="143"/>
      <c r="W49" s="143"/>
      <c r="X49" s="143"/>
      <c r="Y49" s="143"/>
      <c r="Z49" s="143"/>
      <c r="AA49" s="143"/>
      <c r="AB49" s="143"/>
      <c r="AC49" s="143"/>
      <c r="AD49" s="143"/>
      <c r="AE49" s="143"/>
      <c r="AF49" s="143"/>
      <c r="AG49" s="143"/>
      <c r="AH49" s="143"/>
      <c r="AI49" s="143"/>
    </row>
    <row r="50" spans="1:46" s="36" customFormat="1">
      <c r="A50" s="143"/>
      <c r="B50" s="161" t="s">
        <v>126</v>
      </c>
      <c r="C50" s="133" t="str">
        <f>M49</f>
        <v>BEST2108</v>
      </c>
      <c r="D50" s="133"/>
      <c r="E50" s="133"/>
      <c r="F50" s="162"/>
      <c r="G50" s="143"/>
      <c r="H50" s="143"/>
      <c r="I50" s="143"/>
      <c r="J50" s="143"/>
      <c r="K50" s="143"/>
      <c r="L50" t="s">
        <v>294</v>
      </c>
      <c r="M50" s="252" t="s">
        <v>304</v>
      </c>
      <c r="N50" s="143"/>
      <c r="O50" s="143"/>
      <c r="P50" s="143"/>
      <c r="Q50" s="143"/>
      <c r="R50" s="143"/>
      <c r="S50" s="143"/>
      <c r="T50" s="143"/>
      <c r="U50" s="143"/>
      <c r="V50" s="143"/>
      <c r="W50" s="143"/>
      <c r="X50" s="143"/>
      <c r="Y50" s="143"/>
      <c r="Z50" s="143"/>
      <c r="AA50" s="143"/>
      <c r="AB50" s="143"/>
      <c r="AC50" s="143"/>
      <c r="AD50" s="143"/>
      <c r="AE50" s="143"/>
      <c r="AF50" s="143"/>
      <c r="AG50" s="143"/>
      <c r="AH50" s="143"/>
      <c r="AI50" s="143"/>
    </row>
    <row r="51" spans="1:46" s="36" customFormat="1">
      <c r="A51" s="143"/>
      <c r="B51" s="163" t="s">
        <v>127</v>
      </c>
      <c r="C51" s="137" t="str">
        <f>M50</f>
        <v>dev</v>
      </c>
      <c r="D51" s="137"/>
      <c r="E51" s="137"/>
      <c r="F51" s="164"/>
      <c r="G51" s="143"/>
      <c r="H51" s="143"/>
      <c r="I51" s="143"/>
      <c r="J51" s="143"/>
      <c r="K51" s="143"/>
      <c r="L51" t="s">
        <v>295</v>
      </c>
      <c r="M51" s="252" t="s">
        <v>302</v>
      </c>
      <c r="N51" s="143"/>
      <c r="O51" s="143"/>
      <c r="P51" s="143"/>
      <c r="Q51" s="143"/>
      <c r="R51" s="143"/>
      <c r="S51" s="143"/>
      <c r="T51" s="143"/>
      <c r="U51" s="143"/>
      <c r="V51" s="143"/>
      <c r="W51" s="143"/>
      <c r="X51" s="143"/>
      <c r="Y51" s="143"/>
      <c r="Z51" s="143"/>
      <c r="AA51" s="143"/>
      <c r="AB51" s="143"/>
      <c r="AC51" s="143"/>
      <c r="AD51" s="143"/>
      <c r="AE51" s="143"/>
      <c r="AF51" s="143"/>
      <c r="AG51" s="143"/>
      <c r="AH51" s="143"/>
      <c r="AI51" s="143"/>
    </row>
    <row r="52" spans="1:46" s="36" customFormat="1" ht="17" thickBot="1">
      <c r="A52" s="143"/>
      <c r="B52" s="165" t="s">
        <v>128</v>
      </c>
      <c r="C52" s="229">
        <f>M52</f>
        <v>44587</v>
      </c>
      <c r="D52" s="166"/>
      <c r="E52" s="166"/>
      <c r="F52" s="167"/>
      <c r="G52" s="143"/>
      <c r="H52" s="143"/>
      <c r="I52" s="143"/>
      <c r="J52" s="143"/>
      <c r="K52" s="143"/>
      <c r="L52" t="s">
        <v>296</v>
      </c>
      <c r="M52" s="259">
        <v>44587</v>
      </c>
      <c r="N52" s="143"/>
      <c r="O52" s="143"/>
      <c r="P52" s="143"/>
      <c r="Q52" s="143"/>
      <c r="R52" s="143"/>
      <c r="S52" s="143"/>
      <c r="T52" s="143"/>
      <c r="U52" s="143"/>
      <c r="V52" s="143"/>
      <c r="W52" s="143"/>
      <c r="X52" s="143"/>
      <c r="Y52" s="143"/>
      <c r="Z52" s="143"/>
      <c r="AA52" s="143"/>
      <c r="AB52" s="143"/>
      <c r="AC52" s="143"/>
      <c r="AD52" s="143"/>
      <c r="AE52" s="143"/>
      <c r="AF52" s="143"/>
      <c r="AG52" s="143"/>
      <c r="AH52" s="143"/>
      <c r="AI52" s="143"/>
    </row>
    <row r="53" spans="1:46" s="36" customFormat="1">
      <c r="A53" s="143"/>
      <c r="B53" s="143"/>
      <c r="C53" s="143"/>
      <c r="D53" s="143"/>
      <c r="E53" s="143"/>
      <c r="F53" s="143"/>
      <c r="G53" s="143"/>
      <c r="H53" s="143"/>
      <c r="I53" s="174" t="s">
        <v>212</v>
      </c>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row>
    <row r="54" spans="1:46" s="36" customFormat="1">
      <c r="A54" s="143"/>
      <c r="B54" s="144" t="s">
        <v>143</v>
      </c>
      <c r="C54" s="143"/>
      <c r="D54" s="143"/>
      <c r="E54" s="143"/>
      <c r="F54" s="143"/>
      <c r="G54" s="143"/>
      <c r="H54" s="143"/>
      <c r="I54" s="174" t="s">
        <v>211</v>
      </c>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row>
    <row r="55" spans="1:46" s="36" customFormat="1">
      <c r="A55" s="143"/>
      <c r="B55" s="285" t="s">
        <v>0</v>
      </c>
      <c r="C55" s="288" t="s">
        <v>440</v>
      </c>
      <c r="D55" s="288"/>
      <c r="E55" s="288"/>
      <c r="F55" s="288"/>
      <c r="G55" s="288"/>
      <c r="H55" s="288"/>
      <c r="I55" s="288"/>
      <c r="J55" s="288"/>
      <c r="K55" s="288"/>
      <c r="L55" s="289" t="s">
        <v>354</v>
      </c>
      <c r="M55" s="290"/>
      <c r="N55" s="290"/>
      <c r="O55" s="290"/>
      <c r="P55" s="290"/>
      <c r="Q55" s="290"/>
      <c r="R55" s="290"/>
      <c r="S55" s="290"/>
      <c r="T55" s="290"/>
      <c r="U55" s="290"/>
      <c r="V55" s="290"/>
      <c r="W55" s="290"/>
      <c r="X55" s="290"/>
      <c r="Y55" s="290"/>
      <c r="Z55" s="290"/>
      <c r="AA55" s="290"/>
      <c r="AB55" s="290"/>
      <c r="AC55" s="290"/>
      <c r="AD55" s="290"/>
      <c r="AE55" s="291"/>
      <c r="AF55" s="277" t="s">
        <v>439</v>
      </c>
      <c r="AG55" s="278"/>
      <c r="AH55" s="278"/>
      <c r="AI55" s="278"/>
      <c r="AJ55" s="279"/>
      <c r="AK55" s="279"/>
      <c r="AL55" s="279"/>
      <c r="AM55" s="279"/>
      <c r="AN55" s="279"/>
      <c r="AO55" s="279"/>
      <c r="AP55" s="279"/>
      <c r="AQ55" s="279"/>
      <c r="AR55" s="279"/>
      <c r="AS55" s="280"/>
    </row>
    <row r="56" spans="1:46" s="36" customFormat="1" ht="26" customHeight="1">
      <c r="A56" s="143"/>
      <c r="B56" s="286"/>
      <c r="C56" s="292" t="s">
        <v>266</v>
      </c>
      <c r="D56" s="290"/>
      <c r="E56" s="291"/>
      <c r="F56" s="292" t="s">
        <v>402</v>
      </c>
      <c r="G56" s="291"/>
      <c r="H56" s="293" t="s">
        <v>401</v>
      </c>
      <c r="I56" s="291"/>
      <c r="J56" s="247" t="s">
        <v>268</v>
      </c>
      <c r="K56" s="247" t="s">
        <v>269</v>
      </c>
      <c r="L56" s="292" t="s">
        <v>267</v>
      </c>
      <c r="M56" s="290"/>
      <c r="N56" s="290"/>
      <c r="O56" s="290"/>
      <c r="P56" s="290"/>
      <c r="Q56" s="290"/>
      <c r="R56" s="290"/>
      <c r="S56" s="292" t="s">
        <v>278</v>
      </c>
      <c r="T56" s="290"/>
      <c r="U56" s="290"/>
      <c r="V56" s="290"/>
      <c r="W56" s="291"/>
      <c r="X56" s="292" t="s">
        <v>279</v>
      </c>
      <c r="Y56" s="290"/>
      <c r="Z56" s="291"/>
      <c r="AA56" s="292" t="s">
        <v>280</v>
      </c>
      <c r="AB56" s="290"/>
      <c r="AC56" s="290"/>
      <c r="AD56" s="290"/>
      <c r="AE56" s="291"/>
      <c r="AF56" s="281"/>
      <c r="AG56" s="282"/>
      <c r="AH56" s="282"/>
      <c r="AI56" s="282"/>
      <c r="AJ56" s="283"/>
      <c r="AK56" s="283"/>
      <c r="AL56" s="283"/>
      <c r="AM56" s="283"/>
      <c r="AN56" s="283"/>
      <c r="AO56" s="283"/>
      <c r="AP56" s="283"/>
      <c r="AQ56" s="283"/>
      <c r="AR56" s="283"/>
      <c r="AS56" s="284"/>
    </row>
    <row r="57" spans="1:46" s="36" customFormat="1" ht="48">
      <c r="A57" s="143"/>
      <c r="B57" s="286"/>
      <c r="C57" s="247" t="s">
        <v>398</v>
      </c>
      <c r="D57" s="247" t="s">
        <v>399</v>
      </c>
      <c r="E57" s="247" t="s">
        <v>400</v>
      </c>
      <c r="F57" s="248" t="s">
        <v>405</v>
      </c>
      <c r="G57" s="247" t="s">
        <v>406</v>
      </c>
      <c r="H57" s="247" t="s">
        <v>403</v>
      </c>
      <c r="I57" s="247" t="s">
        <v>404</v>
      </c>
      <c r="J57" s="247" t="s">
        <v>9</v>
      </c>
      <c r="K57" s="247" t="s">
        <v>10</v>
      </c>
      <c r="L57" s="247" t="s">
        <v>391</v>
      </c>
      <c r="M57" s="247" t="s">
        <v>392</v>
      </c>
      <c r="N57" s="247" t="s">
        <v>393</v>
      </c>
      <c r="O57" s="247" t="s">
        <v>394</v>
      </c>
      <c r="P57" s="247" t="s">
        <v>395</v>
      </c>
      <c r="Q57" s="247" t="s">
        <v>396</v>
      </c>
      <c r="R57" s="247" t="s">
        <v>397</v>
      </c>
      <c r="S57" s="247" t="s">
        <v>383</v>
      </c>
      <c r="T57" s="247" t="s">
        <v>384</v>
      </c>
      <c r="U57" s="247" t="s">
        <v>385</v>
      </c>
      <c r="V57" s="247" t="s">
        <v>386</v>
      </c>
      <c r="W57" s="247" t="s">
        <v>441</v>
      </c>
      <c r="X57" s="247" t="s">
        <v>388</v>
      </c>
      <c r="Y57" s="247" t="s">
        <v>389</v>
      </c>
      <c r="Z57" s="247" t="s">
        <v>390</v>
      </c>
      <c r="AA57" s="247" t="s">
        <v>361</v>
      </c>
      <c r="AB57" s="247" t="s">
        <v>360</v>
      </c>
      <c r="AC57" s="247" t="s">
        <v>359</v>
      </c>
      <c r="AD57" s="247" t="s">
        <v>358</v>
      </c>
      <c r="AE57" s="247" t="s">
        <v>442</v>
      </c>
      <c r="AF57" s="247" t="s">
        <v>372</v>
      </c>
      <c r="AG57" s="247" t="s">
        <v>374</v>
      </c>
      <c r="AH57" s="247" t="s">
        <v>375</v>
      </c>
      <c r="AI57" s="247" t="s">
        <v>377</v>
      </c>
      <c r="AJ57" s="247" t="s">
        <v>376</v>
      </c>
      <c r="AK57" s="247" t="s">
        <v>380</v>
      </c>
      <c r="AL57" s="247" t="s">
        <v>410</v>
      </c>
      <c r="AM57" s="247" t="s">
        <v>378</v>
      </c>
      <c r="AN57" s="247" t="s">
        <v>379</v>
      </c>
      <c r="AO57" s="247" t="s">
        <v>411</v>
      </c>
      <c r="AP57" s="247" t="s">
        <v>412</v>
      </c>
      <c r="AQ57" s="247" t="s">
        <v>381</v>
      </c>
      <c r="AR57" s="247" t="s">
        <v>382</v>
      </c>
      <c r="AS57" s="247" t="s">
        <v>413</v>
      </c>
    </row>
    <row r="58" spans="1:46" s="36" customFormat="1" ht="32">
      <c r="A58" s="143"/>
      <c r="B58" s="286"/>
      <c r="C58" s="247" t="s">
        <v>270</v>
      </c>
      <c r="D58" s="247" t="s">
        <v>271</v>
      </c>
      <c r="E58" s="247" t="s">
        <v>272</v>
      </c>
      <c r="F58" s="247" t="s">
        <v>409</v>
      </c>
      <c r="G58" s="247" t="s">
        <v>407</v>
      </c>
      <c r="H58" s="247" t="s">
        <v>273</v>
      </c>
      <c r="I58" s="247" t="s">
        <v>274</v>
      </c>
      <c r="J58" s="247" t="s">
        <v>275</v>
      </c>
      <c r="K58" s="247" t="s">
        <v>276</v>
      </c>
      <c r="L58" s="247"/>
      <c r="M58" s="247"/>
      <c r="N58" s="247" t="s">
        <v>281</v>
      </c>
      <c r="O58" s="247" t="s">
        <v>282</v>
      </c>
      <c r="P58" s="247" t="s">
        <v>408</v>
      </c>
      <c r="Q58" s="247" t="s">
        <v>283</v>
      </c>
      <c r="R58" s="247" t="s">
        <v>284</v>
      </c>
      <c r="S58" s="247" t="s">
        <v>285</v>
      </c>
      <c r="T58" s="247" t="s">
        <v>286</v>
      </c>
      <c r="U58" s="247"/>
      <c r="V58" s="247"/>
      <c r="W58" s="247"/>
      <c r="X58" s="247" t="s">
        <v>287</v>
      </c>
      <c r="Y58" s="247" t="s">
        <v>288</v>
      </c>
      <c r="Z58" s="247" t="s">
        <v>289</v>
      </c>
      <c r="AA58" s="247"/>
      <c r="AB58" s="247" t="s">
        <v>290</v>
      </c>
      <c r="AC58" s="247" t="s">
        <v>291</v>
      </c>
      <c r="AD58" s="247"/>
      <c r="AE58" s="247"/>
      <c r="AF58" s="247"/>
      <c r="AG58" s="247"/>
      <c r="AH58" s="247"/>
      <c r="AI58" s="247"/>
      <c r="AJ58" s="247"/>
      <c r="AK58" s="247"/>
      <c r="AL58" s="247"/>
      <c r="AM58" s="247"/>
      <c r="AN58" s="247"/>
      <c r="AO58" s="247"/>
      <c r="AP58" s="247"/>
      <c r="AQ58" s="247"/>
      <c r="AR58" s="247"/>
      <c r="AS58" s="247"/>
    </row>
    <row r="59" spans="1:46" s="36" customFormat="1">
      <c r="A59" s="143"/>
      <c r="B59" s="287"/>
      <c r="C59" s="235" t="s">
        <v>3</v>
      </c>
      <c r="D59" s="235" t="s">
        <v>3</v>
      </c>
      <c r="E59" s="235" t="s">
        <v>3</v>
      </c>
      <c r="F59" s="235" t="s">
        <v>210</v>
      </c>
      <c r="G59" s="235" t="s">
        <v>3</v>
      </c>
      <c r="H59" s="235" t="s">
        <v>3</v>
      </c>
      <c r="I59" s="235" t="s">
        <v>144</v>
      </c>
      <c r="J59" s="235" t="s">
        <v>3</v>
      </c>
      <c r="K59" s="235" t="s">
        <v>3</v>
      </c>
      <c r="L59" s="235" t="s">
        <v>6</v>
      </c>
      <c r="M59" s="235" t="s">
        <v>5</v>
      </c>
      <c r="N59" s="235" t="s">
        <v>3</v>
      </c>
      <c r="O59" s="235" t="s">
        <v>3</v>
      </c>
      <c r="P59" s="235" t="s">
        <v>7</v>
      </c>
      <c r="Q59" s="235" t="s">
        <v>3</v>
      </c>
      <c r="R59" s="235" t="s">
        <v>7</v>
      </c>
      <c r="S59" s="235" t="s">
        <v>3</v>
      </c>
      <c r="T59" s="235" t="s">
        <v>7</v>
      </c>
      <c r="U59" s="235" t="s">
        <v>5</v>
      </c>
      <c r="V59" s="235" t="s">
        <v>6</v>
      </c>
      <c r="W59" s="235" t="s">
        <v>8</v>
      </c>
      <c r="X59" s="235" t="s">
        <v>7</v>
      </c>
      <c r="Y59" s="235" t="s">
        <v>7</v>
      </c>
      <c r="Z59" s="235" t="s">
        <v>3</v>
      </c>
      <c r="AA59" s="235" t="s">
        <v>5</v>
      </c>
      <c r="AB59" s="235" t="s">
        <v>3</v>
      </c>
      <c r="AC59" s="235" t="s">
        <v>7</v>
      </c>
      <c r="AD59" s="235" t="s">
        <v>12</v>
      </c>
      <c r="AE59" s="235" t="s">
        <v>8</v>
      </c>
      <c r="AF59" s="235" t="s">
        <v>8</v>
      </c>
      <c r="AG59" s="235" t="s">
        <v>8</v>
      </c>
      <c r="AH59" s="235" t="s">
        <v>5</v>
      </c>
      <c r="AI59" s="235" t="s">
        <v>4</v>
      </c>
      <c r="AJ59" s="235" t="s">
        <v>5</v>
      </c>
      <c r="AK59" s="235" t="s">
        <v>5</v>
      </c>
      <c r="AL59" s="235" t="s">
        <v>5</v>
      </c>
      <c r="AM59" s="235" t="s">
        <v>4</v>
      </c>
      <c r="AN59" s="235" t="s">
        <v>5</v>
      </c>
      <c r="AO59" s="235" t="s">
        <v>5</v>
      </c>
      <c r="AP59" s="235" t="s">
        <v>5</v>
      </c>
      <c r="AQ59" s="235" t="s">
        <v>4</v>
      </c>
      <c r="AR59" s="235" t="s">
        <v>5</v>
      </c>
      <c r="AS59" s="235" t="s">
        <v>5</v>
      </c>
    </row>
    <row r="60" spans="1:46" s="36" customFormat="1">
      <c r="A60" s="143"/>
      <c r="B60" s="249" t="s">
        <v>204</v>
      </c>
      <c r="C60" s="250">
        <v>36</v>
      </c>
      <c r="D60" s="250">
        <v>27</v>
      </c>
      <c r="E60" s="250">
        <v>49.9</v>
      </c>
      <c r="F60" s="250">
        <v>100</v>
      </c>
      <c r="G60" s="250">
        <v>12</v>
      </c>
      <c r="H60" s="250">
        <v>7</v>
      </c>
      <c r="I60" s="250" t="s">
        <v>277</v>
      </c>
      <c r="J60" s="250">
        <v>22</v>
      </c>
      <c r="K60" s="250">
        <v>21.5</v>
      </c>
      <c r="L60" s="4">
        <v>32.4</v>
      </c>
      <c r="M60" s="4">
        <v>5.0999999999999996</v>
      </c>
      <c r="N60" s="4">
        <v>12</v>
      </c>
      <c r="O60" s="4">
        <v>7</v>
      </c>
      <c r="P60" s="3">
        <v>1512</v>
      </c>
      <c r="Q60" s="4">
        <v>37.200000000000003</v>
      </c>
      <c r="R60" s="3">
        <v>2500.0001999999999</v>
      </c>
      <c r="S60" s="4">
        <v>32</v>
      </c>
      <c r="T60" s="3">
        <v>2500.0001999999999</v>
      </c>
      <c r="U60" s="4">
        <v>8.14</v>
      </c>
      <c r="V60" s="3">
        <v>106980</v>
      </c>
      <c r="W60" s="237">
        <v>1</v>
      </c>
      <c r="X60" s="3">
        <v>0</v>
      </c>
      <c r="Y60" s="3">
        <v>2500.0001999999999</v>
      </c>
      <c r="Z60" s="4">
        <v>32</v>
      </c>
      <c r="AA60" s="4">
        <v>16.172350000000002</v>
      </c>
      <c r="AB60" s="4">
        <v>32.08</v>
      </c>
      <c r="AC60" s="3">
        <v>2500.0001999999999</v>
      </c>
      <c r="AD60" s="3">
        <v>244.73050000000001</v>
      </c>
      <c r="AE60" s="237">
        <v>1</v>
      </c>
      <c r="AF60" s="238">
        <f>AH60/(L60*45/3600*1000)</f>
        <v>1.3023266666666664</v>
      </c>
      <c r="AG60" s="238">
        <f t="shared" ref="AG60:AG78" si="0">AH60*3600/1000/(L60*45+(M60+U60+AA60)*9.76)</f>
        <v>1.0880928703945651</v>
      </c>
      <c r="AH60" s="239">
        <f t="shared" ref="AH60:AH78" si="1">(N60-O60)*P60/60*4.18605</f>
        <v>527.44229999999993</v>
      </c>
      <c r="AI60" s="270">
        <f t="shared" ref="AI60:AI78" si="2">Q60-AB60</f>
        <v>5.1200000000000045</v>
      </c>
      <c r="AJ60" s="239">
        <f t="shared" ref="AJ60:AJ78" si="3">(Q60-AB60)*AC60/60*4.18605</f>
        <v>893.0240714419208</v>
      </c>
      <c r="AK60" s="270">
        <f t="shared" ref="AK60:AK78" si="4">L60*45/3600*1000</f>
        <v>405</v>
      </c>
      <c r="AL60" s="239">
        <f>AH60+AK60-AJ60</f>
        <v>39.418228558079136</v>
      </c>
      <c r="AM60" s="270">
        <f t="shared" ref="AM60:AM78" si="5">S60-Q60</f>
        <v>-5.2000000000000028</v>
      </c>
      <c r="AN60" s="270">
        <f t="shared" ref="AN60:AN78" si="6">AM60*T60/60*4.18605</f>
        <v>-906.97757255820045</v>
      </c>
      <c r="AO60" s="270">
        <f>(Z60-Q60)*R60/60*4.18605</f>
        <v>-906.97757255820045</v>
      </c>
      <c r="AP60" s="272">
        <f>AN60-AO60</f>
        <v>0</v>
      </c>
      <c r="AQ60" s="272">
        <f t="shared" ref="AQ60:AQ78" si="7">AB60-Z60</f>
        <v>7.9999999999998295E-2</v>
      </c>
      <c r="AR60" s="270">
        <f t="shared" ref="AR60:AR78" si="8">AQ60*AC60/60*4.18605</f>
        <v>13.953501116279702</v>
      </c>
      <c r="AS60" s="270">
        <f>AJ60+AN60+AR60</f>
        <v>4.7961634663806763E-14</v>
      </c>
      <c r="AT60" s="271">
        <f t="shared" ref="AT60:AT78" si="9">AN60+AJ60</f>
        <v>-13.953501116279654</v>
      </c>
    </row>
    <row r="61" spans="1:46" s="36" customFormat="1">
      <c r="A61" s="143"/>
      <c r="B61" s="249" t="s">
        <v>205</v>
      </c>
      <c r="C61" s="250">
        <v>31.2</v>
      </c>
      <c r="D61" s="250">
        <v>23</v>
      </c>
      <c r="E61" s="250">
        <v>49.7</v>
      </c>
      <c r="F61" s="250">
        <v>100</v>
      </c>
      <c r="G61" s="250">
        <v>12</v>
      </c>
      <c r="H61" s="250">
        <v>7</v>
      </c>
      <c r="I61" s="250" t="s">
        <v>277</v>
      </c>
      <c r="J61" s="250">
        <v>22</v>
      </c>
      <c r="K61" s="250">
        <v>21.5</v>
      </c>
      <c r="L61" s="4">
        <v>31.362774399999999</v>
      </c>
      <c r="M61" s="4">
        <v>5.0999999999999996</v>
      </c>
      <c r="N61" s="4">
        <v>12</v>
      </c>
      <c r="O61" s="4">
        <v>7</v>
      </c>
      <c r="P61" s="3">
        <v>1512</v>
      </c>
      <c r="Q61" s="4">
        <v>34.270000000000003</v>
      </c>
      <c r="R61" s="3">
        <v>2500.0001999999999</v>
      </c>
      <c r="S61" s="4">
        <v>29.13</v>
      </c>
      <c r="T61" s="3">
        <v>2500.0001999999999</v>
      </c>
      <c r="U61" s="4">
        <v>8.14</v>
      </c>
      <c r="V61" s="3">
        <v>106980</v>
      </c>
      <c r="W61" s="237">
        <v>1</v>
      </c>
      <c r="X61" s="3">
        <v>0</v>
      </c>
      <c r="Y61" s="3">
        <v>2500.0001999999999</v>
      </c>
      <c r="Z61" s="4">
        <v>29.13</v>
      </c>
      <c r="AA61" s="4">
        <v>16.172350000000002</v>
      </c>
      <c r="AB61" s="4">
        <v>29.22</v>
      </c>
      <c r="AC61" s="3">
        <v>2500.0001999999999</v>
      </c>
      <c r="AD61" s="3">
        <v>244.73050000000001</v>
      </c>
      <c r="AE61" s="237">
        <v>1</v>
      </c>
      <c r="AF61" s="238">
        <f t="shared" ref="AF61:AF78" si="10">AH61/(L61*45/3600*1000)</f>
        <v>1.3453970449757149</v>
      </c>
      <c r="AG61" s="238">
        <f t="shared" si="0"/>
        <v>1.1179958482359424</v>
      </c>
      <c r="AH61" s="239">
        <f t="shared" si="1"/>
        <v>527.44229999999993</v>
      </c>
      <c r="AI61" s="270">
        <f t="shared" si="2"/>
        <v>5.0500000000000043</v>
      </c>
      <c r="AJ61" s="239">
        <f t="shared" si="3"/>
        <v>880.81475796517566</v>
      </c>
      <c r="AK61" s="270">
        <f t="shared" si="4"/>
        <v>392.03467999999998</v>
      </c>
      <c r="AL61" s="239">
        <f t="shared" ref="AL61:AL78" si="11">AH61+AK61-AJ61</f>
        <v>38.662222034824254</v>
      </c>
      <c r="AM61" s="270">
        <f t="shared" si="5"/>
        <v>-5.1400000000000041</v>
      </c>
      <c r="AN61" s="270">
        <f t="shared" si="6"/>
        <v>-896.51244672099062</v>
      </c>
      <c r="AO61" s="270">
        <f t="shared" ref="AO61:AO78" si="12">(Z61-Q61)*R61/60*4.18605</f>
        <v>-896.51244672099062</v>
      </c>
      <c r="AP61" s="272">
        <f t="shared" ref="AP61:AP78" si="13">AN61-AO61</f>
        <v>0</v>
      </c>
      <c r="AQ61" s="272">
        <f t="shared" si="7"/>
        <v>8.9999999999999858E-2</v>
      </c>
      <c r="AR61" s="270">
        <f t="shared" si="8"/>
        <v>15.697688755814974</v>
      </c>
      <c r="AS61" s="270">
        <f t="shared" ref="AS61:AS78" si="14">AJ61+AN61+AR61</f>
        <v>0</v>
      </c>
      <c r="AT61" s="271">
        <f t="shared" si="9"/>
        <v>-15.697688755814966</v>
      </c>
    </row>
    <row r="62" spans="1:46" s="36" customFormat="1">
      <c r="A62" s="143"/>
      <c r="B62" s="249" t="s">
        <v>206</v>
      </c>
      <c r="C62" s="250">
        <v>26.3</v>
      </c>
      <c r="D62" s="250">
        <v>19</v>
      </c>
      <c r="E62" s="250">
        <v>49.9</v>
      </c>
      <c r="F62" s="250">
        <v>100</v>
      </c>
      <c r="G62" s="250">
        <v>12</v>
      </c>
      <c r="H62" s="250">
        <v>7</v>
      </c>
      <c r="I62" s="250" t="s">
        <v>277</v>
      </c>
      <c r="J62" s="250">
        <v>22</v>
      </c>
      <c r="K62" s="250">
        <v>21.5</v>
      </c>
      <c r="L62" s="4">
        <v>30.367325600000001</v>
      </c>
      <c r="M62" s="4">
        <v>5.0999999999999996</v>
      </c>
      <c r="N62" s="4">
        <v>12</v>
      </c>
      <c r="O62" s="4">
        <v>7</v>
      </c>
      <c r="P62" s="3">
        <v>1512</v>
      </c>
      <c r="Q62" s="4">
        <v>31.46</v>
      </c>
      <c r="R62" s="3">
        <v>2500.0001999999999</v>
      </c>
      <c r="S62" s="4">
        <v>26.38</v>
      </c>
      <c r="T62" s="3">
        <v>2500.0001999999999</v>
      </c>
      <c r="U62" s="4">
        <v>8.14</v>
      </c>
      <c r="V62" s="3">
        <v>106980</v>
      </c>
      <c r="W62" s="237">
        <v>1</v>
      </c>
      <c r="X62" s="3">
        <v>0</v>
      </c>
      <c r="Y62" s="3">
        <v>2500.0001999999999</v>
      </c>
      <c r="Z62" s="4">
        <v>26.38</v>
      </c>
      <c r="AA62" s="4">
        <v>16.172350000000002</v>
      </c>
      <c r="AB62" s="4">
        <v>26.46</v>
      </c>
      <c r="AC62" s="3">
        <v>2500.0001999999999</v>
      </c>
      <c r="AD62" s="3">
        <v>244.73050000000001</v>
      </c>
      <c r="AE62" s="237">
        <v>1</v>
      </c>
      <c r="AF62" s="238">
        <f t="shared" si="10"/>
        <v>1.3894995086429343</v>
      </c>
      <c r="AG62" s="238">
        <f t="shared" si="0"/>
        <v>1.1482819024034934</v>
      </c>
      <c r="AH62" s="239">
        <f t="shared" si="1"/>
        <v>527.44229999999993</v>
      </c>
      <c r="AI62" s="270">
        <f t="shared" si="2"/>
        <v>5</v>
      </c>
      <c r="AJ62" s="239">
        <f t="shared" si="3"/>
        <v>872.09381976749989</v>
      </c>
      <c r="AK62" s="270">
        <f t="shared" si="4"/>
        <v>379.59156999999999</v>
      </c>
      <c r="AL62" s="239">
        <f t="shared" si="11"/>
        <v>34.940050232500084</v>
      </c>
      <c r="AM62" s="270">
        <f t="shared" si="5"/>
        <v>-5.0800000000000018</v>
      </c>
      <c r="AN62" s="270">
        <f t="shared" si="6"/>
        <v>-886.04732088378023</v>
      </c>
      <c r="AO62" s="270">
        <f t="shared" si="12"/>
        <v>-886.04732088378023</v>
      </c>
      <c r="AP62" s="272">
        <f t="shared" si="13"/>
        <v>0</v>
      </c>
      <c r="AQ62" s="272">
        <f t="shared" si="7"/>
        <v>8.0000000000001847E-2</v>
      </c>
      <c r="AR62" s="270">
        <f t="shared" si="8"/>
        <v>13.953501116280322</v>
      </c>
      <c r="AS62" s="270">
        <f t="shared" si="14"/>
        <v>-1.4210854715202004E-14</v>
      </c>
      <c r="AT62" s="271">
        <f t="shared" si="9"/>
        <v>-13.953501116280336</v>
      </c>
    </row>
    <row r="63" spans="1:46" s="36" customFormat="1">
      <c r="A63" s="143"/>
      <c r="B63" s="249" t="s">
        <v>219</v>
      </c>
      <c r="C63" s="250">
        <v>11.7</v>
      </c>
      <c r="D63" s="250">
        <v>7</v>
      </c>
      <c r="E63" s="250">
        <v>50</v>
      </c>
      <c r="F63" s="250">
        <v>100</v>
      </c>
      <c r="G63" s="250">
        <v>12</v>
      </c>
      <c r="H63" s="250">
        <v>7</v>
      </c>
      <c r="I63" s="250" t="s">
        <v>277</v>
      </c>
      <c r="J63" s="250">
        <v>22</v>
      </c>
      <c r="K63" s="250">
        <v>21.5</v>
      </c>
      <c r="L63" s="4">
        <v>28.7026632</v>
      </c>
      <c r="M63" s="4">
        <v>5.0999999999999996</v>
      </c>
      <c r="N63" s="4">
        <v>12</v>
      </c>
      <c r="O63" s="4">
        <v>7</v>
      </c>
      <c r="P63" s="3">
        <v>1512</v>
      </c>
      <c r="Q63" s="4">
        <v>26.47</v>
      </c>
      <c r="R63" s="3">
        <v>2500.0001999999999</v>
      </c>
      <c r="S63" s="4">
        <v>17.95</v>
      </c>
      <c r="T63" s="3">
        <v>1457.8806</v>
      </c>
      <c r="U63" s="4">
        <v>8.14</v>
      </c>
      <c r="V63" s="3">
        <v>106980</v>
      </c>
      <c r="W63" s="237">
        <v>1</v>
      </c>
      <c r="X63" s="3">
        <v>1042.1196</v>
      </c>
      <c r="Y63" s="3">
        <v>2500.0001999999999</v>
      </c>
      <c r="Z63" s="4">
        <v>21.5</v>
      </c>
      <c r="AA63" s="4">
        <v>16.172350000000002</v>
      </c>
      <c r="AB63" s="4">
        <v>21.58</v>
      </c>
      <c r="AC63" s="3">
        <v>2500.0001999999999</v>
      </c>
      <c r="AD63" s="3">
        <v>244.73050000000001</v>
      </c>
      <c r="AE63" s="237">
        <v>1</v>
      </c>
      <c r="AF63" s="238">
        <f t="shared" si="10"/>
        <v>1.4700860232370352</v>
      </c>
      <c r="AG63" s="238">
        <f t="shared" si="0"/>
        <v>1.2027687763655455</v>
      </c>
      <c r="AH63" s="239">
        <f t="shared" si="1"/>
        <v>527.44229999999993</v>
      </c>
      <c r="AI63" s="270">
        <f t="shared" si="2"/>
        <v>4.8900000000000006</v>
      </c>
      <c r="AJ63" s="239">
        <f t="shared" si="3"/>
        <v>852.9077557326151</v>
      </c>
      <c r="AK63" s="270">
        <f t="shared" si="4"/>
        <v>358.78329000000002</v>
      </c>
      <c r="AL63" s="239">
        <f t="shared" si="11"/>
        <v>33.31783426738491</v>
      </c>
      <c r="AM63" s="270">
        <f t="shared" si="5"/>
        <v>-8.52</v>
      </c>
      <c r="AN63" s="270">
        <f t="shared" si="6"/>
        <v>-866.59207415945991</v>
      </c>
      <c r="AO63" s="270">
        <f t="shared" si="12"/>
        <v>-866.86125684889475</v>
      </c>
      <c r="AP63" s="272">
        <f t="shared" si="13"/>
        <v>0.26918268943484236</v>
      </c>
      <c r="AQ63" s="272">
        <f t="shared" si="7"/>
        <v>7.9999999999998295E-2</v>
      </c>
      <c r="AR63" s="270">
        <f t="shared" si="8"/>
        <v>13.953501116279702</v>
      </c>
      <c r="AS63" s="270">
        <f t="shared" si="14"/>
        <v>0.26918268943489032</v>
      </c>
      <c r="AT63" s="271">
        <f t="shared" si="9"/>
        <v>-13.684318426844811</v>
      </c>
    </row>
    <row r="64" spans="1:46" s="36" customFormat="1">
      <c r="A64" s="143"/>
      <c r="B64" s="249" t="s">
        <v>207</v>
      </c>
      <c r="C64" s="250">
        <v>26.3</v>
      </c>
      <c r="D64" s="250">
        <v>19</v>
      </c>
      <c r="E64" s="250">
        <v>49.9</v>
      </c>
      <c r="F64" s="250">
        <v>100</v>
      </c>
      <c r="G64" s="250">
        <v>12</v>
      </c>
      <c r="H64" s="250">
        <v>7</v>
      </c>
      <c r="I64" s="250" t="s">
        <v>277</v>
      </c>
      <c r="J64" s="250">
        <v>32</v>
      </c>
      <c r="K64" s="250">
        <v>31.5</v>
      </c>
      <c r="L64" s="4">
        <v>32.250763999999997</v>
      </c>
      <c r="M64" s="4">
        <v>5.0999999999999996</v>
      </c>
      <c r="N64" s="4">
        <v>12</v>
      </c>
      <c r="O64" s="4">
        <v>7</v>
      </c>
      <c r="P64" s="3">
        <v>1512</v>
      </c>
      <c r="Q64" s="4">
        <v>36.69</v>
      </c>
      <c r="R64" s="3">
        <v>2500.0001999999999</v>
      </c>
      <c r="S64" s="4">
        <v>24.67</v>
      </c>
      <c r="T64" s="3">
        <v>1080.4367999999999</v>
      </c>
      <c r="U64" s="4">
        <v>8.14</v>
      </c>
      <c r="V64" s="3">
        <v>106980</v>
      </c>
      <c r="W64" s="237">
        <v>1</v>
      </c>
      <c r="X64" s="3">
        <v>1419.5634</v>
      </c>
      <c r="Y64" s="3">
        <v>2500.0001999999999</v>
      </c>
      <c r="Z64" s="4">
        <v>31.5</v>
      </c>
      <c r="AA64" s="4">
        <v>16.172350000000002</v>
      </c>
      <c r="AB64" s="4">
        <v>31.58</v>
      </c>
      <c r="AC64" s="3">
        <v>2500.0001999999999</v>
      </c>
      <c r="AD64" s="3">
        <v>244.73050000000001</v>
      </c>
      <c r="AE64" s="237">
        <v>1</v>
      </c>
      <c r="AF64" s="238">
        <f t="shared" si="10"/>
        <v>1.3083530052187291</v>
      </c>
      <c r="AG64" s="238">
        <f t="shared" si="0"/>
        <v>1.0922964098422689</v>
      </c>
      <c r="AH64" s="239">
        <f t="shared" si="1"/>
        <v>527.44229999999993</v>
      </c>
      <c r="AI64" s="270">
        <f t="shared" si="2"/>
        <v>5.1099999999999994</v>
      </c>
      <c r="AJ64" s="239">
        <f t="shared" si="3"/>
        <v>891.2798838023848</v>
      </c>
      <c r="AK64" s="270">
        <f t="shared" si="4"/>
        <v>403.13454999999993</v>
      </c>
      <c r="AL64" s="239">
        <f t="shared" si="11"/>
        <v>39.29696619761512</v>
      </c>
      <c r="AM64" s="270">
        <f t="shared" si="5"/>
        <v>-12.019999999999996</v>
      </c>
      <c r="AN64" s="270">
        <f t="shared" si="6"/>
        <v>-906.06008081687969</v>
      </c>
      <c r="AO64" s="270">
        <f t="shared" si="12"/>
        <v>-905.23338491866457</v>
      </c>
      <c r="AP64" s="272">
        <f t="shared" si="13"/>
        <v>-0.82669589821512091</v>
      </c>
      <c r="AQ64" s="272">
        <f t="shared" si="7"/>
        <v>7.9999999999998295E-2</v>
      </c>
      <c r="AR64" s="270">
        <f t="shared" si="8"/>
        <v>13.953501116279702</v>
      </c>
      <c r="AS64" s="270">
        <f t="shared" si="14"/>
        <v>-0.82669589821518663</v>
      </c>
      <c r="AT64" s="271">
        <f t="shared" si="9"/>
        <v>-14.780197014494888</v>
      </c>
    </row>
    <row r="65" spans="1:46" s="36" customFormat="1">
      <c r="A65" s="143"/>
      <c r="B65" s="249" t="s">
        <v>208</v>
      </c>
      <c r="C65" s="250">
        <v>31.2</v>
      </c>
      <c r="D65" s="250">
        <v>23</v>
      </c>
      <c r="E65" s="250">
        <v>49.7</v>
      </c>
      <c r="F65" s="250">
        <v>100</v>
      </c>
      <c r="G65" s="250">
        <v>10.75</v>
      </c>
      <c r="H65" s="250">
        <v>7</v>
      </c>
      <c r="I65" s="250" t="s">
        <v>277</v>
      </c>
      <c r="J65" s="250">
        <v>22</v>
      </c>
      <c r="K65" s="250">
        <v>21.5</v>
      </c>
      <c r="L65" s="4">
        <v>22.435917599999996</v>
      </c>
      <c r="M65" s="4">
        <v>4.1445400000000001</v>
      </c>
      <c r="N65" s="4">
        <v>10.75</v>
      </c>
      <c r="O65" s="4">
        <v>7</v>
      </c>
      <c r="P65" s="3">
        <v>1512</v>
      </c>
      <c r="Q65" s="4">
        <v>31.61</v>
      </c>
      <c r="R65" s="3">
        <v>2500.0001999999999</v>
      </c>
      <c r="S65" s="4">
        <v>27.81</v>
      </c>
      <c r="T65" s="3">
        <v>2500.0001999999999</v>
      </c>
      <c r="U65" s="4">
        <v>8.14</v>
      </c>
      <c r="V65" s="3">
        <v>106980</v>
      </c>
      <c r="W65" s="237">
        <v>1</v>
      </c>
      <c r="X65" s="3">
        <v>0</v>
      </c>
      <c r="Y65" s="3">
        <v>2500.0001999999999</v>
      </c>
      <c r="Z65" s="4">
        <v>27.81</v>
      </c>
      <c r="AA65" s="4">
        <v>16.172350000000002</v>
      </c>
      <c r="AB65" s="4">
        <v>27.89</v>
      </c>
      <c r="AC65" s="3">
        <v>2500.0001999999999</v>
      </c>
      <c r="AD65" s="3">
        <v>244.73050000000001</v>
      </c>
      <c r="AE65" s="237">
        <v>1</v>
      </c>
      <c r="AF65" s="238">
        <f t="shared" si="10"/>
        <v>1.4105301402961117</v>
      </c>
      <c r="AG65" s="238">
        <f t="shared" si="0"/>
        <v>1.1062167113289829</v>
      </c>
      <c r="AH65" s="239">
        <f t="shared" si="1"/>
        <v>395.58172500000001</v>
      </c>
      <c r="AI65" s="270">
        <f t="shared" si="2"/>
        <v>3.7199999999999989</v>
      </c>
      <c r="AJ65" s="239">
        <f t="shared" si="3"/>
        <v>648.83780190701975</v>
      </c>
      <c r="AK65" s="270">
        <f t="shared" si="4"/>
        <v>280.44896999999997</v>
      </c>
      <c r="AL65" s="239">
        <f t="shared" si="11"/>
        <v>27.192893092980171</v>
      </c>
      <c r="AM65" s="270">
        <f t="shared" si="5"/>
        <v>-3.8000000000000007</v>
      </c>
      <c r="AN65" s="270">
        <f t="shared" si="6"/>
        <v>-662.79130302329997</v>
      </c>
      <c r="AO65" s="270">
        <f t="shared" si="12"/>
        <v>-662.79130302329997</v>
      </c>
      <c r="AP65" s="272">
        <f t="shared" si="13"/>
        <v>0</v>
      </c>
      <c r="AQ65" s="272">
        <f t="shared" si="7"/>
        <v>8.0000000000001847E-2</v>
      </c>
      <c r="AR65" s="270">
        <f t="shared" si="8"/>
        <v>13.953501116280322</v>
      </c>
      <c r="AS65" s="270">
        <f t="shared" si="14"/>
        <v>9.9475983006414026E-14</v>
      </c>
      <c r="AT65" s="271">
        <f t="shared" si="9"/>
        <v>-13.953501116280222</v>
      </c>
    </row>
    <row r="66" spans="1:46">
      <c r="A66" s="174"/>
      <c r="B66" s="249" t="s">
        <v>209</v>
      </c>
      <c r="C66" s="250">
        <v>26.3</v>
      </c>
      <c r="D66" s="250">
        <v>19</v>
      </c>
      <c r="E66" s="250">
        <v>49.9</v>
      </c>
      <c r="F66" s="250">
        <v>100</v>
      </c>
      <c r="G66" s="250">
        <v>9.5</v>
      </c>
      <c r="H66" s="250">
        <v>7</v>
      </c>
      <c r="I66" s="250" t="s">
        <v>277</v>
      </c>
      <c r="J66" s="250">
        <v>22</v>
      </c>
      <c r="K66" s="250">
        <v>21.5</v>
      </c>
      <c r="L66" s="4">
        <v>14.013074400000001</v>
      </c>
      <c r="M66" s="4">
        <v>3.5687199999999999</v>
      </c>
      <c r="N66" s="4">
        <v>9.5</v>
      </c>
      <c r="O66" s="4">
        <v>7</v>
      </c>
      <c r="P66" s="3">
        <v>1512</v>
      </c>
      <c r="Q66" s="4">
        <v>25.61</v>
      </c>
      <c r="R66" s="3">
        <v>2500.0001999999999</v>
      </c>
      <c r="S66" s="4">
        <v>23.1</v>
      </c>
      <c r="T66" s="3">
        <v>2500.0001999999999</v>
      </c>
      <c r="U66" s="4">
        <v>8.14</v>
      </c>
      <c r="V66" s="3">
        <v>106980</v>
      </c>
      <c r="W66" s="237">
        <v>1</v>
      </c>
      <c r="X66" s="3">
        <v>0</v>
      </c>
      <c r="Y66" s="3">
        <v>2500.0001999999999</v>
      </c>
      <c r="Z66" s="4">
        <v>23.1</v>
      </c>
      <c r="AA66" s="4">
        <v>16.172350000000002</v>
      </c>
      <c r="AB66" s="4">
        <v>23.19</v>
      </c>
      <c r="AC66" s="3">
        <v>2500.0001999999999</v>
      </c>
      <c r="AD66" s="3">
        <v>244.73050000000001</v>
      </c>
      <c r="AE66" s="237">
        <v>1</v>
      </c>
      <c r="AF66" s="238">
        <f t="shared" si="10"/>
        <v>1.505571967847398</v>
      </c>
      <c r="AG66" s="238">
        <f t="shared" si="0"/>
        <v>1.0517205673854313</v>
      </c>
      <c r="AH66" s="239">
        <f t="shared" si="1"/>
        <v>263.72114999999997</v>
      </c>
      <c r="AI66" s="270">
        <f t="shared" si="2"/>
        <v>2.4199999999999982</v>
      </c>
      <c r="AJ66" s="239">
        <f t="shared" si="3"/>
        <v>422.09340876746967</v>
      </c>
      <c r="AK66" s="270">
        <f t="shared" si="4"/>
        <v>175.16343000000001</v>
      </c>
      <c r="AL66" s="239">
        <f t="shared" si="11"/>
        <v>16.791171232530303</v>
      </c>
      <c r="AM66" s="270">
        <f t="shared" si="5"/>
        <v>-2.509999999999998</v>
      </c>
      <c r="AN66" s="270">
        <f t="shared" si="6"/>
        <v>-437.79109752328463</v>
      </c>
      <c r="AO66" s="270">
        <f t="shared" si="12"/>
        <v>-437.79109752328463</v>
      </c>
      <c r="AP66" s="272">
        <f t="shared" si="13"/>
        <v>0</v>
      </c>
      <c r="AQ66" s="272">
        <f t="shared" si="7"/>
        <v>8.9999999999999858E-2</v>
      </c>
      <c r="AR66" s="270">
        <f t="shared" si="8"/>
        <v>15.697688755814974</v>
      </c>
      <c r="AS66" s="270">
        <f t="shared" si="14"/>
        <v>0</v>
      </c>
      <c r="AT66" s="271">
        <f t="shared" si="9"/>
        <v>-15.697688755814966</v>
      </c>
    </row>
    <row r="67" spans="1:46">
      <c r="A67" s="174"/>
      <c r="B67" s="249" t="s">
        <v>220</v>
      </c>
      <c r="C67" s="250">
        <v>11.7</v>
      </c>
      <c r="D67" s="250">
        <v>7</v>
      </c>
      <c r="E67" s="250">
        <v>50</v>
      </c>
      <c r="F67" s="250">
        <v>100</v>
      </c>
      <c r="G67" s="250">
        <v>8.75</v>
      </c>
      <c r="H67" s="250">
        <v>7</v>
      </c>
      <c r="I67" s="250" t="s">
        <v>277</v>
      </c>
      <c r="J67" s="250">
        <v>22</v>
      </c>
      <c r="K67" s="250">
        <v>21.5</v>
      </c>
      <c r="L67" s="4">
        <v>9.8192751999999999</v>
      </c>
      <c r="M67" s="4">
        <v>3.4072900000000002</v>
      </c>
      <c r="N67" s="4">
        <v>8.75</v>
      </c>
      <c r="O67" s="4">
        <v>7</v>
      </c>
      <c r="P67" s="3">
        <v>1512</v>
      </c>
      <c r="Q67" s="4">
        <v>23.28</v>
      </c>
      <c r="R67" s="3">
        <v>2500.0001999999999</v>
      </c>
      <c r="S67" s="4">
        <v>9.43</v>
      </c>
      <c r="T67" s="3">
        <v>321.06299999999999</v>
      </c>
      <c r="U67" s="4">
        <v>8.14</v>
      </c>
      <c r="V67" s="3">
        <v>106980</v>
      </c>
      <c r="W67" s="237">
        <v>1</v>
      </c>
      <c r="X67" s="3">
        <v>2178.9371999999998</v>
      </c>
      <c r="Y67" s="3">
        <v>2500.0001999999999</v>
      </c>
      <c r="Z67" s="4">
        <v>21.5</v>
      </c>
      <c r="AA67" s="4">
        <v>16.172350000000002</v>
      </c>
      <c r="AB67" s="4">
        <v>21.58</v>
      </c>
      <c r="AC67" s="3">
        <v>2500.0001999999999</v>
      </c>
      <c r="AD67" s="3">
        <v>244.73050000000001</v>
      </c>
      <c r="AE67" s="237">
        <v>1</v>
      </c>
      <c r="AF67" s="238">
        <f t="shared" si="10"/>
        <v>1.5040198078978373</v>
      </c>
      <c r="AG67" s="238">
        <f t="shared" si="0"/>
        <v>0.9328565004286884</v>
      </c>
      <c r="AH67" s="239">
        <f t="shared" si="1"/>
        <v>184.604805</v>
      </c>
      <c r="AI67" s="270">
        <f t="shared" si="2"/>
        <v>1.7000000000000028</v>
      </c>
      <c r="AJ67" s="239">
        <f t="shared" si="3"/>
        <v>296.51189872095046</v>
      </c>
      <c r="AK67" s="270">
        <f t="shared" si="4"/>
        <v>122.74094000000001</v>
      </c>
      <c r="AL67" s="239">
        <f t="shared" si="11"/>
        <v>10.833846279049567</v>
      </c>
      <c r="AM67" s="270">
        <f t="shared" si="5"/>
        <v>-13.850000000000001</v>
      </c>
      <c r="AN67" s="270">
        <f t="shared" si="6"/>
        <v>-310.23671550712498</v>
      </c>
      <c r="AO67" s="270">
        <f t="shared" si="12"/>
        <v>-310.46539983723022</v>
      </c>
      <c r="AP67" s="272">
        <f t="shared" si="13"/>
        <v>0.22868433010523859</v>
      </c>
      <c r="AQ67" s="272">
        <f t="shared" si="7"/>
        <v>7.9999999999998295E-2</v>
      </c>
      <c r="AR67" s="270">
        <f t="shared" si="8"/>
        <v>13.953501116279702</v>
      </c>
      <c r="AS67" s="270">
        <f t="shared" si="14"/>
        <v>0.22868433010517286</v>
      </c>
      <c r="AT67" s="271">
        <f t="shared" si="9"/>
        <v>-13.724816786174529</v>
      </c>
    </row>
    <row r="68" spans="1:46">
      <c r="A68" s="174"/>
      <c r="B68" s="249" t="s">
        <v>221</v>
      </c>
      <c r="C68" s="250">
        <v>26.3</v>
      </c>
      <c r="D68" s="250">
        <v>19</v>
      </c>
      <c r="E68" s="250">
        <v>49.9</v>
      </c>
      <c r="F68" s="250">
        <v>100</v>
      </c>
      <c r="G68" s="250">
        <v>9.5</v>
      </c>
      <c r="H68" s="250">
        <v>7</v>
      </c>
      <c r="I68" s="250" t="s">
        <v>277</v>
      </c>
      <c r="J68" s="250">
        <v>32</v>
      </c>
      <c r="K68" s="250">
        <v>31.5</v>
      </c>
      <c r="L68" s="4">
        <v>15.38752</v>
      </c>
      <c r="M68" s="4">
        <v>3.5687199999999999</v>
      </c>
      <c r="N68" s="4">
        <v>9.5</v>
      </c>
      <c r="O68" s="4">
        <v>7</v>
      </c>
      <c r="P68" s="3">
        <v>1512</v>
      </c>
      <c r="Q68" s="4">
        <v>34.090000000000003</v>
      </c>
      <c r="R68" s="3">
        <v>2500.0001999999999</v>
      </c>
      <c r="S68" s="4">
        <v>20.76</v>
      </c>
      <c r="T68" s="3">
        <v>486.19259999999997</v>
      </c>
      <c r="U68" s="4">
        <v>8.14</v>
      </c>
      <c r="V68" s="3">
        <v>106980</v>
      </c>
      <c r="W68" s="237">
        <v>1</v>
      </c>
      <c r="X68" s="3">
        <v>2013.8075999999999</v>
      </c>
      <c r="Y68" s="3">
        <v>2500.0001999999999</v>
      </c>
      <c r="Z68" s="4">
        <v>31.5</v>
      </c>
      <c r="AA68" s="4">
        <v>16.172350000000002</v>
      </c>
      <c r="AB68" s="4">
        <v>31.58</v>
      </c>
      <c r="AC68" s="3">
        <v>2500.0001999999999</v>
      </c>
      <c r="AD68" s="3">
        <v>244.73050000000001</v>
      </c>
      <c r="AE68" s="237">
        <v>1</v>
      </c>
      <c r="AF68" s="238">
        <f t="shared" si="10"/>
        <v>1.3710911179969221</v>
      </c>
      <c r="AG68" s="238">
        <f t="shared" si="0"/>
        <v>0.9842813922974053</v>
      </c>
      <c r="AH68" s="239">
        <f t="shared" si="1"/>
        <v>263.72114999999997</v>
      </c>
      <c r="AI68" s="270">
        <f t="shared" si="2"/>
        <v>2.5100000000000051</v>
      </c>
      <c r="AJ68" s="239">
        <f t="shared" si="3"/>
        <v>437.79109752328583</v>
      </c>
      <c r="AK68" s="270">
        <f t="shared" si="4"/>
        <v>192.34399999999999</v>
      </c>
      <c r="AL68" s="239">
        <f t="shared" si="11"/>
        <v>18.274052476714132</v>
      </c>
      <c r="AM68" s="270">
        <f t="shared" si="5"/>
        <v>-13.330000000000002</v>
      </c>
      <c r="AN68" s="270">
        <f t="shared" si="6"/>
        <v>-452.15949479926502</v>
      </c>
      <c r="AO68" s="270">
        <f t="shared" si="12"/>
        <v>-451.74459863956554</v>
      </c>
      <c r="AP68" s="272">
        <f t="shared" si="13"/>
        <v>-0.4148961596994809</v>
      </c>
      <c r="AQ68" s="272">
        <f t="shared" si="7"/>
        <v>7.9999999999998295E-2</v>
      </c>
      <c r="AR68" s="270">
        <f t="shared" si="8"/>
        <v>13.953501116279702</v>
      </c>
      <c r="AS68" s="270">
        <f t="shared" si="14"/>
        <v>-0.41489615969948979</v>
      </c>
      <c r="AT68" s="271">
        <f t="shared" si="9"/>
        <v>-14.368397275979191</v>
      </c>
    </row>
    <row r="69" spans="1:46">
      <c r="A69" s="174"/>
      <c r="B69" s="251" t="s">
        <v>196</v>
      </c>
      <c r="C69" s="250">
        <v>36</v>
      </c>
      <c r="D69" s="250">
        <v>27</v>
      </c>
      <c r="E69" s="250">
        <v>49.9</v>
      </c>
      <c r="F69" s="250">
        <v>100</v>
      </c>
      <c r="G69" s="250">
        <v>12</v>
      </c>
      <c r="H69" s="250">
        <v>7</v>
      </c>
      <c r="I69" s="250">
        <v>5</v>
      </c>
      <c r="J69" s="250">
        <v>22</v>
      </c>
      <c r="K69" s="250">
        <v>21.5</v>
      </c>
      <c r="L69" s="4">
        <v>32.4</v>
      </c>
      <c r="M69" s="4">
        <v>5.0999999999999996</v>
      </c>
      <c r="N69" s="4">
        <v>12</v>
      </c>
      <c r="O69" s="4">
        <v>7</v>
      </c>
      <c r="P69" s="3">
        <v>1512</v>
      </c>
      <c r="Q69" s="4">
        <v>37.200000000000003</v>
      </c>
      <c r="R69" s="3">
        <v>2500.0001999999999</v>
      </c>
      <c r="S69" s="4">
        <v>32</v>
      </c>
      <c r="T69" s="3">
        <v>2500.0001999999999</v>
      </c>
      <c r="U69" s="4">
        <v>8.14</v>
      </c>
      <c r="V69" s="3">
        <v>106980</v>
      </c>
      <c r="W69" s="237">
        <v>1</v>
      </c>
      <c r="X69" s="3">
        <v>0</v>
      </c>
      <c r="Y69" s="3">
        <v>2500.0001999999999</v>
      </c>
      <c r="Z69" s="4">
        <v>32</v>
      </c>
      <c r="AA69" s="4">
        <v>16.421400000000002</v>
      </c>
      <c r="AB69" s="4">
        <v>32.08</v>
      </c>
      <c r="AC69" s="3">
        <v>2500.0001999999999</v>
      </c>
      <c r="AD69" s="3">
        <v>245</v>
      </c>
      <c r="AE69" s="237">
        <v>1</v>
      </c>
      <c r="AF69" s="238">
        <f t="shared" si="10"/>
        <v>1.3023266666666664</v>
      </c>
      <c r="AG69" s="238">
        <f t="shared" si="0"/>
        <v>1.0865793568182167</v>
      </c>
      <c r="AH69" s="239">
        <f t="shared" si="1"/>
        <v>527.44229999999993</v>
      </c>
      <c r="AI69" s="270">
        <f t="shared" si="2"/>
        <v>5.1200000000000045</v>
      </c>
      <c r="AJ69" s="239">
        <f t="shared" si="3"/>
        <v>893.0240714419208</v>
      </c>
      <c r="AK69" s="270">
        <f t="shared" si="4"/>
        <v>405</v>
      </c>
      <c r="AL69" s="239">
        <f t="shared" si="11"/>
        <v>39.418228558079136</v>
      </c>
      <c r="AM69" s="270">
        <f t="shared" si="5"/>
        <v>-5.2000000000000028</v>
      </c>
      <c r="AN69" s="270">
        <f t="shared" si="6"/>
        <v>-906.97757255820045</v>
      </c>
      <c r="AO69" s="270">
        <f t="shared" si="12"/>
        <v>-906.97757255820045</v>
      </c>
      <c r="AP69" s="272">
        <f t="shared" si="13"/>
        <v>0</v>
      </c>
      <c r="AQ69" s="272">
        <f t="shared" si="7"/>
        <v>7.9999999999998295E-2</v>
      </c>
      <c r="AR69" s="270">
        <f t="shared" si="8"/>
        <v>13.953501116279702</v>
      </c>
      <c r="AS69" s="270">
        <f t="shared" si="14"/>
        <v>4.7961634663806763E-14</v>
      </c>
      <c r="AT69" s="271">
        <f t="shared" si="9"/>
        <v>-13.953501116279654</v>
      </c>
    </row>
    <row r="70" spans="1:46">
      <c r="A70" s="174"/>
      <c r="B70" s="251" t="s">
        <v>199</v>
      </c>
      <c r="C70" s="250">
        <v>31.2</v>
      </c>
      <c r="D70" s="250">
        <v>23</v>
      </c>
      <c r="E70" s="250">
        <v>49.7</v>
      </c>
      <c r="F70" s="250">
        <v>100</v>
      </c>
      <c r="G70" s="250">
        <v>12</v>
      </c>
      <c r="H70" s="250">
        <v>7</v>
      </c>
      <c r="I70" s="250">
        <v>5</v>
      </c>
      <c r="J70" s="250">
        <v>22</v>
      </c>
      <c r="K70" s="250">
        <v>21.5</v>
      </c>
      <c r="L70" s="4">
        <v>31.362840800000004</v>
      </c>
      <c r="M70" s="4">
        <v>5.0999999999999996</v>
      </c>
      <c r="N70" s="4">
        <v>12</v>
      </c>
      <c r="O70" s="4">
        <v>7</v>
      </c>
      <c r="P70" s="3">
        <v>1512</v>
      </c>
      <c r="Q70" s="4">
        <v>34.270000000000003</v>
      </c>
      <c r="R70" s="3">
        <v>2500.0001999999999</v>
      </c>
      <c r="S70" s="4">
        <v>29.13</v>
      </c>
      <c r="T70" s="3">
        <v>2500.0001999999999</v>
      </c>
      <c r="U70" s="4">
        <v>8.14</v>
      </c>
      <c r="V70" s="3">
        <v>106980</v>
      </c>
      <c r="W70" s="237">
        <v>1</v>
      </c>
      <c r="X70" s="3">
        <v>0</v>
      </c>
      <c r="Y70" s="3">
        <v>2500.0001999999999</v>
      </c>
      <c r="Z70" s="4">
        <v>29.13</v>
      </c>
      <c r="AA70" s="4">
        <v>16.421400000000002</v>
      </c>
      <c r="AB70" s="4">
        <v>29.22</v>
      </c>
      <c r="AC70" s="3">
        <v>2500.0001999999999</v>
      </c>
      <c r="AD70" s="3">
        <v>245</v>
      </c>
      <c r="AE70" s="237">
        <v>1</v>
      </c>
      <c r="AF70" s="238">
        <f t="shared" si="10"/>
        <v>1.3453941965614284</v>
      </c>
      <c r="AG70" s="238">
        <f t="shared" si="0"/>
        <v>1.1163961025693969</v>
      </c>
      <c r="AH70" s="239">
        <f t="shared" si="1"/>
        <v>527.44229999999993</v>
      </c>
      <c r="AI70" s="270">
        <f t="shared" si="2"/>
        <v>5.0500000000000043</v>
      </c>
      <c r="AJ70" s="239">
        <f t="shared" si="3"/>
        <v>880.81475796517566</v>
      </c>
      <c r="AK70" s="270">
        <f t="shared" si="4"/>
        <v>392.03551000000004</v>
      </c>
      <c r="AL70" s="239">
        <f t="shared" si="11"/>
        <v>38.663052034824318</v>
      </c>
      <c r="AM70" s="270">
        <f t="shared" si="5"/>
        <v>-5.1400000000000041</v>
      </c>
      <c r="AN70" s="270">
        <f t="shared" si="6"/>
        <v>-896.51244672099062</v>
      </c>
      <c r="AO70" s="270">
        <f t="shared" si="12"/>
        <v>-896.51244672099062</v>
      </c>
      <c r="AP70" s="272">
        <f t="shared" si="13"/>
        <v>0</v>
      </c>
      <c r="AQ70" s="272">
        <f t="shared" si="7"/>
        <v>8.9999999999999858E-2</v>
      </c>
      <c r="AR70" s="270">
        <f t="shared" si="8"/>
        <v>15.697688755814974</v>
      </c>
      <c r="AS70" s="270">
        <f t="shared" si="14"/>
        <v>0</v>
      </c>
      <c r="AT70" s="271">
        <f t="shared" si="9"/>
        <v>-15.697688755814966</v>
      </c>
    </row>
    <row r="71" spans="1:46">
      <c r="A71" s="174"/>
      <c r="B71" s="251" t="s">
        <v>200</v>
      </c>
      <c r="C71" s="250">
        <v>26.3</v>
      </c>
      <c r="D71" s="250">
        <v>19</v>
      </c>
      <c r="E71" s="250">
        <v>49.9</v>
      </c>
      <c r="F71" s="250">
        <v>100</v>
      </c>
      <c r="G71" s="250">
        <v>12</v>
      </c>
      <c r="H71" s="250">
        <v>7</v>
      </c>
      <c r="I71" s="250">
        <v>5</v>
      </c>
      <c r="J71" s="250">
        <v>22</v>
      </c>
      <c r="K71" s="250">
        <v>21.5</v>
      </c>
      <c r="L71" s="4">
        <v>30.367395200000001</v>
      </c>
      <c r="M71" s="4">
        <v>5.0999999999999996</v>
      </c>
      <c r="N71" s="4">
        <v>12</v>
      </c>
      <c r="O71" s="4">
        <v>7</v>
      </c>
      <c r="P71" s="3">
        <v>1512</v>
      </c>
      <c r="Q71" s="4">
        <v>31.46</v>
      </c>
      <c r="R71" s="3">
        <v>2500.0001999999999</v>
      </c>
      <c r="S71" s="4">
        <v>26.38</v>
      </c>
      <c r="T71" s="3">
        <v>2500.0001999999999</v>
      </c>
      <c r="U71" s="4">
        <v>8.14</v>
      </c>
      <c r="V71" s="3">
        <v>106980</v>
      </c>
      <c r="W71" s="237">
        <v>1</v>
      </c>
      <c r="X71" s="3">
        <v>0</v>
      </c>
      <c r="Y71" s="3">
        <v>2500.0001999999999</v>
      </c>
      <c r="Z71" s="4">
        <v>26.38</v>
      </c>
      <c r="AA71" s="4">
        <v>16.421400000000002</v>
      </c>
      <c r="AB71" s="4">
        <v>26.46</v>
      </c>
      <c r="AC71" s="3">
        <v>2500.0001999999999</v>
      </c>
      <c r="AD71" s="3">
        <v>245</v>
      </c>
      <c r="AE71" s="237">
        <v>1</v>
      </c>
      <c r="AF71" s="238">
        <f t="shared" si="10"/>
        <v>1.3894963240047669</v>
      </c>
      <c r="AG71" s="238">
        <f t="shared" si="0"/>
        <v>1.1465942755578253</v>
      </c>
      <c r="AH71" s="239">
        <f t="shared" si="1"/>
        <v>527.44229999999993</v>
      </c>
      <c r="AI71" s="270">
        <f t="shared" si="2"/>
        <v>5</v>
      </c>
      <c r="AJ71" s="239">
        <f t="shared" si="3"/>
        <v>872.09381976749989</v>
      </c>
      <c r="AK71" s="270">
        <f t="shared" si="4"/>
        <v>379.59243999999995</v>
      </c>
      <c r="AL71" s="239">
        <f t="shared" si="11"/>
        <v>34.940920232499934</v>
      </c>
      <c r="AM71" s="270">
        <f t="shared" si="5"/>
        <v>-5.0800000000000018</v>
      </c>
      <c r="AN71" s="270">
        <f t="shared" si="6"/>
        <v>-886.04732088378023</v>
      </c>
      <c r="AO71" s="270">
        <f t="shared" si="12"/>
        <v>-886.04732088378023</v>
      </c>
      <c r="AP71" s="272">
        <f t="shared" si="13"/>
        <v>0</v>
      </c>
      <c r="AQ71" s="272">
        <f t="shared" si="7"/>
        <v>8.0000000000001847E-2</v>
      </c>
      <c r="AR71" s="270">
        <f t="shared" si="8"/>
        <v>13.953501116280322</v>
      </c>
      <c r="AS71" s="270">
        <f t="shared" si="14"/>
        <v>-1.4210854715202004E-14</v>
      </c>
      <c r="AT71" s="271">
        <f t="shared" si="9"/>
        <v>-13.953501116280336</v>
      </c>
    </row>
    <row r="72" spans="1:46">
      <c r="A72" s="174"/>
      <c r="B72" s="251" t="s">
        <v>201</v>
      </c>
      <c r="C72" s="250">
        <v>11.7</v>
      </c>
      <c r="D72" s="250">
        <v>7</v>
      </c>
      <c r="E72" s="250">
        <v>50</v>
      </c>
      <c r="F72" s="250">
        <v>100</v>
      </c>
      <c r="G72" s="250">
        <v>12</v>
      </c>
      <c r="H72" s="250">
        <v>7</v>
      </c>
      <c r="I72" s="250">
        <v>5</v>
      </c>
      <c r="J72" s="250">
        <v>22</v>
      </c>
      <c r="K72" s="250">
        <v>21.5</v>
      </c>
      <c r="L72" s="4">
        <v>28.871198400000001</v>
      </c>
      <c r="M72" s="4">
        <v>5.0999999999999996</v>
      </c>
      <c r="N72" s="4">
        <v>12</v>
      </c>
      <c r="O72" s="4">
        <v>7</v>
      </c>
      <c r="P72" s="3">
        <v>1512</v>
      </c>
      <c r="Q72" s="4">
        <v>27</v>
      </c>
      <c r="R72" s="3">
        <v>2488.7766000000001</v>
      </c>
      <c r="S72" s="4">
        <v>22</v>
      </c>
      <c r="T72" s="3">
        <v>2488.7766000000001</v>
      </c>
      <c r="U72" s="4">
        <v>3.2294099999999997</v>
      </c>
      <c r="V72" s="3">
        <v>78608.37</v>
      </c>
      <c r="W72" s="237">
        <v>0.73499999999999999</v>
      </c>
      <c r="X72" s="3">
        <v>0</v>
      </c>
      <c r="Y72" s="3">
        <v>2488.7766000000001</v>
      </c>
      <c r="Z72" s="4">
        <v>22</v>
      </c>
      <c r="AA72" s="4">
        <v>16.29599</v>
      </c>
      <c r="AB72" s="4">
        <v>22.08</v>
      </c>
      <c r="AC72" s="3">
        <v>2488.7766000000001</v>
      </c>
      <c r="AD72" s="3">
        <v>244.03207999999998</v>
      </c>
      <c r="AE72" s="237">
        <v>0.997</v>
      </c>
      <c r="AF72" s="238">
        <f t="shared" si="10"/>
        <v>1.4615044174958802</v>
      </c>
      <c r="AG72" s="238">
        <f t="shared" si="0"/>
        <v>1.2333441290572384</v>
      </c>
      <c r="AH72" s="239">
        <f t="shared" si="1"/>
        <v>527.44229999999993</v>
      </c>
      <c r="AI72" s="270">
        <f t="shared" si="2"/>
        <v>4.9200000000000017</v>
      </c>
      <c r="AJ72" s="239">
        <f t="shared" si="3"/>
        <v>854.28774948726027</v>
      </c>
      <c r="AK72" s="270">
        <f t="shared" si="4"/>
        <v>360.88998000000004</v>
      </c>
      <c r="AL72" s="239">
        <f t="shared" si="11"/>
        <v>34.044530512739698</v>
      </c>
      <c r="AM72" s="270">
        <f t="shared" si="5"/>
        <v>-5</v>
      </c>
      <c r="AN72" s="270">
        <f t="shared" si="6"/>
        <v>-868.17860720250019</v>
      </c>
      <c r="AO72" s="270">
        <f t="shared" si="12"/>
        <v>-868.17860720250019</v>
      </c>
      <c r="AP72" s="272">
        <f t="shared" si="13"/>
        <v>0</v>
      </c>
      <c r="AQ72" s="272">
        <f t="shared" si="7"/>
        <v>7.9999999999998295E-2</v>
      </c>
      <c r="AR72" s="270">
        <f t="shared" si="8"/>
        <v>13.890857715239704</v>
      </c>
      <c r="AS72" s="270">
        <f t="shared" si="14"/>
        <v>-2.1316282072803006E-13</v>
      </c>
      <c r="AT72" s="271">
        <f t="shared" si="9"/>
        <v>-13.890857715239918</v>
      </c>
    </row>
    <row r="73" spans="1:46">
      <c r="A73" s="174"/>
      <c r="B73" s="251" t="s">
        <v>202</v>
      </c>
      <c r="C73" s="250">
        <v>26.3</v>
      </c>
      <c r="D73" s="250">
        <v>19</v>
      </c>
      <c r="E73" s="250">
        <v>49.9</v>
      </c>
      <c r="F73" s="250">
        <v>100</v>
      </c>
      <c r="G73" s="250">
        <v>12</v>
      </c>
      <c r="H73" s="250">
        <v>7</v>
      </c>
      <c r="I73" s="250">
        <v>5</v>
      </c>
      <c r="J73" s="250">
        <v>32</v>
      </c>
      <c r="K73" s="250">
        <v>31.5</v>
      </c>
      <c r="L73" s="4">
        <v>32.4</v>
      </c>
      <c r="M73" s="4">
        <v>5.0999999999999996</v>
      </c>
      <c r="N73" s="4">
        <v>12</v>
      </c>
      <c r="O73" s="4">
        <v>7</v>
      </c>
      <c r="P73" s="3">
        <v>1512</v>
      </c>
      <c r="Q73" s="4">
        <v>37.200000000000003</v>
      </c>
      <c r="R73" s="3">
        <v>2500.0001999999999</v>
      </c>
      <c r="S73" s="4">
        <v>32</v>
      </c>
      <c r="T73" s="3">
        <v>2500.0001999999999</v>
      </c>
      <c r="U73" s="4">
        <v>1.1712400000000001</v>
      </c>
      <c r="V73" s="3">
        <v>56058.63</v>
      </c>
      <c r="W73" s="237">
        <v>0.52400000000000002</v>
      </c>
      <c r="X73" s="3">
        <v>0</v>
      </c>
      <c r="Y73" s="3">
        <v>2500.0001999999999</v>
      </c>
      <c r="Z73" s="4">
        <v>32</v>
      </c>
      <c r="AA73" s="4">
        <v>16.421400000000002</v>
      </c>
      <c r="AB73" s="4">
        <v>32.08</v>
      </c>
      <c r="AC73" s="3">
        <v>2500.0001999999999</v>
      </c>
      <c r="AD73" s="3">
        <v>245</v>
      </c>
      <c r="AE73" s="237">
        <v>1</v>
      </c>
      <c r="AF73" s="238">
        <f t="shared" si="10"/>
        <v>1.3023266666666664</v>
      </c>
      <c r="AG73" s="238">
        <f t="shared" si="0"/>
        <v>1.1305833304778465</v>
      </c>
      <c r="AH73" s="239">
        <f t="shared" si="1"/>
        <v>527.44229999999993</v>
      </c>
      <c r="AI73" s="270">
        <f t="shared" si="2"/>
        <v>5.1200000000000045</v>
      </c>
      <c r="AJ73" s="239">
        <f t="shared" si="3"/>
        <v>893.0240714419208</v>
      </c>
      <c r="AK73" s="270">
        <f t="shared" si="4"/>
        <v>405</v>
      </c>
      <c r="AL73" s="239">
        <f t="shared" si="11"/>
        <v>39.418228558079136</v>
      </c>
      <c r="AM73" s="270">
        <f t="shared" si="5"/>
        <v>-5.2000000000000028</v>
      </c>
      <c r="AN73" s="270">
        <f t="shared" si="6"/>
        <v>-906.97757255820045</v>
      </c>
      <c r="AO73" s="270">
        <f t="shared" si="12"/>
        <v>-906.97757255820045</v>
      </c>
      <c r="AP73" s="272">
        <f t="shared" si="13"/>
        <v>0</v>
      </c>
      <c r="AQ73" s="272">
        <f t="shared" si="7"/>
        <v>7.9999999999998295E-2</v>
      </c>
      <c r="AR73" s="270">
        <f t="shared" si="8"/>
        <v>13.953501116279702</v>
      </c>
      <c r="AS73" s="270">
        <f t="shared" si="14"/>
        <v>4.7961634663806763E-14</v>
      </c>
      <c r="AT73" s="271">
        <f t="shared" si="9"/>
        <v>-13.953501116279654</v>
      </c>
    </row>
    <row r="74" spans="1:46">
      <c r="A74" s="174"/>
      <c r="B74" s="251" t="s">
        <v>197</v>
      </c>
      <c r="C74" s="250">
        <v>31.2</v>
      </c>
      <c r="D74" s="250">
        <v>23</v>
      </c>
      <c r="E74" s="250">
        <v>49.7</v>
      </c>
      <c r="F74" s="250">
        <v>100</v>
      </c>
      <c r="G74" s="250">
        <v>10.75</v>
      </c>
      <c r="H74" s="250">
        <v>7</v>
      </c>
      <c r="I74" s="250">
        <v>5</v>
      </c>
      <c r="J74" s="250">
        <v>22</v>
      </c>
      <c r="K74" s="250">
        <v>21.5</v>
      </c>
      <c r="L74" s="4">
        <v>22.633162400000003</v>
      </c>
      <c r="M74" s="4">
        <v>4.1445400000000001</v>
      </c>
      <c r="N74" s="4">
        <v>10.75</v>
      </c>
      <c r="O74" s="4">
        <v>7</v>
      </c>
      <c r="P74" s="3">
        <v>1512</v>
      </c>
      <c r="Q74" s="4">
        <v>32.47</v>
      </c>
      <c r="R74" s="3">
        <v>1894.104</v>
      </c>
      <c r="S74" s="4">
        <v>27.47</v>
      </c>
      <c r="T74" s="3">
        <v>1894.104</v>
      </c>
      <c r="U74" s="4">
        <v>8.1399500000000007</v>
      </c>
      <c r="V74" s="3">
        <v>106979.79000000001</v>
      </c>
      <c r="W74" s="237">
        <v>1</v>
      </c>
      <c r="X74" s="3">
        <v>0</v>
      </c>
      <c r="Y74" s="3">
        <v>1894.104</v>
      </c>
      <c r="Z74" s="4">
        <v>27.47</v>
      </c>
      <c r="AA74" s="4">
        <v>10.344379999999999</v>
      </c>
      <c r="AB74" s="4">
        <v>27.54</v>
      </c>
      <c r="AC74" s="3">
        <v>1894.104</v>
      </c>
      <c r="AD74" s="3">
        <v>192.74751999999998</v>
      </c>
      <c r="AE74" s="237">
        <v>0.875</v>
      </c>
      <c r="AF74" s="238">
        <f t="shared" si="10"/>
        <v>1.398237570194786</v>
      </c>
      <c r="AG74" s="238">
        <f t="shared" si="0"/>
        <v>1.1490653318223469</v>
      </c>
      <c r="AH74" s="239">
        <f t="shared" si="1"/>
        <v>395.58172500000001</v>
      </c>
      <c r="AI74" s="270">
        <f t="shared" si="2"/>
        <v>4.93</v>
      </c>
      <c r="AJ74" s="239">
        <f t="shared" si="3"/>
        <v>651.48422104259987</v>
      </c>
      <c r="AK74" s="270">
        <f t="shared" si="4"/>
        <v>282.91453000000007</v>
      </c>
      <c r="AL74" s="239">
        <f t="shared" si="11"/>
        <v>27.012033957400149</v>
      </c>
      <c r="AM74" s="270">
        <f t="shared" si="5"/>
        <v>-5</v>
      </c>
      <c r="AN74" s="270">
        <f t="shared" si="6"/>
        <v>-660.73450409999998</v>
      </c>
      <c r="AO74" s="270">
        <f t="shared" si="12"/>
        <v>-660.73450409999998</v>
      </c>
      <c r="AP74" s="272">
        <f t="shared" si="13"/>
        <v>0</v>
      </c>
      <c r="AQ74" s="272">
        <f t="shared" si="7"/>
        <v>7.0000000000000284E-2</v>
      </c>
      <c r="AR74" s="270">
        <f t="shared" si="8"/>
        <v>9.2502830574000363</v>
      </c>
      <c r="AS74" s="270">
        <f t="shared" si="14"/>
        <v>-7.460698725481052E-14</v>
      </c>
      <c r="AT74" s="271">
        <f t="shared" si="9"/>
        <v>-9.2502830574001109</v>
      </c>
    </row>
    <row r="75" spans="1:46">
      <c r="A75" s="174"/>
      <c r="B75" s="251" t="s">
        <v>198</v>
      </c>
      <c r="C75" s="250">
        <v>26.3</v>
      </c>
      <c r="D75" s="250">
        <v>19</v>
      </c>
      <c r="E75" s="250">
        <v>49.9</v>
      </c>
      <c r="F75" s="250">
        <v>100</v>
      </c>
      <c r="G75" s="250">
        <v>9.5</v>
      </c>
      <c r="H75" s="250">
        <v>7</v>
      </c>
      <c r="I75" s="250">
        <v>5</v>
      </c>
      <c r="J75" s="250">
        <v>22</v>
      </c>
      <c r="K75" s="250">
        <v>21.5</v>
      </c>
      <c r="L75" s="4">
        <v>14.453770400000002</v>
      </c>
      <c r="M75" s="4">
        <v>3.5687199999999999</v>
      </c>
      <c r="N75" s="4">
        <v>9.5</v>
      </c>
      <c r="O75" s="4">
        <v>7</v>
      </c>
      <c r="P75" s="3">
        <v>1512</v>
      </c>
      <c r="Q75" s="4">
        <v>27.4</v>
      </c>
      <c r="R75" s="3">
        <v>1251</v>
      </c>
      <c r="S75" s="4">
        <v>22.45</v>
      </c>
      <c r="T75" s="3">
        <v>1251</v>
      </c>
      <c r="U75" s="4">
        <v>8.14</v>
      </c>
      <c r="V75" s="3">
        <v>106980</v>
      </c>
      <c r="W75" s="237">
        <v>1</v>
      </c>
      <c r="X75" s="3">
        <v>0</v>
      </c>
      <c r="Y75" s="3">
        <v>1251</v>
      </c>
      <c r="Z75" s="4">
        <v>22.45</v>
      </c>
      <c r="AA75" s="4">
        <v>5.4534099999999999</v>
      </c>
      <c r="AB75" s="4">
        <v>22.5</v>
      </c>
      <c r="AC75" s="3">
        <v>1251</v>
      </c>
      <c r="AD75" s="3">
        <v>137.28623999999999</v>
      </c>
      <c r="AE75" s="237">
        <v>0.70299999999999996</v>
      </c>
      <c r="AF75" s="238">
        <f t="shared" si="10"/>
        <v>1.4596670222463195</v>
      </c>
      <c r="AG75" s="238">
        <f t="shared" si="0"/>
        <v>1.1607415793558287</v>
      </c>
      <c r="AH75" s="239">
        <f t="shared" si="1"/>
        <v>263.72114999999997</v>
      </c>
      <c r="AI75" s="270">
        <f t="shared" si="2"/>
        <v>4.8999999999999986</v>
      </c>
      <c r="AJ75" s="239">
        <f t="shared" si="3"/>
        <v>427.66779824999981</v>
      </c>
      <c r="AK75" s="270">
        <f t="shared" si="4"/>
        <v>180.67213000000004</v>
      </c>
      <c r="AL75" s="239">
        <f t="shared" si="11"/>
        <v>16.725481750000199</v>
      </c>
      <c r="AM75" s="270">
        <f t="shared" si="5"/>
        <v>-4.9499999999999993</v>
      </c>
      <c r="AN75" s="270">
        <f t="shared" si="6"/>
        <v>-432.03175537499993</v>
      </c>
      <c r="AO75" s="270">
        <f t="shared" si="12"/>
        <v>-432.03175537499993</v>
      </c>
      <c r="AP75" s="272">
        <f t="shared" si="13"/>
        <v>0</v>
      </c>
      <c r="AQ75" s="272">
        <f t="shared" si="7"/>
        <v>5.0000000000000711E-2</v>
      </c>
      <c r="AR75" s="270">
        <f t="shared" si="8"/>
        <v>4.3639571250000619</v>
      </c>
      <c r="AS75" s="270">
        <f t="shared" si="14"/>
        <v>-6.4837024638109142E-14</v>
      </c>
      <c r="AT75" s="271">
        <f t="shared" si="9"/>
        <v>-4.3639571250001268</v>
      </c>
    </row>
    <row r="76" spans="1:46">
      <c r="A76" s="174"/>
      <c r="B76" s="251" t="s">
        <v>203</v>
      </c>
      <c r="C76" s="250">
        <v>11.7</v>
      </c>
      <c r="D76" s="250">
        <v>7</v>
      </c>
      <c r="E76" s="250">
        <v>50</v>
      </c>
      <c r="F76" s="250">
        <v>100</v>
      </c>
      <c r="G76" s="250">
        <v>8.75</v>
      </c>
      <c r="H76" s="250">
        <v>7</v>
      </c>
      <c r="I76" s="250">
        <v>5</v>
      </c>
      <c r="J76" s="250">
        <v>22</v>
      </c>
      <c r="K76" s="250">
        <v>21.5</v>
      </c>
      <c r="L76" s="4">
        <v>10.1948192</v>
      </c>
      <c r="M76" s="4">
        <v>3.4072900000000002</v>
      </c>
      <c r="N76" s="4">
        <v>8.75</v>
      </c>
      <c r="O76" s="4">
        <v>7</v>
      </c>
      <c r="P76" s="3">
        <v>1512</v>
      </c>
      <c r="Q76" s="4">
        <v>24.99</v>
      </c>
      <c r="R76" s="3">
        <v>1251</v>
      </c>
      <c r="S76" s="4">
        <v>16.850000000000001</v>
      </c>
      <c r="T76" s="3">
        <v>536.13</v>
      </c>
      <c r="U76" s="4">
        <v>0.52096000000000009</v>
      </c>
      <c r="V76" s="3">
        <v>42792</v>
      </c>
      <c r="W76" s="237">
        <v>0.4</v>
      </c>
      <c r="X76" s="3">
        <v>714.87</v>
      </c>
      <c r="Y76" s="3">
        <v>1251</v>
      </c>
      <c r="Z76" s="4">
        <v>21.5</v>
      </c>
      <c r="AA76" s="4">
        <v>5.4534099999999999</v>
      </c>
      <c r="AB76" s="4">
        <v>21.55</v>
      </c>
      <c r="AC76" s="3">
        <v>1251</v>
      </c>
      <c r="AD76" s="3">
        <v>137.28623999999999</v>
      </c>
      <c r="AE76" s="237">
        <v>0.70299999999999996</v>
      </c>
      <c r="AF76" s="238">
        <f t="shared" si="10"/>
        <v>1.4486166071488544</v>
      </c>
      <c r="AG76" s="238">
        <f t="shared" si="0"/>
        <v>1.2075937076175731</v>
      </c>
      <c r="AH76" s="239">
        <f t="shared" si="1"/>
        <v>184.604805</v>
      </c>
      <c r="AI76" s="270">
        <f t="shared" si="2"/>
        <v>3.4399999999999977</v>
      </c>
      <c r="AJ76" s="239">
        <f t="shared" si="3"/>
        <v>300.24025019999976</v>
      </c>
      <c r="AK76" s="270">
        <f t="shared" si="4"/>
        <v>127.43524000000001</v>
      </c>
      <c r="AL76" s="239">
        <f t="shared" si="11"/>
        <v>11.799794800000257</v>
      </c>
      <c r="AM76" s="270">
        <f t="shared" si="5"/>
        <v>-8.139999999999997</v>
      </c>
      <c r="AN76" s="270">
        <f t="shared" si="6"/>
        <v>-304.47222116849991</v>
      </c>
      <c r="AO76" s="270">
        <f t="shared" si="12"/>
        <v>-304.60420732499983</v>
      </c>
      <c r="AP76" s="272">
        <f t="shared" si="13"/>
        <v>0.13198615649992007</v>
      </c>
      <c r="AQ76" s="272">
        <f t="shared" si="7"/>
        <v>5.0000000000000711E-2</v>
      </c>
      <c r="AR76" s="270">
        <f t="shared" si="8"/>
        <v>4.3639571250000619</v>
      </c>
      <c r="AS76" s="270">
        <f t="shared" si="14"/>
        <v>0.13198615649991208</v>
      </c>
      <c r="AT76" s="271">
        <f t="shared" si="9"/>
        <v>-4.2319709685001499</v>
      </c>
    </row>
    <row r="77" spans="1:46">
      <c r="A77" s="174"/>
      <c r="B77" s="251" t="s">
        <v>222</v>
      </c>
      <c r="C77" s="250">
        <v>26.3</v>
      </c>
      <c r="D77" s="250">
        <v>19</v>
      </c>
      <c r="E77" s="250">
        <v>49.9</v>
      </c>
      <c r="F77" s="250">
        <v>100</v>
      </c>
      <c r="G77" s="250">
        <v>9.5</v>
      </c>
      <c r="H77" s="250">
        <v>7</v>
      </c>
      <c r="I77" s="250">
        <v>5</v>
      </c>
      <c r="J77" s="250">
        <v>32</v>
      </c>
      <c r="K77" s="250">
        <v>31.5</v>
      </c>
      <c r="L77" s="4">
        <v>15.947916000000001</v>
      </c>
      <c r="M77" s="4">
        <v>3.5687199999999999</v>
      </c>
      <c r="N77" s="4">
        <v>9.5</v>
      </c>
      <c r="O77" s="4">
        <v>7</v>
      </c>
      <c r="P77" s="3">
        <v>1512</v>
      </c>
      <c r="Q77" s="4">
        <v>36.5</v>
      </c>
      <c r="R77" s="3">
        <v>1286.7474</v>
      </c>
      <c r="S77" s="4">
        <v>26.93</v>
      </c>
      <c r="T77" s="3">
        <v>672.17939999999999</v>
      </c>
      <c r="U77" s="4">
        <v>0.52096000000000009</v>
      </c>
      <c r="V77" s="3">
        <v>42792</v>
      </c>
      <c r="W77" s="237">
        <v>0.4</v>
      </c>
      <c r="X77" s="3">
        <v>614.5680000000001</v>
      </c>
      <c r="Y77" s="3">
        <v>1286.7474</v>
      </c>
      <c r="Z77" s="4">
        <v>31.5</v>
      </c>
      <c r="AA77" s="4">
        <v>5.6847899999999996</v>
      </c>
      <c r="AB77" s="4">
        <v>31.55</v>
      </c>
      <c r="AC77" s="3">
        <v>1286.7474</v>
      </c>
      <c r="AD77" s="3">
        <v>140.36908</v>
      </c>
      <c r="AE77" s="237">
        <v>0.71399999999999997</v>
      </c>
      <c r="AF77" s="238">
        <f t="shared" si="10"/>
        <v>1.3229121598082154</v>
      </c>
      <c r="AG77" s="238">
        <f t="shared" si="0"/>
        <v>1.1676898670877593</v>
      </c>
      <c r="AH77" s="239">
        <f t="shared" si="1"/>
        <v>263.72114999999997</v>
      </c>
      <c r="AI77" s="270">
        <f t="shared" si="2"/>
        <v>4.9499999999999993</v>
      </c>
      <c r="AJ77" s="239">
        <f t="shared" si="3"/>
        <v>444.37708868602493</v>
      </c>
      <c r="AK77" s="270">
        <f t="shared" si="4"/>
        <v>199.34895000000003</v>
      </c>
      <c r="AL77" s="239">
        <f t="shared" si="11"/>
        <v>18.693011313975092</v>
      </c>
      <c r="AM77" s="270">
        <f t="shared" si="5"/>
        <v>-9.57</v>
      </c>
      <c r="AN77" s="270">
        <f t="shared" si="6"/>
        <v>-448.79736409051498</v>
      </c>
      <c r="AO77" s="270">
        <f t="shared" si="12"/>
        <v>-448.86574614749998</v>
      </c>
      <c r="AP77" s="272">
        <f t="shared" si="13"/>
        <v>6.8382056985001327E-2</v>
      </c>
      <c r="AQ77" s="272">
        <f t="shared" si="7"/>
        <v>5.0000000000000711E-2</v>
      </c>
      <c r="AR77" s="270">
        <f t="shared" si="8"/>
        <v>4.4886574614750634</v>
      </c>
      <c r="AS77" s="270">
        <f t="shared" si="14"/>
        <v>6.8382056985021755E-2</v>
      </c>
      <c r="AT77" s="271">
        <f t="shared" si="9"/>
        <v>-4.4202754044900416</v>
      </c>
    </row>
    <row r="78" spans="1:46">
      <c r="A78" s="174"/>
      <c r="B78" s="251" t="s">
        <v>223</v>
      </c>
      <c r="C78" s="250">
        <v>26.3</v>
      </c>
      <c r="D78" s="250">
        <v>19</v>
      </c>
      <c r="E78" s="250">
        <v>49.9</v>
      </c>
      <c r="F78" s="250">
        <v>100</v>
      </c>
      <c r="G78" s="250">
        <v>9.5</v>
      </c>
      <c r="H78" s="250">
        <v>7</v>
      </c>
      <c r="I78" s="250">
        <v>6</v>
      </c>
      <c r="J78" s="250">
        <v>22</v>
      </c>
      <c r="K78" s="250">
        <v>21.5</v>
      </c>
      <c r="L78" s="4">
        <v>14.4539384</v>
      </c>
      <c r="M78" s="4">
        <v>3.5687199999999999</v>
      </c>
      <c r="N78" s="4">
        <v>9.5</v>
      </c>
      <c r="O78" s="4">
        <v>7</v>
      </c>
      <c r="P78" s="3">
        <v>1512</v>
      </c>
      <c r="Q78" s="4">
        <v>27.4</v>
      </c>
      <c r="R78" s="3">
        <v>1251</v>
      </c>
      <c r="S78" s="4">
        <v>22.45</v>
      </c>
      <c r="T78" s="3">
        <v>1251</v>
      </c>
      <c r="U78" s="4">
        <v>8.1162100000000006</v>
      </c>
      <c r="V78" s="3">
        <v>106875.69</v>
      </c>
      <c r="W78" s="237">
        <v>0.999</v>
      </c>
      <c r="X78" s="3">
        <v>0</v>
      </c>
      <c r="Y78" s="3">
        <v>1251</v>
      </c>
      <c r="Z78" s="4">
        <v>22.45</v>
      </c>
      <c r="AA78" s="4">
        <v>5.4534099999999999</v>
      </c>
      <c r="AB78" s="4">
        <v>22.5</v>
      </c>
      <c r="AC78" s="3">
        <v>1251</v>
      </c>
      <c r="AD78" s="3">
        <v>137.28623999999999</v>
      </c>
      <c r="AE78" s="237">
        <v>0.70299999999999996</v>
      </c>
      <c r="AF78" s="238">
        <f t="shared" si="10"/>
        <v>1.4596500563472719</v>
      </c>
      <c r="AG78" s="238">
        <f t="shared" si="0"/>
        <v>1.1610604477255329</v>
      </c>
      <c r="AH78" s="239">
        <f t="shared" si="1"/>
        <v>263.72114999999997</v>
      </c>
      <c r="AI78" s="270">
        <f t="shared" si="2"/>
        <v>4.8999999999999986</v>
      </c>
      <c r="AJ78" s="239">
        <f t="shared" si="3"/>
        <v>427.66779824999981</v>
      </c>
      <c r="AK78" s="270">
        <f t="shared" si="4"/>
        <v>180.67422999999999</v>
      </c>
      <c r="AL78" s="239">
        <f t="shared" si="11"/>
        <v>16.727581750000127</v>
      </c>
      <c r="AM78" s="270">
        <f t="shared" si="5"/>
        <v>-4.9499999999999993</v>
      </c>
      <c r="AN78" s="270">
        <f t="shared" si="6"/>
        <v>-432.03175537499993</v>
      </c>
      <c r="AO78" s="270">
        <f t="shared" si="12"/>
        <v>-432.03175537499993</v>
      </c>
      <c r="AP78" s="272">
        <f t="shared" si="13"/>
        <v>0</v>
      </c>
      <c r="AQ78" s="272">
        <f t="shared" si="7"/>
        <v>5.0000000000000711E-2</v>
      </c>
      <c r="AR78" s="270">
        <f t="shared" si="8"/>
        <v>4.3639571250000619</v>
      </c>
      <c r="AS78" s="270">
        <f t="shared" si="14"/>
        <v>-6.4837024638109142E-14</v>
      </c>
      <c r="AT78" s="271">
        <f t="shared" si="9"/>
        <v>-4.3639571250001268</v>
      </c>
    </row>
    <row r="79" spans="1:46">
      <c r="A79" s="174"/>
      <c r="B79" s="177"/>
      <c r="C79" s="173"/>
      <c r="D79" s="174"/>
      <c r="E79" s="174"/>
      <c r="F79" s="174"/>
      <c r="G79" s="174"/>
      <c r="H79" s="174"/>
      <c r="I79" s="174"/>
      <c r="J79" s="174"/>
      <c r="K79" s="174"/>
      <c r="L79" s="174"/>
      <c r="M79" s="174"/>
      <c r="N79" s="174"/>
      <c r="O79" s="174"/>
      <c r="P79" s="174"/>
      <c r="Q79" s="174"/>
      <c r="R79" s="174"/>
      <c r="S79" s="174"/>
      <c r="T79" s="174"/>
      <c r="U79" s="171"/>
      <c r="V79" s="169"/>
      <c r="W79" s="169"/>
      <c r="X79" s="169"/>
      <c r="Y79" s="169"/>
      <c r="Z79" s="169"/>
      <c r="AA79" s="169"/>
      <c r="AB79" s="169"/>
      <c r="AC79" s="169"/>
      <c r="AD79" s="169"/>
      <c r="AE79" s="169"/>
      <c r="AF79" s="174"/>
      <c r="AG79" s="174"/>
      <c r="AH79" s="174"/>
      <c r="AI79" s="174"/>
    </row>
    <row r="80" spans="1:46">
      <c r="A80" s="174"/>
      <c r="B80" s="177" t="s">
        <v>146</v>
      </c>
      <c r="C80" s="173"/>
      <c r="D80" s="174"/>
      <c r="E80" s="174"/>
      <c r="F80" s="174"/>
      <c r="G80" s="174"/>
      <c r="H80" s="174"/>
      <c r="I80" s="174"/>
      <c r="J80" s="174"/>
      <c r="K80" s="174"/>
      <c r="L80" s="174"/>
      <c r="M80" s="174"/>
      <c r="N80" s="174"/>
      <c r="O80" s="174"/>
      <c r="P80" s="174"/>
      <c r="Q80" s="174"/>
      <c r="R80" s="174"/>
      <c r="S80" s="174"/>
      <c r="T80" s="174"/>
      <c r="U80" s="172"/>
      <c r="V80" s="169"/>
      <c r="W80" s="169"/>
      <c r="X80" s="169"/>
      <c r="Y80" s="169"/>
      <c r="Z80" s="169"/>
      <c r="AA80" s="169"/>
      <c r="AB80" s="169"/>
      <c r="AC80" s="169"/>
      <c r="AD80" s="169"/>
      <c r="AE80" s="169"/>
      <c r="AF80" s="174"/>
      <c r="AG80" s="174"/>
      <c r="AH80" s="174"/>
      <c r="AI80" s="174"/>
    </row>
    <row r="81" spans="1:35">
      <c r="A81" s="174"/>
      <c r="B81" s="177"/>
      <c r="C81" s="299" t="s">
        <v>1</v>
      </c>
      <c r="D81" s="300"/>
      <c r="E81" s="300"/>
      <c r="F81" s="300"/>
      <c r="G81" s="300"/>
      <c r="H81" s="300"/>
      <c r="I81" s="301"/>
      <c r="J81" s="302" t="s">
        <v>2</v>
      </c>
      <c r="K81" s="303"/>
      <c r="L81" s="174"/>
      <c r="M81" s="174"/>
      <c r="N81" s="174"/>
      <c r="O81" s="174"/>
      <c r="P81" s="174"/>
      <c r="Q81" s="174"/>
      <c r="R81" s="174"/>
      <c r="S81" s="174"/>
      <c r="T81" s="174"/>
      <c r="U81" s="172"/>
      <c r="V81" s="169"/>
      <c r="W81" s="169"/>
      <c r="X81" s="169"/>
      <c r="Y81" s="169"/>
      <c r="Z81" s="169"/>
      <c r="AA81" s="169"/>
      <c r="AB81" s="169"/>
      <c r="AC81" s="169"/>
      <c r="AD81" s="169"/>
      <c r="AE81" s="169"/>
      <c r="AF81" s="174"/>
      <c r="AG81" s="174"/>
      <c r="AH81" s="174"/>
      <c r="AI81" s="174"/>
    </row>
    <row r="82" spans="1:35" ht="48">
      <c r="A82" s="174"/>
      <c r="B82" s="183" t="s">
        <v>160</v>
      </c>
      <c r="C82" s="183" t="s">
        <v>148</v>
      </c>
      <c r="D82" s="183" t="s">
        <v>149</v>
      </c>
      <c r="E82" s="183" t="s">
        <v>150</v>
      </c>
      <c r="F82" s="183" t="s">
        <v>151</v>
      </c>
      <c r="G82" s="186" t="s">
        <v>152</v>
      </c>
      <c r="H82" s="186" t="s">
        <v>153</v>
      </c>
      <c r="I82" s="183" t="s">
        <v>160</v>
      </c>
      <c r="J82" s="185" t="s">
        <v>162</v>
      </c>
      <c r="K82" s="185" t="s">
        <v>163</v>
      </c>
      <c r="L82" s="174"/>
      <c r="M82" s="174"/>
      <c r="N82" s="174"/>
      <c r="O82" s="174"/>
      <c r="P82" s="174"/>
      <c r="Q82" s="174"/>
      <c r="R82" s="174"/>
      <c r="S82" s="174"/>
      <c r="T82" s="174"/>
      <c r="U82" s="171"/>
      <c r="V82" s="169"/>
      <c r="W82" s="169"/>
      <c r="X82" s="169"/>
      <c r="Y82" s="169"/>
      <c r="Z82" s="169"/>
      <c r="AA82" s="169"/>
      <c r="AB82" s="169"/>
      <c r="AC82" s="169"/>
      <c r="AD82" s="169"/>
      <c r="AE82" s="169"/>
      <c r="AF82" s="174"/>
      <c r="AG82" s="174"/>
      <c r="AH82" s="174"/>
      <c r="AI82" s="174"/>
    </row>
    <row r="83" spans="1:35">
      <c r="A83" s="174"/>
      <c r="B83" s="2" t="s">
        <v>161</v>
      </c>
      <c r="C83" s="2">
        <v>27</v>
      </c>
      <c r="D83" s="2">
        <v>37</v>
      </c>
      <c r="E83" s="2">
        <v>100</v>
      </c>
      <c r="F83" s="2">
        <v>100</v>
      </c>
      <c r="G83" s="187">
        <v>32</v>
      </c>
      <c r="H83" s="187">
        <v>8.14</v>
      </c>
      <c r="I83" s="2" t="s">
        <v>161</v>
      </c>
      <c r="J83" s="184">
        <v>31.97</v>
      </c>
      <c r="K83" s="184">
        <v>8.1521699999999999</v>
      </c>
      <c r="L83" s="174"/>
      <c r="M83" s="174"/>
      <c r="N83" s="174"/>
      <c r="O83" s="174"/>
      <c r="P83" s="174"/>
      <c r="Q83" s="174"/>
      <c r="R83" s="174"/>
      <c r="S83" s="174"/>
      <c r="T83" s="174"/>
      <c r="U83" s="171"/>
      <c r="V83" s="169"/>
      <c r="W83" s="169"/>
      <c r="X83" s="169"/>
      <c r="Y83" s="169"/>
      <c r="Z83" s="169"/>
      <c r="AA83" s="169"/>
      <c r="AB83" s="169"/>
      <c r="AC83" s="169"/>
      <c r="AD83" s="169"/>
      <c r="AE83" s="169"/>
      <c r="AF83" s="174"/>
      <c r="AG83" s="174"/>
      <c r="AH83" s="174"/>
      <c r="AI83" s="174"/>
    </row>
    <row r="84" spans="1:35">
      <c r="A84" s="174"/>
      <c r="B84" s="2" t="s">
        <v>156</v>
      </c>
      <c r="C84" s="2">
        <v>23</v>
      </c>
      <c r="D84" s="2">
        <v>33</v>
      </c>
      <c r="E84" s="2">
        <v>100</v>
      </c>
      <c r="F84" s="2">
        <v>75</v>
      </c>
      <c r="G84" s="187">
        <v>28.1</v>
      </c>
      <c r="H84" s="187">
        <v>8.14</v>
      </c>
      <c r="I84" s="2" t="s">
        <v>156</v>
      </c>
      <c r="J84" s="184">
        <v>27.73</v>
      </c>
      <c r="K84" s="184">
        <v>8.1521699999999999</v>
      </c>
      <c r="L84" s="174"/>
      <c r="M84" s="174"/>
      <c r="N84" s="174"/>
      <c r="O84" s="174"/>
      <c r="P84" s="174"/>
      <c r="Q84" s="174"/>
      <c r="R84" s="174"/>
      <c r="S84" s="174"/>
      <c r="T84" s="174"/>
      <c r="U84" s="172"/>
      <c r="V84" s="169"/>
      <c r="W84" s="169"/>
      <c r="X84" s="169"/>
      <c r="Y84" s="169"/>
      <c r="Z84" s="169"/>
      <c r="AA84" s="169"/>
      <c r="AB84" s="169"/>
      <c r="AC84" s="169"/>
      <c r="AD84" s="169"/>
      <c r="AE84" s="169"/>
      <c r="AF84" s="174"/>
      <c r="AG84" s="174"/>
      <c r="AH84" s="174"/>
      <c r="AI84" s="174"/>
    </row>
    <row r="85" spans="1:35">
      <c r="A85" s="174"/>
      <c r="B85" s="2" t="s">
        <v>157</v>
      </c>
      <c r="C85" s="2">
        <v>19</v>
      </c>
      <c r="D85" s="2">
        <v>29</v>
      </c>
      <c r="E85" s="2">
        <v>100</v>
      </c>
      <c r="F85" s="2">
        <v>50</v>
      </c>
      <c r="G85" s="187">
        <v>23.8</v>
      </c>
      <c r="H85" s="187">
        <v>8.14</v>
      </c>
      <c r="I85" s="2" t="s">
        <v>157</v>
      </c>
      <c r="J85" s="184">
        <v>23.1</v>
      </c>
      <c r="K85" s="184">
        <v>8.1521699999999999</v>
      </c>
      <c r="L85" s="174"/>
      <c r="M85" s="174"/>
      <c r="N85" s="174"/>
      <c r="O85" s="174"/>
      <c r="P85" s="174"/>
      <c r="Q85" s="174"/>
      <c r="R85" s="174"/>
      <c r="S85" s="174"/>
      <c r="T85" s="174"/>
      <c r="U85" s="172"/>
      <c r="V85" s="169"/>
      <c r="W85" s="169"/>
      <c r="X85" s="169"/>
      <c r="Y85" s="169"/>
      <c r="Z85" s="169"/>
      <c r="AA85" s="169"/>
      <c r="AB85" s="169"/>
      <c r="AC85" s="169"/>
      <c r="AD85" s="169"/>
      <c r="AE85" s="169"/>
      <c r="AF85" s="174"/>
      <c r="AG85" s="174"/>
      <c r="AH85" s="174"/>
      <c r="AI85" s="174"/>
    </row>
    <row r="86" spans="1:35">
      <c r="A86" s="174"/>
      <c r="B86" s="2" t="s">
        <v>154</v>
      </c>
      <c r="C86" s="2">
        <v>15</v>
      </c>
      <c r="D86" s="2">
        <v>25</v>
      </c>
      <c r="E86" s="2">
        <v>100</v>
      </c>
      <c r="F86" s="2">
        <v>25</v>
      </c>
      <c r="G86" s="187">
        <v>19.2</v>
      </c>
      <c r="H86" s="187">
        <v>8.14</v>
      </c>
      <c r="I86" s="2" t="s">
        <v>154</v>
      </c>
      <c r="J86" s="184">
        <v>17.559999999999999</v>
      </c>
      <c r="K86" s="184">
        <v>8.1521699999999999</v>
      </c>
      <c r="L86" s="174"/>
      <c r="M86" s="174"/>
      <c r="N86" s="174"/>
      <c r="O86" s="174"/>
      <c r="P86" s="174"/>
      <c r="Q86" s="174"/>
      <c r="R86" s="174"/>
      <c r="S86" s="174"/>
      <c r="T86" s="174"/>
      <c r="U86" s="172"/>
      <c r="V86" s="169"/>
      <c r="W86" s="169"/>
      <c r="X86" s="169"/>
      <c r="Y86" s="169"/>
      <c r="Z86" s="169"/>
      <c r="AA86" s="169"/>
      <c r="AB86" s="169"/>
      <c r="AC86" s="169"/>
      <c r="AD86" s="169"/>
      <c r="AE86" s="169"/>
      <c r="AF86" s="174"/>
      <c r="AG86" s="174"/>
      <c r="AH86" s="174"/>
      <c r="AI86" s="174"/>
    </row>
    <row r="87" spans="1:35">
      <c r="A87" s="174"/>
      <c r="B87" s="2" t="s">
        <v>158</v>
      </c>
      <c r="C87" s="2">
        <v>19</v>
      </c>
      <c r="D87" s="2">
        <v>29</v>
      </c>
      <c r="E87" s="2">
        <v>75</v>
      </c>
      <c r="F87" s="2">
        <v>50</v>
      </c>
      <c r="G87" s="187">
        <v>24.4</v>
      </c>
      <c r="H87" s="187">
        <v>3.41</v>
      </c>
      <c r="I87" s="2" t="s">
        <v>158</v>
      </c>
      <c r="J87" s="184">
        <v>23.97</v>
      </c>
      <c r="K87" s="184">
        <v>3.4392</v>
      </c>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row>
    <row r="88" spans="1:35">
      <c r="A88" s="174"/>
      <c r="B88" s="2" t="s">
        <v>159</v>
      </c>
      <c r="C88" s="2">
        <v>15</v>
      </c>
      <c r="D88" s="2">
        <v>25</v>
      </c>
      <c r="E88" s="2">
        <v>50</v>
      </c>
      <c r="F88" s="2">
        <v>25</v>
      </c>
      <c r="G88" s="187">
        <v>20.5</v>
      </c>
      <c r="H88" s="187">
        <v>1.01</v>
      </c>
      <c r="I88" s="2" t="s">
        <v>159</v>
      </c>
      <c r="J88" s="184">
        <v>19.68</v>
      </c>
      <c r="K88" s="184">
        <v>1.01902</v>
      </c>
      <c r="L88" s="174"/>
      <c r="M88" s="174"/>
      <c r="N88" s="174"/>
      <c r="O88" s="174"/>
      <c r="P88" s="174"/>
      <c r="Q88" s="174"/>
      <c r="R88" s="174"/>
      <c r="S88" s="174"/>
      <c r="T88" s="174"/>
      <c r="U88" s="176"/>
      <c r="V88" s="174"/>
      <c r="W88" s="174"/>
      <c r="X88" s="174"/>
      <c r="Y88" s="174"/>
      <c r="Z88" s="174"/>
      <c r="AA88" s="174"/>
      <c r="AB88" s="174"/>
      <c r="AC88" s="174"/>
      <c r="AD88" s="174"/>
      <c r="AE88" s="174"/>
      <c r="AF88" s="174"/>
      <c r="AG88" s="174"/>
      <c r="AH88" s="174"/>
      <c r="AI88" s="174"/>
    </row>
    <row r="89" spans="1:35">
      <c r="A89" s="174"/>
      <c r="B89" s="174"/>
      <c r="C89" s="174"/>
      <c r="D89" s="174"/>
      <c r="E89" s="174"/>
      <c r="F89" s="174"/>
      <c r="G89" s="174"/>
      <c r="H89" s="174"/>
      <c r="I89" s="174"/>
      <c r="J89" s="174"/>
      <c r="K89" s="174"/>
      <c r="L89" s="174"/>
      <c r="M89" s="174"/>
      <c r="N89" s="174"/>
      <c r="O89" s="174"/>
      <c r="P89" s="174"/>
      <c r="Q89" s="174"/>
      <c r="R89" s="174"/>
      <c r="S89" s="174"/>
      <c r="T89" s="174"/>
      <c r="U89" s="168"/>
      <c r="V89" s="174"/>
      <c r="W89" s="174"/>
      <c r="X89" s="174"/>
      <c r="Y89" s="174"/>
      <c r="Z89" s="174"/>
      <c r="AA89" s="174"/>
      <c r="AB89" s="174"/>
      <c r="AC89" s="174"/>
      <c r="AD89" s="174"/>
      <c r="AE89" s="174"/>
      <c r="AF89" s="174"/>
      <c r="AG89" s="174"/>
      <c r="AH89" s="174"/>
      <c r="AI89" s="174"/>
    </row>
    <row r="90" spans="1:35">
      <c r="A90" s="174"/>
      <c r="B90" s="191"/>
      <c r="C90" s="174"/>
      <c r="D90" s="174"/>
      <c r="E90" s="174"/>
      <c r="F90" s="174"/>
      <c r="G90" s="174"/>
      <c r="H90" s="174"/>
      <c r="I90" s="174"/>
      <c r="J90" s="174"/>
      <c r="K90" s="174"/>
      <c r="L90" s="174"/>
      <c r="M90" s="174"/>
      <c r="N90" s="174"/>
      <c r="O90" s="174"/>
      <c r="P90" s="174"/>
      <c r="Q90" s="174"/>
      <c r="R90" s="174"/>
      <c r="S90" s="174"/>
      <c r="T90" s="174"/>
      <c r="U90" s="176"/>
      <c r="V90" s="174"/>
      <c r="W90" s="174"/>
      <c r="X90" s="174"/>
      <c r="Y90" s="174"/>
      <c r="Z90" s="174"/>
      <c r="AA90" s="174"/>
      <c r="AB90" s="174"/>
      <c r="AC90" s="174"/>
      <c r="AD90" s="174"/>
      <c r="AE90" s="174"/>
      <c r="AF90" s="174"/>
      <c r="AG90" s="174"/>
      <c r="AH90" s="174"/>
      <c r="AI90" s="174"/>
    </row>
    <row r="91" spans="1:35">
      <c r="A91" s="174"/>
      <c r="B91" s="174"/>
      <c r="C91" s="174"/>
      <c r="D91" s="174"/>
      <c r="E91" s="174"/>
      <c r="F91" s="174"/>
      <c r="G91" s="174"/>
      <c r="H91" s="174"/>
      <c r="I91" s="174"/>
      <c r="J91" s="174"/>
      <c r="K91" s="174"/>
      <c r="L91" s="174"/>
      <c r="M91" s="174"/>
      <c r="N91" s="174"/>
      <c r="O91" s="174"/>
      <c r="P91" s="174"/>
      <c r="Q91" s="174"/>
      <c r="R91" s="174"/>
      <c r="S91" s="174"/>
      <c r="T91" s="174"/>
      <c r="U91" s="176"/>
      <c r="V91" s="174"/>
      <c r="W91" s="174"/>
      <c r="X91" s="174"/>
      <c r="Y91" s="174"/>
      <c r="Z91" s="174"/>
      <c r="AA91" s="174"/>
      <c r="AB91" s="174"/>
      <c r="AC91" s="174"/>
      <c r="AD91" s="174"/>
      <c r="AE91" s="174"/>
      <c r="AF91" s="174"/>
      <c r="AG91" s="174"/>
      <c r="AH91" s="174"/>
      <c r="AI91" s="174"/>
    </row>
    <row r="92" spans="1:35">
      <c r="A92" s="174"/>
      <c r="B92" s="174"/>
      <c r="C92" s="174"/>
      <c r="D92" s="174"/>
      <c r="E92" s="174"/>
      <c r="F92" s="174"/>
      <c r="G92" s="174"/>
      <c r="H92" s="174"/>
      <c r="I92" s="174"/>
      <c r="J92" s="174"/>
      <c r="K92" s="174"/>
      <c r="L92" s="174"/>
      <c r="M92" s="174"/>
      <c r="N92" s="174"/>
      <c r="O92" s="174"/>
      <c r="P92" s="174"/>
      <c r="Q92" s="174"/>
      <c r="R92" s="174"/>
      <c r="S92" s="174"/>
      <c r="T92" s="174"/>
      <c r="U92" s="176"/>
      <c r="V92" s="174"/>
      <c r="W92" s="174"/>
      <c r="X92" s="174"/>
      <c r="Y92" s="174"/>
      <c r="Z92" s="174"/>
      <c r="AA92" s="174"/>
      <c r="AB92" s="174"/>
      <c r="AC92" s="174"/>
      <c r="AD92" s="174"/>
      <c r="AE92" s="174"/>
      <c r="AF92" s="174"/>
      <c r="AG92" s="174"/>
      <c r="AH92" s="174"/>
      <c r="AI92" s="174"/>
    </row>
    <row r="93" spans="1:35">
      <c r="A93" s="174"/>
      <c r="B93" s="174"/>
      <c r="C93" s="174"/>
      <c r="D93" s="174"/>
      <c r="E93" s="174"/>
      <c r="F93" s="174"/>
      <c r="G93" s="174"/>
      <c r="H93" s="174"/>
      <c r="I93" s="174"/>
      <c r="J93" s="174"/>
      <c r="K93" s="174"/>
      <c r="L93" s="174"/>
      <c r="M93" s="174"/>
      <c r="N93" s="174"/>
      <c r="O93" s="174"/>
      <c r="P93" s="174"/>
      <c r="Q93" s="174"/>
      <c r="R93" s="174"/>
      <c r="S93" s="174"/>
      <c r="T93" s="174"/>
      <c r="U93" s="176"/>
      <c r="V93" s="174"/>
      <c r="W93" s="174"/>
      <c r="X93" s="174"/>
      <c r="Y93" s="174"/>
      <c r="Z93" s="174"/>
      <c r="AA93" s="174"/>
      <c r="AB93" s="174"/>
      <c r="AC93" s="174"/>
      <c r="AD93" s="174"/>
      <c r="AE93" s="174"/>
      <c r="AF93" s="174"/>
      <c r="AG93" s="174"/>
      <c r="AH93" s="174"/>
      <c r="AI93" s="174"/>
    </row>
    <row r="94" spans="1:35">
      <c r="A94" s="174"/>
      <c r="B94" s="174"/>
      <c r="C94" s="174"/>
      <c r="D94" s="174"/>
      <c r="E94" s="174"/>
      <c r="F94" s="174"/>
      <c r="G94" s="145"/>
      <c r="H94" s="145"/>
      <c r="I94" s="145"/>
      <c r="J94" s="145"/>
      <c r="K94" s="145"/>
      <c r="L94" s="145"/>
      <c r="M94" s="145"/>
      <c r="N94" s="145"/>
      <c r="O94" s="145"/>
      <c r="P94" s="145"/>
      <c r="Q94" s="145"/>
      <c r="R94" s="145"/>
      <c r="S94" s="174"/>
      <c r="T94" s="174"/>
      <c r="U94" s="174"/>
      <c r="V94" s="174"/>
      <c r="W94" s="174"/>
      <c r="X94" s="174"/>
      <c r="Y94" s="174"/>
      <c r="Z94" s="174"/>
      <c r="AA94" s="174"/>
      <c r="AB94" s="174"/>
      <c r="AC94" s="174"/>
      <c r="AD94" s="174"/>
      <c r="AE94" s="174"/>
      <c r="AF94" s="174"/>
      <c r="AG94" s="174"/>
      <c r="AH94" s="174"/>
      <c r="AI94" s="174"/>
    </row>
    <row r="95" spans="1:35">
      <c r="A95" s="174"/>
      <c r="B95" s="174"/>
      <c r="C95" s="145"/>
      <c r="D95" s="145"/>
      <c r="E95" s="145"/>
      <c r="F95" s="145"/>
      <c r="G95" s="145"/>
      <c r="H95" s="145"/>
      <c r="I95" s="145"/>
      <c r="J95" s="145"/>
      <c r="K95" s="145"/>
      <c r="L95" s="145"/>
      <c r="M95" s="145"/>
      <c r="N95" s="145"/>
      <c r="O95" s="145"/>
      <c r="P95" s="145"/>
      <c r="Q95" s="145"/>
      <c r="R95" s="145"/>
      <c r="S95" s="174"/>
      <c r="T95" s="174"/>
      <c r="U95" s="174"/>
      <c r="V95" s="174"/>
      <c r="W95" s="174"/>
      <c r="X95" s="174"/>
      <c r="Y95" s="174"/>
      <c r="Z95" s="174"/>
      <c r="AA95" s="174"/>
      <c r="AB95" s="174"/>
      <c r="AC95" s="174"/>
      <c r="AD95" s="174"/>
      <c r="AE95" s="174"/>
      <c r="AF95" s="174"/>
      <c r="AG95" s="174"/>
      <c r="AH95" s="174"/>
      <c r="AI95" s="174"/>
    </row>
    <row r="96" spans="1:35">
      <c r="A96" s="174"/>
      <c r="B96" s="174"/>
      <c r="C96" s="145"/>
      <c r="D96" s="145"/>
      <c r="E96" s="145"/>
      <c r="F96" s="146"/>
      <c r="G96" s="146"/>
      <c r="H96" s="146"/>
      <c r="I96" s="146"/>
      <c r="J96" s="170"/>
      <c r="K96" s="146"/>
      <c r="L96" s="146"/>
      <c r="M96" s="146"/>
      <c r="N96" s="146"/>
      <c r="O96" s="146"/>
      <c r="P96" s="146"/>
      <c r="Q96" s="146"/>
      <c r="R96" s="146"/>
      <c r="S96" s="174"/>
      <c r="T96" s="174"/>
      <c r="U96" s="169"/>
      <c r="V96" s="169"/>
      <c r="W96" s="169"/>
      <c r="X96" s="169"/>
      <c r="Y96" s="169"/>
      <c r="Z96" s="169"/>
      <c r="AA96" s="169"/>
      <c r="AB96" s="169"/>
      <c r="AC96" s="169"/>
      <c r="AD96" s="169"/>
      <c r="AE96" s="169"/>
      <c r="AF96" s="169"/>
      <c r="AG96" s="174"/>
      <c r="AH96" s="174"/>
      <c r="AI96" s="174"/>
    </row>
    <row r="97" spans="1:35">
      <c r="A97" s="174"/>
      <c r="B97" s="174"/>
      <c r="C97" s="145"/>
      <c r="D97" s="145"/>
      <c r="E97" s="145"/>
      <c r="F97" s="146"/>
      <c r="G97" s="146"/>
      <c r="H97" s="146"/>
      <c r="I97" s="146"/>
      <c r="J97" s="170"/>
      <c r="K97" s="146"/>
      <c r="L97" s="146"/>
      <c r="M97" s="146"/>
      <c r="N97" s="146"/>
      <c r="O97" s="146"/>
      <c r="P97" s="146"/>
      <c r="Q97" s="146"/>
      <c r="R97" s="146"/>
      <c r="S97" s="174"/>
      <c r="T97" s="174"/>
      <c r="U97" s="169"/>
      <c r="V97" s="169"/>
      <c r="W97" s="169"/>
      <c r="X97" s="169"/>
      <c r="Y97" s="169"/>
      <c r="Z97" s="169"/>
      <c r="AA97" s="169"/>
      <c r="AB97" s="169"/>
      <c r="AC97" s="169"/>
      <c r="AD97" s="169"/>
      <c r="AE97" s="169"/>
      <c r="AF97" s="169"/>
      <c r="AG97" s="174"/>
      <c r="AH97" s="174"/>
      <c r="AI97" s="174"/>
    </row>
    <row r="98" spans="1:35">
      <c r="A98" s="174"/>
      <c r="B98" s="174"/>
      <c r="C98" s="145"/>
      <c r="D98" s="145"/>
      <c r="E98" s="145"/>
      <c r="F98" s="146"/>
      <c r="G98" s="145"/>
      <c r="H98" s="145"/>
      <c r="I98" s="145"/>
      <c r="J98" s="145"/>
      <c r="K98" s="145"/>
      <c r="L98" s="145"/>
      <c r="M98" s="145"/>
      <c r="N98" s="145"/>
      <c r="O98" s="145"/>
      <c r="P98" s="145"/>
      <c r="Q98" s="145"/>
      <c r="R98" s="145"/>
      <c r="S98" s="174"/>
      <c r="T98" s="174"/>
      <c r="U98" s="169"/>
      <c r="V98" s="169"/>
      <c r="W98" s="169"/>
      <c r="X98" s="169"/>
      <c r="Y98" s="169"/>
      <c r="Z98" s="169"/>
      <c r="AA98" s="169"/>
      <c r="AB98" s="169"/>
      <c r="AC98" s="169"/>
      <c r="AD98" s="169"/>
      <c r="AE98" s="169"/>
      <c r="AF98" s="169"/>
      <c r="AG98" s="174"/>
      <c r="AH98" s="174"/>
      <c r="AI98" s="174"/>
    </row>
    <row r="99" spans="1:35">
      <c r="A99" s="174"/>
      <c r="B99" s="174"/>
      <c r="C99" s="145"/>
      <c r="D99" s="145"/>
      <c r="E99" s="145"/>
      <c r="F99" s="145"/>
      <c r="G99" s="145"/>
      <c r="H99" s="145"/>
      <c r="I99" s="145"/>
      <c r="J99" s="170"/>
      <c r="K99" s="145"/>
      <c r="L99" s="145"/>
      <c r="M99" s="145"/>
      <c r="N99" s="145"/>
      <c r="O99" s="145"/>
      <c r="P99" s="145"/>
      <c r="Q99" s="145"/>
      <c r="R99" s="145"/>
      <c r="S99" s="174"/>
      <c r="T99" s="174"/>
      <c r="U99" s="169"/>
      <c r="V99" s="169"/>
      <c r="W99" s="169"/>
      <c r="X99" s="169"/>
      <c r="Y99" s="169"/>
      <c r="Z99" s="169"/>
      <c r="AA99" s="169"/>
      <c r="AB99" s="169"/>
      <c r="AC99" s="169"/>
      <c r="AD99" s="169"/>
      <c r="AE99" s="169"/>
      <c r="AF99" s="169"/>
      <c r="AG99" s="174"/>
      <c r="AH99" s="174"/>
      <c r="AI99" s="174"/>
    </row>
    <row r="100" spans="1:35">
      <c r="A100" s="174"/>
      <c r="B100" s="174" t="s">
        <v>147</v>
      </c>
      <c r="C100" s="174"/>
      <c r="D100" s="174"/>
      <c r="E100" s="174"/>
      <c r="F100" s="174"/>
      <c r="G100" s="174"/>
      <c r="H100" s="174"/>
      <c r="I100" s="174"/>
      <c r="J100" s="145"/>
      <c r="K100" s="174"/>
      <c r="L100" s="174"/>
      <c r="M100" s="174"/>
      <c r="N100" s="174"/>
      <c r="O100" s="174"/>
      <c r="P100" s="174"/>
      <c r="Q100" s="174"/>
      <c r="R100" s="174"/>
      <c r="S100" s="174"/>
      <c r="T100" s="174"/>
      <c r="U100" s="171"/>
      <c r="V100" s="169"/>
      <c r="W100" s="169"/>
      <c r="X100" s="169"/>
      <c r="Y100" s="169"/>
      <c r="Z100" s="169"/>
      <c r="AA100" s="169"/>
      <c r="AB100" s="169"/>
      <c r="AC100" s="169"/>
      <c r="AD100" s="169"/>
      <c r="AE100" s="169"/>
      <c r="AF100" s="169"/>
      <c r="AG100" s="174"/>
      <c r="AH100" s="174"/>
      <c r="AI100" s="174"/>
    </row>
    <row r="101" spans="1:35">
      <c r="A101" s="174"/>
      <c r="B101" s="174"/>
      <c r="C101" s="174"/>
      <c r="D101" s="174"/>
      <c r="E101" s="174"/>
      <c r="F101" s="174"/>
      <c r="G101" s="174"/>
      <c r="H101" s="174"/>
      <c r="I101" s="174"/>
      <c r="J101" s="174"/>
      <c r="K101" s="174"/>
      <c r="L101" s="174"/>
      <c r="M101" s="174"/>
      <c r="N101" s="174"/>
      <c r="O101" s="174"/>
      <c r="P101" s="174"/>
      <c r="Q101" s="174"/>
      <c r="R101" s="174"/>
      <c r="S101" s="174"/>
      <c r="T101" s="174"/>
      <c r="U101" s="171"/>
      <c r="V101" s="169"/>
      <c r="W101" s="169"/>
      <c r="X101" s="169"/>
      <c r="Y101" s="169"/>
      <c r="Z101" s="169"/>
      <c r="AA101" s="169"/>
      <c r="AB101" s="169"/>
      <c r="AC101" s="169"/>
      <c r="AD101" s="169"/>
      <c r="AE101" s="169"/>
      <c r="AF101" s="169"/>
      <c r="AG101" s="174"/>
      <c r="AH101" s="174"/>
      <c r="AI101" s="174"/>
    </row>
    <row r="102" spans="1:35">
      <c r="A102" s="174"/>
      <c r="B102" s="174"/>
      <c r="C102" s="174"/>
      <c r="D102" s="174"/>
      <c r="E102" s="174"/>
      <c r="F102" s="174"/>
      <c r="G102" s="174"/>
      <c r="H102" s="174"/>
      <c r="I102" s="174"/>
      <c r="J102" s="174"/>
      <c r="K102" s="174"/>
      <c r="L102" s="174"/>
      <c r="M102" s="174"/>
      <c r="N102" s="174"/>
      <c r="O102" s="174"/>
      <c r="P102" s="174"/>
      <c r="Q102" s="174"/>
      <c r="R102" s="174"/>
      <c r="S102" s="174"/>
      <c r="T102" s="174"/>
      <c r="U102" s="172"/>
      <c r="V102" s="169"/>
      <c r="W102" s="169"/>
      <c r="X102" s="169"/>
      <c r="Y102" s="169"/>
      <c r="Z102" s="169"/>
      <c r="AA102" s="169"/>
      <c r="AB102" s="169"/>
      <c r="AC102" s="169"/>
      <c r="AD102" s="169"/>
      <c r="AE102" s="169"/>
      <c r="AF102" s="169"/>
      <c r="AG102" s="174"/>
      <c r="AH102" s="174"/>
      <c r="AI102" s="174"/>
    </row>
    <row r="103" spans="1:35">
      <c r="A103" s="174"/>
      <c r="B103" s="174"/>
      <c r="C103" s="174"/>
      <c r="D103" s="174"/>
      <c r="E103" s="174"/>
      <c r="F103" s="174"/>
      <c r="G103" s="174"/>
      <c r="H103" s="174"/>
      <c r="I103" s="174"/>
      <c r="J103" s="174"/>
      <c r="K103" s="174"/>
      <c r="L103" s="174"/>
      <c r="M103" s="174"/>
      <c r="N103" s="174"/>
      <c r="O103" s="174"/>
      <c r="P103" s="174"/>
      <c r="Q103" s="174"/>
      <c r="R103" s="174"/>
      <c r="S103" s="174"/>
      <c r="T103" s="174"/>
      <c r="U103" s="172"/>
      <c r="V103" s="169"/>
      <c r="W103" s="169"/>
      <c r="X103" s="169"/>
      <c r="Y103" s="169"/>
      <c r="Z103" s="169"/>
      <c r="AA103" s="169"/>
      <c r="AB103" s="169"/>
      <c r="AC103" s="169"/>
      <c r="AD103" s="169"/>
      <c r="AE103" s="169"/>
      <c r="AF103" s="169"/>
      <c r="AG103" s="174"/>
      <c r="AH103" s="174"/>
      <c r="AI103" s="174"/>
    </row>
    <row r="104" spans="1:35">
      <c r="A104" s="174"/>
      <c r="B104" s="174"/>
      <c r="C104" s="174"/>
      <c r="D104" s="174"/>
      <c r="E104" s="174"/>
      <c r="F104" s="174"/>
      <c r="G104" s="174"/>
      <c r="H104" s="174"/>
      <c r="I104" s="174"/>
      <c r="J104" s="174"/>
      <c r="K104" s="174"/>
      <c r="L104" s="174"/>
      <c r="M104" s="174"/>
      <c r="N104" s="174"/>
      <c r="O104" s="174"/>
      <c r="P104" s="174"/>
      <c r="Q104" s="174"/>
      <c r="R104" s="174"/>
      <c r="S104" s="174"/>
      <c r="T104" s="174"/>
      <c r="U104" s="172"/>
      <c r="V104" s="169"/>
      <c r="W104" s="169"/>
      <c r="X104" s="169"/>
      <c r="Y104" s="169"/>
      <c r="Z104" s="169"/>
      <c r="AA104" s="169"/>
      <c r="AB104" s="169"/>
      <c r="AC104" s="169"/>
      <c r="AD104" s="169"/>
      <c r="AE104" s="169"/>
      <c r="AF104" s="169"/>
      <c r="AG104" s="174"/>
      <c r="AH104" s="174"/>
      <c r="AI104" s="174"/>
    </row>
    <row r="105" spans="1:35">
      <c r="A105" s="174"/>
      <c r="B105" s="178"/>
      <c r="C105" s="174"/>
      <c r="D105" s="174"/>
      <c r="E105" s="174"/>
      <c r="F105" s="174"/>
      <c r="G105" s="174"/>
      <c r="H105" s="174"/>
      <c r="I105" s="174"/>
      <c r="J105" s="174"/>
      <c r="K105" s="174"/>
      <c r="L105" s="174"/>
      <c r="M105" s="174"/>
      <c r="N105" s="174"/>
      <c r="O105" s="174"/>
      <c r="P105" s="174"/>
      <c r="Q105" s="174"/>
      <c r="R105" s="174"/>
      <c r="S105" s="174"/>
      <c r="T105" s="174"/>
      <c r="U105" s="171"/>
      <c r="V105" s="169"/>
      <c r="W105" s="169"/>
      <c r="X105" s="169"/>
      <c r="Y105" s="169"/>
      <c r="Z105" s="169"/>
      <c r="AA105" s="169"/>
      <c r="AB105" s="169"/>
      <c r="AC105" s="169"/>
      <c r="AD105" s="169"/>
      <c r="AE105" s="169"/>
      <c r="AF105" s="169"/>
      <c r="AG105" s="174"/>
      <c r="AH105" s="174"/>
      <c r="AI105" s="174"/>
    </row>
    <row r="106" spans="1:35">
      <c r="A106" s="174"/>
      <c r="B106" s="174"/>
      <c r="C106" s="174"/>
      <c r="D106" s="174"/>
      <c r="E106" s="174"/>
      <c r="F106" s="174"/>
      <c r="G106" s="174"/>
      <c r="H106" s="174"/>
      <c r="I106" s="174"/>
      <c r="J106" s="174"/>
      <c r="K106" s="174"/>
      <c r="L106" s="174"/>
      <c r="M106" s="174"/>
      <c r="N106" s="174"/>
      <c r="O106" s="174"/>
      <c r="P106" s="174"/>
      <c r="Q106" s="174"/>
      <c r="R106" s="174"/>
      <c r="S106" s="174"/>
      <c r="T106" s="174"/>
      <c r="U106" s="171"/>
      <c r="V106" s="169"/>
      <c r="W106" s="169"/>
      <c r="X106" s="169"/>
      <c r="Y106" s="169"/>
      <c r="Z106" s="169"/>
      <c r="AA106" s="169"/>
      <c r="AB106" s="169"/>
      <c r="AC106" s="169"/>
      <c r="AD106" s="169"/>
      <c r="AE106" s="169"/>
      <c r="AF106" s="169"/>
      <c r="AG106" s="174"/>
      <c r="AH106" s="174"/>
      <c r="AI106" s="174"/>
    </row>
    <row r="107" spans="1:35">
      <c r="A107" s="174"/>
      <c r="B107" s="174"/>
      <c r="C107" s="174"/>
      <c r="D107" s="174"/>
      <c r="E107" s="174"/>
      <c r="F107" s="174"/>
      <c r="G107" s="174"/>
      <c r="H107" s="174"/>
      <c r="I107" s="174"/>
      <c r="J107" s="174"/>
      <c r="K107" s="174"/>
      <c r="L107" s="174"/>
      <c r="M107" s="174"/>
      <c r="N107" s="174"/>
      <c r="O107" s="174"/>
      <c r="P107" s="174"/>
      <c r="Q107" s="174"/>
      <c r="R107" s="174"/>
      <c r="S107" s="174"/>
      <c r="T107" s="174"/>
      <c r="U107" s="172"/>
      <c r="V107" s="169"/>
      <c r="W107" s="169"/>
      <c r="X107" s="169"/>
      <c r="Y107" s="169"/>
      <c r="Z107" s="169"/>
      <c r="AA107" s="169"/>
      <c r="AB107" s="169"/>
      <c r="AC107" s="169"/>
      <c r="AD107" s="169"/>
      <c r="AE107" s="169"/>
      <c r="AF107" s="169"/>
      <c r="AG107" s="174"/>
      <c r="AH107" s="174"/>
      <c r="AI107" s="174"/>
    </row>
    <row r="108" spans="1:35">
      <c r="A108" s="174"/>
      <c r="B108" s="174"/>
      <c r="C108" s="174"/>
      <c r="D108" s="174"/>
      <c r="E108" s="174"/>
      <c r="F108" s="174"/>
      <c r="G108" s="174"/>
      <c r="H108" s="174"/>
      <c r="I108" s="174"/>
      <c r="J108" s="174"/>
      <c r="K108" s="174"/>
      <c r="L108" s="174"/>
      <c r="M108" s="174"/>
      <c r="N108" s="174"/>
      <c r="O108" s="174"/>
      <c r="P108" s="174"/>
      <c r="Q108" s="174"/>
      <c r="R108" s="174"/>
      <c r="S108" s="174"/>
      <c r="T108" s="174"/>
      <c r="U108" s="172"/>
      <c r="V108" s="169"/>
      <c r="W108" s="169"/>
      <c r="X108" s="169"/>
      <c r="Y108" s="169"/>
      <c r="Z108" s="169"/>
      <c r="AA108" s="169"/>
      <c r="AB108" s="169"/>
      <c r="AC108" s="169"/>
      <c r="AD108" s="169"/>
      <c r="AE108" s="169"/>
      <c r="AF108" s="169"/>
      <c r="AG108" s="174"/>
      <c r="AH108" s="174"/>
      <c r="AI108" s="174"/>
    </row>
    <row r="109" spans="1:35">
      <c r="A109" s="174"/>
      <c r="B109" s="176"/>
      <c r="C109" s="174"/>
      <c r="D109" s="174"/>
      <c r="E109" s="174"/>
      <c r="F109" s="174"/>
      <c r="G109" s="174"/>
      <c r="H109" s="174"/>
      <c r="I109" s="174"/>
      <c r="J109" s="174"/>
      <c r="K109" s="174"/>
      <c r="L109" s="174"/>
      <c r="M109" s="174"/>
      <c r="N109" s="174"/>
      <c r="O109" s="174"/>
      <c r="P109" s="174"/>
      <c r="Q109" s="174"/>
      <c r="R109" s="174"/>
      <c r="S109" s="174"/>
      <c r="T109" s="174"/>
      <c r="U109" s="172"/>
      <c r="V109" s="169"/>
      <c r="W109" s="169"/>
      <c r="X109" s="169"/>
      <c r="Y109" s="169"/>
      <c r="Z109" s="169"/>
      <c r="AA109" s="169"/>
      <c r="AB109" s="169"/>
      <c r="AC109" s="169"/>
      <c r="AD109" s="169"/>
      <c r="AE109" s="169"/>
      <c r="AF109" s="169"/>
      <c r="AG109" s="174"/>
      <c r="AH109" s="174"/>
      <c r="AI109" s="174"/>
    </row>
    <row r="110" spans="1:35">
      <c r="A110" s="174"/>
      <c r="B110" s="177"/>
      <c r="C110" s="174"/>
      <c r="D110" s="174"/>
      <c r="E110" s="174"/>
      <c r="F110" s="174"/>
      <c r="G110" s="174"/>
      <c r="H110" s="174"/>
      <c r="I110" s="174"/>
      <c r="J110" s="174"/>
      <c r="K110" s="174"/>
      <c r="L110" s="174"/>
      <c r="M110" s="174"/>
      <c r="N110" s="174"/>
      <c r="O110" s="174"/>
      <c r="P110" s="174"/>
      <c r="Q110" s="174"/>
      <c r="R110" s="174"/>
      <c r="S110" s="174"/>
      <c r="T110" s="174"/>
      <c r="U110" s="171"/>
      <c r="V110" s="169"/>
      <c r="W110" s="169"/>
      <c r="X110" s="169"/>
      <c r="Y110" s="169"/>
      <c r="Z110" s="169"/>
      <c r="AA110" s="169"/>
      <c r="AB110" s="169"/>
      <c r="AC110" s="169"/>
      <c r="AD110" s="169"/>
      <c r="AE110" s="169"/>
      <c r="AF110" s="169"/>
      <c r="AG110" s="174"/>
      <c r="AH110" s="174"/>
      <c r="AI110" s="174"/>
    </row>
    <row r="111" spans="1:35">
      <c r="A111" s="174"/>
      <c r="B111" s="174"/>
      <c r="C111" s="174"/>
      <c r="D111" s="174"/>
      <c r="E111" s="174"/>
      <c r="F111" s="174"/>
      <c r="G111" s="174"/>
      <c r="H111" s="174"/>
      <c r="I111" s="174"/>
      <c r="J111" s="174"/>
      <c r="K111" s="174"/>
      <c r="L111" s="174"/>
      <c r="M111" s="174"/>
      <c r="N111" s="174"/>
      <c r="O111" s="174"/>
      <c r="P111" s="174"/>
      <c r="Q111" s="174"/>
      <c r="R111" s="174"/>
      <c r="S111" s="174"/>
      <c r="T111" s="174"/>
      <c r="U111" s="171"/>
      <c r="V111" s="169"/>
      <c r="W111" s="169"/>
      <c r="X111" s="169"/>
      <c r="Y111" s="169"/>
      <c r="Z111" s="169"/>
      <c r="AA111" s="169"/>
      <c r="AB111" s="169"/>
      <c r="AC111" s="169"/>
      <c r="AD111" s="169"/>
      <c r="AE111" s="169"/>
      <c r="AF111" s="169"/>
      <c r="AG111" s="174"/>
      <c r="AH111" s="174"/>
      <c r="AI111" s="174"/>
    </row>
    <row r="112" spans="1:35">
      <c r="A112" s="174"/>
      <c r="B112" s="174"/>
      <c r="C112" s="174"/>
      <c r="D112" s="174"/>
      <c r="E112" s="174"/>
      <c r="F112" s="174"/>
      <c r="G112" s="174"/>
      <c r="H112" s="174"/>
      <c r="I112" s="174"/>
      <c r="J112" s="174"/>
      <c r="K112" s="174"/>
      <c r="L112" s="174"/>
      <c r="M112" s="174"/>
      <c r="N112" s="174"/>
      <c r="O112" s="174"/>
      <c r="P112" s="174"/>
      <c r="Q112" s="174"/>
      <c r="R112" s="174"/>
      <c r="S112" s="174"/>
      <c r="T112" s="174"/>
      <c r="U112" s="172"/>
      <c r="V112" s="169"/>
      <c r="W112" s="169"/>
      <c r="X112" s="169"/>
      <c r="Y112" s="169"/>
      <c r="Z112" s="169"/>
      <c r="AA112" s="169"/>
      <c r="AB112" s="169"/>
      <c r="AC112" s="169"/>
      <c r="AD112" s="169"/>
      <c r="AE112" s="169"/>
      <c r="AF112" s="169"/>
      <c r="AG112" s="174"/>
      <c r="AH112" s="174"/>
      <c r="AI112" s="174"/>
    </row>
    <row r="113" spans="1:35">
      <c r="A113" s="174"/>
      <c r="B113" s="174"/>
      <c r="C113" s="174"/>
      <c r="D113" s="174"/>
      <c r="E113" s="174"/>
      <c r="F113" s="174"/>
      <c r="G113" s="174"/>
      <c r="H113" s="174"/>
      <c r="I113" s="174"/>
      <c r="J113" s="174"/>
      <c r="K113" s="174"/>
      <c r="L113" s="174"/>
      <c r="M113" s="174"/>
      <c r="N113" s="174"/>
      <c r="O113" s="174"/>
      <c r="P113" s="174"/>
      <c r="Q113" s="174"/>
      <c r="R113" s="174"/>
      <c r="S113" s="174"/>
      <c r="T113" s="174"/>
      <c r="U113" s="172"/>
      <c r="V113" s="169"/>
      <c r="W113" s="169"/>
      <c r="X113" s="169"/>
      <c r="Y113" s="169"/>
      <c r="Z113" s="169"/>
      <c r="AA113" s="169"/>
      <c r="AB113" s="169"/>
      <c r="AC113" s="169"/>
      <c r="AD113" s="169"/>
      <c r="AE113" s="169"/>
      <c r="AF113" s="169"/>
      <c r="AG113" s="174"/>
      <c r="AH113" s="174"/>
      <c r="AI113" s="174"/>
    </row>
    <row r="114" spans="1:35">
      <c r="A114" s="174"/>
      <c r="B114" s="174"/>
      <c r="C114" s="174"/>
      <c r="D114" s="174"/>
      <c r="E114" s="174"/>
      <c r="F114" s="174"/>
      <c r="G114" s="174"/>
      <c r="H114" s="174"/>
      <c r="I114" s="174"/>
      <c r="J114" s="174"/>
      <c r="K114" s="174"/>
      <c r="L114" s="174"/>
      <c r="M114" s="174"/>
      <c r="N114" s="174"/>
      <c r="O114" s="174"/>
      <c r="P114" s="174"/>
      <c r="Q114" s="174"/>
      <c r="R114" s="174"/>
      <c r="S114" s="174"/>
      <c r="T114" s="174"/>
      <c r="U114" s="172"/>
      <c r="V114" s="169"/>
      <c r="W114" s="169"/>
      <c r="X114" s="169"/>
      <c r="Y114" s="169"/>
      <c r="Z114" s="169"/>
      <c r="AA114" s="169"/>
      <c r="AB114" s="169"/>
      <c r="AC114" s="169"/>
      <c r="AD114" s="169"/>
      <c r="AE114" s="169"/>
      <c r="AF114" s="169"/>
      <c r="AG114" s="174"/>
      <c r="AH114" s="174"/>
      <c r="AI114" s="174"/>
    </row>
    <row r="115" spans="1:35">
      <c r="A115" s="174"/>
      <c r="B115" s="174"/>
      <c r="C115" s="174"/>
      <c r="D115" s="174"/>
      <c r="E115" s="174"/>
      <c r="F115" s="174"/>
      <c r="G115" s="174"/>
      <c r="H115" s="174"/>
      <c r="I115" s="174"/>
      <c r="J115" s="174"/>
      <c r="K115" s="174"/>
      <c r="L115" s="174"/>
      <c r="M115" s="174"/>
      <c r="N115" s="174"/>
      <c r="O115" s="174"/>
      <c r="P115" s="174"/>
      <c r="Q115" s="174"/>
      <c r="R115" s="174"/>
      <c r="S115" s="174"/>
      <c r="T115" s="174"/>
      <c r="U115" s="171"/>
      <c r="V115" s="169"/>
      <c r="W115" s="169"/>
      <c r="X115" s="169"/>
      <c r="Y115" s="169"/>
      <c r="Z115" s="169"/>
      <c r="AA115" s="169"/>
      <c r="AB115" s="169"/>
      <c r="AC115" s="169"/>
      <c r="AD115" s="169"/>
      <c r="AE115" s="169"/>
      <c r="AF115" s="169"/>
      <c r="AG115" s="174"/>
      <c r="AH115" s="174"/>
      <c r="AI115" s="174"/>
    </row>
    <row r="116" spans="1:35">
      <c r="A116" s="174"/>
      <c r="B116" s="174"/>
      <c r="C116" s="174"/>
      <c r="D116" s="174"/>
      <c r="E116" s="174"/>
      <c r="F116" s="174"/>
      <c r="G116" s="174"/>
      <c r="H116" s="174"/>
      <c r="I116" s="174"/>
      <c r="J116" s="174"/>
      <c r="K116" s="174"/>
      <c r="L116" s="174"/>
      <c r="M116" s="174"/>
      <c r="N116" s="174"/>
      <c r="O116" s="174"/>
      <c r="P116" s="174"/>
      <c r="Q116" s="174"/>
      <c r="R116" s="174"/>
      <c r="S116" s="174"/>
      <c r="T116" s="174"/>
      <c r="U116" s="171"/>
      <c r="V116" s="169"/>
      <c r="W116" s="169"/>
      <c r="X116" s="169"/>
      <c r="Y116" s="169"/>
      <c r="Z116" s="169"/>
      <c r="AA116" s="169"/>
      <c r="AB116" s="169"/>
      <c r="AC116" s="169"/>
      <c r="AD116" s="169"/>
      <c r="AE116" s="169"/>
      <c r="AF116" s="169"/>
      <c r="AG116" s="174"/>
      <c r="AH116" s="174"/>
      <c r="AI116" s="174"/>
    </row>
    <row r="117" spans="1:35">
      <c r="A117" s="174"/>
      <c r="B117" s="174"/>
      <c r="C117" s="174"/>
      <c r="D117" s="174"/>
      <c r="E117" s="174"/>
      <c r="F117" s="174"/>
      <c r="G117" s="174"/>
      <c r="H117" s="174"/>
      <c r="I117" s="174"/>
      <c r="J117" s="174"/>
      <c r="K117" s="174"/>
      <c r="L117" s="174"/>
      <c r="M117" s="174"/>
      <c r="N117" s="174"/>
      <c r="O117" s="174"/>
      <c r="P117" s="174"/>
      <c r="Q117" s="174"/>
      <c r="R117" s="174"/>
      <c r="S117" s="174"/>
      <c r="T117" s="174"/>
      <c r="U117" s="172"/>
      <c r="V117" s="169"/>
      <c r="W117" s="169"/>
      <c r="X117" s="169"/>
      <c r="Y117" s="169"/>
      <c r="Z117" s="169"/>
      <c r="AA117" s="169"/>
      <c r="AB117" s="169"/>
      <c r="AC117" s="169"/>
      <c r="AD117" s="169"/>
      <c r="AE117" s="169"/>
      <c r="AF117" s="169"/>
      <c r="AG117" s="174"/>
      <c r="AH117" s="174"/>
      <c r="AI117" s="174"/>
    </row>
    <row r="118" spans="1:35">
      <c r="A118" s="174"/>
      <c r="B118" s="174"/>
      <c r="C118" s="174"/>
      <c r="D118" s="174"/>
      <c r="E118" s="174"/>
      <c r="F118" s="174"/>
      <c r="G118" s="174"/>
      <c r="H118" s="174"/>
      <c r="I118" s="174"/>
      <c r="J118" s="174"/>
      <c r="K118" s="174"/>
      <c r="L118" s="174"/>
      <c r="M118" s="174"/>
      <c r="N118" s="174"/>
      <c r="O118" s="174"/>
      <c r="P118" s="174"/>
      <c r="Q118" s="174"/>
      <c r="R118" s="174"/>
      <c r="S118" s="174"/>
      <c r="T118" s="174"/>
      <c r="U118" s="172"/>
      <c r="V118" s="169"/>
      <c r="W118" s="169"/>
      <c r="X118" s="169"/>
      <c r="Y118" s="169"/>
      <c r="Z118" s="169"/>
      <c r="AA118" s="169"/>
      <c r="AB118" s="169"/>
      <c r="AC118" s="169"/>
      <c r="AD118" s="169"/>
      <c r="AE118" s="169"/>
      <c r="AF118" s="169"/>
      <c r="AG118" s="174"/>
      <c r="AH118" s="174"/>
      <c r="AI118" s="174"/>
    </row>
    <row r="119" spans="1:35">
      <c r="A119" s="174"/>
      <c r="B119" s="174"/>
      <c r="C119" s="174"/>
      <c r="D119" s="174"/>
      <c r="E119" s="174"/>
      <c r="F119" s="174"/>
      <c r="G119" s="174"/>
      <c r="H119" s="174"/>
      <c r="I119" s="174"/>
      <c r="J119" s="174"/>
      <c r="K119" s="174"/>
      <c r="L119" s="174"/>
      <c r="M119" s="174"/>
      <c r="N119" s="174"/>
      <c r="O119" s="174"/>
      <c r="P119" s="174"/>
      <c r="Q119" s="174"/>
      <c r="R119" s="174"/>
      <c r="S119" s="174"/>
      <c r="T119" s="174"/>
      <c r="U119" s="172"/>
      <c r="V119" s="169"/>
      <c r="W119" s="169"/>
      <c r="X119" s="169"/>
      <c r="Y119" s="169"/>
      <c r="Z119" s="169"/>
      <c r="AA119" s="169"/>
      <c r="AB119" s="169"/>
      <c r="AC119" s="169"/>
      <c r="AD119" s="169"/>
      <c r="AE119" s="169"/>
      <c r="AF119" s="169"/>
      <c r="AG119" s="174"/>
      <c r="AH119" s="174"/>
      <c r="AI119" s="174"/>
    </row>
    <row r="120" spans="1:35">
      <c r="A120" s="174"/>
      <c r="B120" s="174" t="s">
        <v>185</v>
      </c>
      <c r="C120" s="174"/>
      <c r="D120" s="174"/>
      <c r="E120" s="174"/>
      <c r="F120" s="174"/>
      <c r="G120" s="174"/>
      <c r="H120" s="174"/>
      <c r="I120" s="174"/>
      <c r="J120" s="174"/>
      <c r="K120" s="174"/>
      <c r="L120" s="174"/>
      <c r="M120" s="174"/>
      <c r="N120" s="174"/>
      <c r="O120" s="174"/>
      <c r="P120" s="174"/>
      <c r="Q120" s="174"/>
      <c r="R120" s="174"/>
      <c r="S120" s="174"/>
      <c r="T120" s="174"/>
      <c r="U120" s="171"/>
      <c r="V120" s="169"/>
      <c r="W120" s="169"/>
      <c r="X120" s="169"/>
      <c r="Y120" s="169"/>
      <c r="Z120" s="169"/>
      <c r="AA120" s="169"/>
      <c r="AB120" s="169"/>
      <c r="AC120" s="169"/>
      <c r="AD120" s="169"/>
      <c r="AE120" s="169"/>
      <c r="AF120" s="169"/>
      <c r="AG120" s="174"/>
      <c r="AH120" s="174"/>
      <c r="AI120" s="174"/>
    </row>
    <row r="121" spans="1:35">
      <c r="A121" s="174"/>
      <c r="B121" s="294" t="s">
        <v>171</v>
      </c>
      <c r="C121" s="294"/>
      <c r="D121" s="294"/>
      <c r="E121" s="294"/>
      <c r="F121" s="294"/>
      <c r="G121" s="294"/>
      <c r="H121" s="294"/>
      <c r="I121" s="295"/>
      <c r="J121" s="295"/>
      <c r="K121" s="295"/>
      <c r="L121" s="296" t="s">
        <v>2</v>
      </c>
      <c r="M121" s="297"/>
      <c r="N121" s="297"/>
      <c r="O121" s="297"/>
      <c r="P121" s="297"/>
      <c r="Q121" s="298"/>
      <c r="R121" s="174"/>
      <c r="S121" s="174"/>
      <c r="T121" s="174"/>
      <c r="U121" s="171"/>
      <c r="V121" s="169"/>
      <c r="W121" s="169"/>
      <c r="X121" s="169"/>
      <c r="Y121" s="169"/>
      <c r="Z121" s="169"/>
      <c r="AA121" s="169"/>
      <c r="AB121" s="169"/>
      <c r="AC121" s="169"/>
      <c r="AD121" s="169"/>
      <c r="AE121" s="169"/>
      <c r="AF121" s="169"/>
      <c r="AG121" s="174"/>
      <c r="AH121" s="174"/>
      <c r="AI121" s="174"/>
    </row>
    <row r="122" spans="1:35" ht="48">
      <c r="A122" s="174"/>
      <c r="B122" s="192" t="s">
        <v>155</v>
      </c>
      <c r="C122" s="193" t="s">
        <v>172</v>
      </c>
      <c r="D122" s="194" t="s">
        <v>175</v>
      </c>
      <c r="E122" s="201" t="s">
        <v>178</v>
      </c>
      <c r="F122" s="204" t="s">
        <v>179</v>
      </c>
      <c r="G122" s="193" t="s">
        <v>173</v>
      </c>
      <c r="H122" s="204" t="s">
        <v>176</v>
      </c>
      <c r="I122" s="204" t="s">
        <v>149</v>
      </c>
      <c r="J122" s="195" t="s">
        <v>164</v>
      </c>
      <c r="K122" s="204" t="s">
        <v>177</v>
      </c>
      <c r="L122" s="194" t="s">
        <v>180</v>
      </c>
      <c r="M122" s="194" t="s">
        <v>181</v>
      </c>
      <c r="N122" s="197" t="s">
        <v>182</v>
      </c>
      <c r="O122" s="194" t="s">
        <v>174</v>
      </c>
      <c r="P122" s="194" t="s">
        <v>184</v>
      </c>
      <c r="Q122" s="194" t="s">
        <v>183</v>
      </c>
      <c r="R122" s="174"/>
      <c r="S122" s="174"/>
      <c r="T122" s="174"/>
      <c r="U122" s="172"/>
      <c r="V122" s="169"/>
      <c r="W122" s="169"/>
      <c r="X122" s="169"/>
      <c r="Y122" s="169"/>
      <c r="Z122" s="169"/>
      <c r="AA122" s="169"/>
      <c r="AB122" s="169"/>
      <c r="AC122" s="169"/>
      <c r="AD122" s="169"/>
      <c r="AE122" s="169"/>
      <c r="AF122" s="169"/>
      <c r="AG122" s="174"/>
      <c r="AH122" s="174"/>
      <c r="AI122" s="174"/>
    </row>
    <row r="123" spans="1:35">
      <c r="A123" s="174"/>
      <c r="B123" s="188" t="s">
        <v>165</v>
      </c>
      <c r="C123" s="188">
        <v>100</v>
      </c>
      <c r="D123" s="196">
        <v>527</v>
      </c>
      <c r="E123" s="202">
        <v>12</v>
      </c>
      <c r="F123" s="205">
        <v>7</v>
      </c>
      <c r="G123" s="188">
        <v>100</v>
      </c>
      <c r="H123" s="202">
        <v>1512</v>
      </c>
      <c r="I123" s="205">
        <v>32</v>
      </c>
      <c r="J123" s="188">
        <v>100</v>
      </c>
      <c r="K123" s="202">
        <v>2500</v>
      </c>
      <c r="L123" s="233">
        <v>7</v>
      </c>
      <c r="M123" s="189">
        <v>37.119999999999997</v>
      </c>
      <c r="N123" s="198">
        <f>(E123-L123)*H123/60*4.18605</f>
        <v>527.44229999999993</v>
      </c>
      <c r="O123" s="232">
        <v>32.4</v>
      </c>
      <c r="P123" s="231">
        <v>405</v>
      </c>
      <c r="Q123" s="230">
        <v>5.0999999999999996</v>
      </c>
      <c r="R123" s="174"/>
      <c r="S123" s="174"/>
      <c r="T123" s="174"/>
      <c r="U123" s="172"/>
      <c r="V123" s="169"/>
      <c r="W123" s="169"/>
      <c r="X123" s="169"/>
      <c r="Y123" s="169"/>
      <c r="Z123" s="169"/>
      <c r="AA123" s="169"/>
      <c r="AB123" s="169"/>
      <c r="AC123" s="169"/>
      <c r="AD123" s="169"/>
      <c r="AE123" s="169"/>
      <c r="AF123" s="169"/>
      <c r="AG123" s="174"/>
      <c r="AH123" s="174"/>
      <c r="AI123" s="174"/>
    </row>
    <row r="124" spans="1:35">
      <c r="A124" s="174"/>
      <c r="B124" s="188" t="s">
        <v>166</v>
      </c>
      <c r="C124" s="188">
        <v>75</v>
      </c>
      <c r="D124" s="196">
        <v>395</v>
      </c>
      <c r="E124" s="202">
        <v>10.75</v>
      </c>
      <c r="F124" s="205">
        <v>7</v>
      </c>
      <c r="G124" s="188">
        <v>100</v>
      </c>
      <c r="H124" s="202">
        <v>1512</v>
      </c>
      <c r="I124" s="205">
        <v>27</v>
      </c>
      <c r="J124" s="188">
        <v>100</v>
      </c>
      <c r="K124" s="202">
        <v>2500</v>
      </c>
      <c r="L124" s="233">
        <v>7</v>
      </c>
      <c r="M124" s="189">
        <v>30.71</v>
      </c>
      <c r="N124" s="198">
        <f t="shared" ref="N124:N128" si="15">(E124-L124)*H124/60*4.18605</f>
        <v>395.58172500000001</v>
      </c>
      <c r="O124" s="232">
        <v>22.207118399999999</v>
      </c>
      <c r="P124" s="231">
        <v>277.58897999999999</v>
      </c>
      <c r="Q124" s="230">
        <v>4.1445400000000001</v>
      </c>
      <c r="R124" s="174"/>
      <c r="S124" s="174"/>
      <c r="T124" s="174"/>
      <c r="U124" s="172"/>
      <c r="V124" s="169"/>
      <c r="W124" s="169"/>
      <c r="X124" s="169"/>
      <c r="Y124" s="169"/>
      <c r="Z124" s="169"/>
      <c r="AA124" s="169"/>
      <c r="AB124" s="169"/>
      <c r="AC124" s="169"/>
      <c r="AD124" s="169"/>
      <c r="AE124" s="169"/>
      <c r="AF124" s="169"/>
      <c r="AG124" s="174"/>
      <c r="AH124" s="174"/>
      <c r="AI124" s="174"/>
    </row>
    <row r="125" spans="1:35">
      <c r="A125" s="174"/>
      <c r="B125" s="188" t="s">
        <v>167</v>
      </c>
      <c r="C125" s="188">
        <v>50</v>
      </c>
      <c r="D125" s="196">
        <v>264</v>
      </c>
      <c r="E125" s="202">
        <v>9.5</v>
      </c>
      <c r="F125" s="205">
        <v>7</v>
      </c>
      <c r="G125" s="188">
        <v>100</v>
      </c>
      <c r="H125" s="202">
        <v>1512</v>
      </c>
      <c r="I125" s="205">
        <v>22</v>
      </c>
      <c r="J125" s="188">
        <v>100</v>
      </c>
      <c r="K125" s="202">
        <v>2500</v>
      </c>
      <c r="L125" s="233">
        <v>7</v>
      </c>
      <c r="M125" s="189">
        <v>24.41</v>
      </c>
      <c r="N125" s="198">
        <f t="shared" si="15"/>
        <v>263.72114999999997</v>
      </c>
      <c r="O125" s="232">
        <v>13.848461599999998</v>
      </c>
      <c r="P125" s="231">
        <v>173.10576999999998</v>
      </c>
      <c r="Q125" s="230">
        <v>3.5687199999999999</v>
      </c>
      <c r="R125" s="174"/>
      <c r="S125" s="174"/>
      <c r="T125" s="174"/>
      <c r="U125" s="174"/>
      <c r="V125" s="174"/>
      <c r="W125" s="174"/>
      <c r="X125" s="174"/>
      <c r="Y125" s="174"/>
      <c r="Z125" s="174"/>
      <c r="AA125" s="174"/>
      <c r="AB125" s="174"/>
      <c r="AC125" s="174"/>
      <c r="AD125" s="174"/>
      <c r="AE125" s="174"/>
      <c r="AF125" s="174"/>
      <c r="AG125" s="174"/>
      <c r="AH125" s="174"/>
      <c r="AI125" s="174"/>
    </row>
    <row r="126" spans="1:35">
      <c r="A126" s="174"/>
      <c r="B126" s="188" t="s">
        <v>168</v>
      </c>
      <c r="C126" s="188">
        <v>75</v>
      </c>
      <c r="D126" s="196">
        <v>395</v>
      </c>
      <c r="E126" s="202">
        <v>12</v>
      </c>
      <c r="F126" s="205">
        <v>7</v>
      </c>
      <c r="G126" s="188">
        <v>75</v>
      </c>
      <c r="H126" s="202">
        <v>1134</v>
      </c>
      <c r="I126" s="205">
        <v>27</v>
      </c>
      <c r="J126" s="188">
        <v>75</v>
      </c>
      <c r="K126" s="202">
        <v>1875</v>
      </c>
      <c r="L126" s="233">
        <v>7</v>
      </c>
      <c r="M126" s="189">
        <v>31.97</v>
      </c>
      <c r="N126" s="198">
        <f t="shared" si="15"/>
        <v>395.58172500000001</v>
      </c>
      <c r="O126" s="232">
        <v>22.469053599999999</v>
      </c>
      <c r="P126" s="231">
        <v>280.86316999999997</v>
      </c>
      <c r="Q126" s="230">
        <v>4.1445400000000001</v>
      </c>
      <c r="R126" s="174"/>
      <c r="S126" s="174"/>
      <c r="T126" s="174"/>
      <c r="U126" s="174"/>
      <c r="V126" s="174"/>
      <c r="W126" s="174"/>
      <c r="X126" s="174"/>
      <c r="Y126" s="174"/>
      <c r="Z126" s="174"/>
      <c r="AA126" s="174"/>
      <c r="AB126" s="174"/>
      <c r="AC126" s="174"/>
      <c r="AD126" s="174"/>
      <c r="AE126" s="174"/>
      <c r="AF126" s="174"/>
      <c r="AG126" s="174"/>
      <c r="AH126" s="174"/>
      <c r="AI126" s="174"/>
    </row>
    <row r="127" spans="1:35">
      <c r="A127" s="174"/>
      <c r="B127" s="190" t="s">
        <v>169</v>
      </c>
      <c r="C127" s="190">
        <v>86</v>
      </c>
      <c r="D127" s="196">
        <v>453</v>
      </c>
      <c r="E127" s="203">
        <v>10</v>
      </c>
      <c r="F127" s="206">
        <v>5</v>
      </c>
      <c r="G127" s="190">
        <v>86</v>
      </c>
      <c r="H127" s="203">
        <v>1300</v>
      </c>
      <c r="I127" s="206">
        <v>32</v>
      </c>
      <c r="J127" s="190">
        <v>86</v>
      </c>
      <c r="K127" s="203">
        <v>2150</v>
      </c>
      <c r="L127" s="234">
        <v>5</v>
      </c>
      <c r="M127" s="189">
        <v>37.130000000000003</v>
      </c>
      <c r="N127" s="198">
        <f t="shared" si="15"/>
        <v>453.48874999999998</v>
      </c>
      <c r="O127" s="232">
        <v>27.887052799999996</v>
      </c>
      <c r="P127" s="231">
        <v>348.58815999999996</v>
      </c>
      <c r="Q127" s="230">
        <v>4.5193700000000003</v>
      </c>
      <c r="R127" s="174"/>
      <c r="S127" s="174"/>
      <c r="T127" s="179"/>
      <c r="U127" s="174"/>
      <c r="V127" s="174"/>
      <c r="W127" s="174"/>
      <c r="X127" s="174"/>
      <c r="Y127" s="174"/>
      <c r="Z127" s="174"/>
      <c r="AA127" s="174"/>
      <c r="AB127" s="174"/>
      <c r="AC127" s="174"/>
      <c r="AD127" s="174"/>
      <c r="AE127" s="174"/>
      <c r="AF127" s="174"/>
      <c r="AG127" s="174"/>
      <c r="AH127" s="174"/>
      <c r="AI127" s="174"/>
    </row>
    <row r="128" spans="1:35">
      <c r="A128" s="174"/>
      <c r="B128" s="188" t="s">
        <v>170</v>
      </c>
      <c r="C128" s="188">
        <v>100</v>
      </c>
      <c r="D128" s="196">
        <v>527</v>
      </c>
      <c r="E128" s="202">
        <v>14</v>
      </c>
      <c r="F128" s="205">
        <v>9</v>
      </c>
      <c r="G128" s="188">
        <v>100</v>
      </c>
      <c r="H128" s="202">
        <v>1512</v>
      </c>
      <c r="I128" s="205">
        <v>32</v>
      </c>
      <c r="J128" s="188">
        <v>100</v>
      </c>
      <c r="K128" s="202">
        <v>2500</v>
      </c>
      <c r="L128" s="233">
        <v>9</v>
      </c>
      <c r="M128" s="189">
        <v>37.08</v>
      </c>
      <c r="N128" s="198">
        <f t="shared" si="15"/>
        <v>527.44229999999993</v>
      </c>
      <c r="O128" s="232">
        <v>31.688707200000003</v>
      </c>
      <c r="P128" s="231">
        <v>396.10884000000004</v>
      </c>
      <c r="Q128" s="230">
        <v>5.0999999999999996</v>
      </c>
      <c r="R128" s="174"/>
      <c r="S128" s="174"/>
      <c r="T128" s="174"/>
      <c r="U128" s="174"/>
      <c r="V128" s="174"/>
      <c r="W128" s="174"/>
      <c r="X128" s="174"/>
      <c r="Y128" s="174"/>
      <c r="Z128" s="174"/>
      <c r="AA128" s="174"/>
      <c r="AB128" s="174"/>
      <c r="AC128" s="174"/>
      <c r="AD128" s="174"/>
      <c r="AE128" s="174"/>
      <c r="AF128" s="174"/>
      <c r="AG128" s="174"/>
      <c r="AH128" s="174"/>
      <c r="AI128" s="174"/>
    </row>
    <row r="129" spans="1:35" s="210" customFormat="1">
      <c r="A129" s="178"/>
      <c r="B129" s="207"/>
      <c r="C129" s="207"/>
      <c r="D129" s="207"/>
      <c r="E129" s="207"/>
      <c r="F129" s="208"/>
      <c r="G129" s="207"/>
      <c r="H129" s="207"/>
      <c r="I129" s="208"/>
      <c r="J129" s="208"/>
      <c r="K129" s="207"/>
      <c r="L129" s="219"/>
      <c r="M129" s="219"/>
      <c r="N129" s="219"/>
      <c r="O129" s="219"/>
      <c r="P129" s="207"/>
      <c r="Q129" s="219"/>
      <c r="R129" s="219"/>
      <c r="S129" s="219"/>
      <c r="T129" s="219"/>
      <c r="U129" s="219"/>
      <c r="V129" s="207"/>
      <c r="W129" s="219"/>
      <c r="X129" s="209"/>
      <c r="Y129" s="209"/>
      <c r="Z129" s="209"/>
      <c r="AA129" s="209"/>
      <c r="AB129" s="209"/>
      <c r="AC129" s="209"/>
      <c r="AD129" s="209"/>
      <c r="AE129" s="209"/>
      <c r="AF129" s="209"/>
      <c r="AG129" s="178"/>
      <c r="AH129" s="178"/>
      <c r="AI129" s="178"/>
    </row>
    <row r="130" spans="1:35" s="210" customFormat="1">
      <c r="A130" s="178"/>
      <c r="B130" s="178"/>
      <c r="C130" s="178"/>
      <c r="D130" s="178"/>
      <c r="E130" s="178"/>
      <c r="F130" s="178"/>
      <c r="G130" s="178"/>
      <c r="H130" s="178"/>
      <c r="I130" s="178"/>
      <c r="J130" s="178"/>
      <c r="K130" s="178"/>
      <c r="L130" s="178"/>
      <c r="M130" s="178"/>
      <c r="N130" s="178"/>
      <c r="O130" s="178"/>
      <c r="P130" s="178"/>
      <c r="Q130" s="178"/>
      <c r="R130" s="178"/>
      <c r="S130" s="178"/>
      <c r="T130" s="178"/>
      <c r="U130" s="211"/>
      <c r="V130" s="209"/>
      <c r="W130" s="209"/>
      <c r="X130" s="209"/>
      <c r="Y130" s="209"/>
      <c r="Z130" s="209"/>
      <c r="AA130" s="209"/>
      <c r="AB130" s="209"/>
      <c r="AC130" s="209"/>
      <c r="AD130" s="209"/>
      <c r="AE130" s="209"/>
      <c r="AF130" s="209"/>
      <c r="AG130" s="178"/>
      <c r="AH130" s="178"/>
      <c r="AI130" s="178"/>
    </row>
    <row r="131" spans="1:35" s="210" customFormat="1">
      <c r="A131" s="178"/>
      <c r="B131" s="215"/>
      <c r="C131" s="215"/>
      <c r="D131" s="215"/>
      <c r="E131" s="215"/>
      <c r="F131" s="215"/>
      <c r="G131" s="215"/>
      <c r="H131" s="215"/>
      <c r="I131" s="216"/>
      <c r="J131" s="216"/>
      <c r="K131" s="216"/>
      <c r="L131" s="217"/>
      <c r="M131" s="218"/>
      <c r="N131" s="218"/>
      <c r="O131" s="218"/>
      <c r="P131" s="218"/>
      <c r="Q131" s="218"/>
      <c r="R131" s="178"/>
      <c r="S131" s="178"/>
      <c r="T131" s="178"/>
      <c r="U131" s="211"/>
      <c r="V131" s="209"/>
      <c r="W131" s="209"/>
      <c r="X131" s="209"/>
      <c r="Y131" s="209"/>
      <c r="Z131" s="209"/>
      <c r="AA131" s="209"/>
      <c r="AB131" s="209"/>
      <c r="AC131" s="209"/>
      <c r="AD131" s="209"/>
      <c r="AE131" s="209"/>
      <c r="AF131" s="209"/>
      <c r="AG131" s="178"/>
      <c r="AH131" s="178"/>
      <c r="AI131" s="178"/>
    </row>
    <row r="132" spans="1:35" s="210" customFormat="1">
      <c r="A132" s="178"/>
      <c r="B132" s="220"/>
      <c r="C132" s="221"/>
      <c r="D132" s="221"/>
      <c r="E132" s="222"/>
      <c r="F132" s="221"/>
      <c r="G132" s="221"/>
      <c r="H132" s="221"/>
      <c r="I132" s="221"/>
      <c r="J132" s="223"/>
      <c r="K132" s="221"/>
      <c r="L132" s="221"/>
      <c r="M132" s="221"/>
      <c r="N132" s="224"/>
      <c r="O132" s="221"/>
      <c r="P132" s="221"/>
      <c r="Q132" s="221"/>
      <c r="R132" s="178"/>
      <c r="S132" s="178"/>
      <c r="T132" s="178"/>
      <c r="U132" s="225"/>
      <c r="V132" s="209"/>
      <c r="W132" s="209"/>
      <c r="X132" s="209"/>
      <c r="Y132" s="209"/>
      <c r="Z132" s="209"/>
      <c r="AA132" s="209"/>
      <c r="AB132" s="209"/>
      <c r="AC132" s="209"/>
      <c r="AD132" s="209"/>
      <c r="AE132" s="209"/>
      <c r="AF132" s="209"/>
      <c r="AG132" s="178"/>
      <c r="AH132" s="178"/>
      <c r="AI132" s="178"/>
    </row>
    <row r="133" spans="1:35" s="210" customFormat="1">
      <c r="A133" s="178"/>
      <c r="B133" s="207"/>
      <c r="C133" s="207"/>
      <c r="D133" s="212"/>
      <c r="E133" s="219"/>
      <c r="F133" s="207"/>
      <c r="G133" s="207"/>
      <c r="H133" s="219"/>
      <c r="I133" s="207"/>
      <c r="J133" s="207"/>
      <c r="K133" s="219"/>
      <c r="L133" s="207"/>
      <c r="M133" s="208"/>
      <c r="N133" s="213"/>
      <c r="O133" s="208"/>
      <c r="P133" s="212"/>
      <c r="Q133" s="208"/>
      <c r="R133" s="178"/>
      <c r="S133" s="178"/>
      <c r="T133" s="178"/>
      <c r="U133" s="225"/>
      <c r="V133" s="209"/>
      <c r="W133" s="209"/>
      <c r="X133" s="209"/>
      <c r="Y133" s="209"/>
      <c r="Z133" s="209"/>
      <c r="AA133" s="209"/>
      <c r="AB133" s="209"/>
      <c r="AC133" s="209"/>
      <c r="AD133" s="209"/>
      <c r="AE133" s="209"/>
      <c r="AF133" s="209"/>
      <c r="AG133" s="178"/>
      <c r="AH133" s="178"/>
      <c r="AI133" s="178"/>
    </row>
    <row r="134" spans="1:35" s="210" customFormat="1">
      <c r="A134" s="178"/>
      <c r="B134" s="207"/>
      <c r="C134" s="207"/>
      <c r="D134" s="212"/>
      <c r="E134" s="219"/>
      <c r="F134" s="207"/>
      <c r="G134" s="207"/>
      <c r="H134" s="219"/>
      <c r="I134" s="207"/>
      <c r="J134" s="207"/>
      <c r="K134" s="219"/>
      <c r="L134" s="207"/>
      <c r="M134" s="208"/>
      <c r="N134" s="213"/>
      <c r="O134" s="208"/>
      <c r="P134" s="212"/>
      <c r="Q134" s="208"/>
      <c r="R134" s="178"/>
      <c r="S134" s="178"/>
      <c r="T134" s="178"/>
      <c r="U134" s="225"/>
      <c r="V134" s="209"/>
      <c r="W134" s="209"/>
      <c r="X134" s="209"/>
      <c r="Y134" s="209"/>
      <c r="Z134" s="209"/>
      <c r="AA134" s="209"/>
      <c r="AB134" s="209"/>
      <c r="AC134" s="209"/>
      <c r="AD134" s="209"/>
      <c r="AE134" s="209"/>
      <c r="AF134" s="209"/>
      <c r="AG134" s="178"/>
      <c r="AH134" s="178"/>
      <c r="AI134" s="178"/>
    </row>
    <row r="135" spans="1:35" s="210" customFormat="1">
      <c r="A135" s="178"/>
      <c r="B135" s="207"/>
      <c r="C135" s="207"/>
      <c r="D135" s="212"/>
      <c r="E135" s="219"/>
      <c r="F135" s="207"/>
      <c r="G135" s="207"/>
      <c r="H135" s="219"/>
      <c r="I135" s="207"/>
      <c r="J135" s="207"/>
      <c r="K135" s="219"/>
      <c r="L135" s="207"/>
      <c r="M135" s="208"/>
      <c r="N135" s="213"/>
      <c r="O135" s="208"/>
      <c r="P135" s="212"/>
      <c r="Q135" s="208"/>
      <c r="R135" s="178"/>
      <c r="S135" s="178"/>
      <c r="T135" s="178"/>
      <c r="U135" s="178"/>
      <c r="V135" s="178"/>
      <c r="W135" s="178"/>
      <c r="X135" s="178"/>
      <c r="Y135" s="178"/>
      <c r="Z135" s="178"/>
      <c r="AA135" s="178"/>
      <c r="AB135" s="178"/>
      <c r="AC135" s="178"/>
      <c r="AD135" s="178"/>
      <c r="AE135" s="178"/>
      <c r="AF135" s="178"/>
      <c r="AG135" s="178"/>
      <c r="AH135" s="178"/>
      <c r="AI135" s="178"/>
    </row>
    <row r="136" spans="1:35" s="210" customFormat="1">
      <c r="A136" s="178"/>
      <c r="B136" s="207"/>
      <c r="C136" s="207"/>
      <c r="D136" s="212"/>
      <c r="E136" s="219"/>
      <c r="F136" s="207"/>
      <c r="G136" s="207"/>
      <c r="H136" s="219"/>
      <c r="I136" s="207"/>
      <c r="J136" s="207"/>
      <c r="K136" s="219"/>
      <c r="L136" s="207"/>
      <c r="M136" s="208"/>
      <c r="N136" s="213"/>
      <c r="O136" s="208"/>
      <c r="P136" s="212"/>
      <c r="Q136" s="208"/>
      <c r="R136" s="178"/>
      <c r="S136" s="178"/>
      <c r="T136" s="178"/>
      <c r="U136" s="178"/>
      <c r="V136" s="178"/>
      <c r="W136" s="178"/>
      <c r="X136" s="178"/>
      <c r="Y136" s="178"/>
      <c r="Z136" s="178"/>
      <c r="AA136" s="178"/>
      <c r="AB136" s="178"/>
      <c r="AC136" s="178"/>
      <c r="AD136" s="178"/>
      <c r="AE136" s="178"/>
      <c r="AF136" s="178"/>
      <c r="AG136" s="178"/>
      <c r="AH136" s="178"/>
      <c r="AI136" s="178"/>
    </row>
    <row r="137" spans="1:35" s="210" customFormat="1">
      <c r="A137" s="178"/>
      <c r="B137" s="208"/>
      <c r="C137" s="208"/>
      <c r="D137" s="212"/>
      <c r="E137" s="226"/>
      <c r="F137" s="208"/>
      <c r="G137" s="208"/>
      <c r="H137" s="226"/>
      <c r="I137" s="208"/>
      <c r="J137" s="208"/>
      <c r="K137" s="226"/>
      <c r="L137" s="208"/>
      <c r="M137" s="208"/>
      <c r="N137" s="213"/>
      <c r="O137" s="208"/>
      <c r="P137" s="212"/>
      <c r="Q137" s="208"/>
      <c r="R137" s="178"/>
      <c r="S137" s="178"/>
      <c r="T137" s="214"/>
      <c r="U137" s="178"/>
      <c r="V137" s="178"/>
      <c r="W137" s="178"/>
      <c r="X137" s="178"/>
      <c r="Y137" s="178"/>
      <c r="Z137" s="178"/>
      <c r="AA137" s="178"/>
      <c r="AB137" s="178"/>
      <c r="AC137" s="178"/>
      <c r="AD137" s="178"/>
      <c r="AE137" s="178"/>
      <c r="AF137" s="178"/>
      <c r="AG137" s="178"/>
      <c r="AH137" s="178"/>
      <c r="AI137" s="178"/>
    </row>
    <row r="138" spans="1:35" s="210" customFormat="1">
      <c r="A138" s="178"/>
      <c r="B138" s="207"/>
      <c r="C138" s="207"/>
      <c r="D138" s="212"/>
      <c r="E138" s="219"/>
      <c r="F138" s="207"/>
      <c r="G138" s="207"/>
      <c r="H138" s="219"/>
      <c r="I138" s="207"/>
      <c r="J138" s="207"/>
      <c r="K138" s="219"/>
      <c r="L138" s="207"/>
      <c r="M138" s="208"/>
      <c r="N138" s="213"/>
      <c r="O138" s="208"/>
      <c r="P138" s="212"/>
      <c r="Q138" s="208"/>
      <c r="R138" s="178"/>
      <c r="S138" s="178"/>
      <c r="T138" s="178"/>
      <c r="U138" s="178"/>
      <c r="V138" s="178"/>
      <c r="W138" s="178"/>
      <c r="X138" s="178"/>
      <c r="Y138" s="178"/>
      <c r="Z138" s="178"/>
      <c r="AA138" s="178"/>
      <c r="AB138" s="178"/>
      <c r="AC138" s="178"/>
      <c r="AD138" s="178"/>
      <c r="AE138" s="178"/>
      <c r="AF138" s="178"/>
      <c r="AG138" s="178"/>
      <c r="AH138" s="178"/>
      <c r="AI138" s="178"/>
    </row>
    <row r="139" spans="1:35" s="210" customFormat="1">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row>
    <row r="140" spans="1:35" s="210" customFormat="1">
      <c r="A140" s="178"/>
      <c r="B140" s="178"/>
      <c r="C140" s="178"/>
      <c r="D140" s="178"/>
      <c r="E140" s="178"/>
      <c r="F140" s="178"/>
      <c r="G140" s="178"/>
      <c r="H140" s="218"/>
      <c r="I140" s="215"/>
      <c r="J140" s="218"/>
      <c r="K140" s="218"/>
      <c r="L140" s="218"/>
      <c r="M140" s="21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row>
    <row r="141" spans="1:35" s="210" customFormat="1">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row>
    <row r="142" spans="1:35">
      <c r="A142" s="174"/>
      <c r="B142" s="174"/>
      <c r="C142" s="174"/>
      <c r="D142" s="174"/>
      <c r="E142" s="174"/>
      <c r="F142" s="174"/>
      <c r="G142" s="174"/>
      <c r="H142" s="174"/>
      <c r="I142" s="145"/>
      <c r="J142" s="145"/>
      <c r="K142" s="145"/>
      <c r="L142" s="145"/>
      <c r="M142" s="145"/>
      <c r="N142" s="145"/>
      <c r="O142" s="145"/>
      <c r="P142" s="145"/>
      <c r="Q142" s="145"/>
      <c r="R142" s="145"/>
      <c r="S142" s="174"/>
      <c r="T142" s="174"/>
      <c r="U142" s="174"/>
      <c r="V142" s="174"/>
      <c r="W142" s="174"/>
      <c r="X142" s="174"/>
      <c r="Y142" s="174"/>
      <c r="Z142" s="174"/>
      <c r="AA142" s="174"/>
      <c r="AB142" s="174"/>
      <c r="AC142" s="174"/>
      <c r="AD142" s="174"/>
      <c r="AE142" s="174"/>
      <c r="AF142" s="174"/>
      <c r="AG142" s="174"/>
      <c r="AH142" s="174"/>
      <c r="AI142" s="174"/>
    </row>
    <row r="143" spans="1:35">
      <c r="A143" s="174"/>
      <c r="B143" s="174"/>
      <c r="C143" s="145"/>
      <c r="D143" s="145"/>
      <c r="E143" s="145"/>
      <c r="F143" s="145"/>
      <c r="G143" s="145"/>
      <c r="H143" s="145"/>
      <c r="I143" s="145"/>
      <c r="J143" s="145"/>
      <c r="K143" s="145"/>
      <c r="L143" s="145"/>
      <c r="M143" s="145"/>
      <c r="N143" s="145"/>
      <c r="O143" s="145"/>
      <c r="P143" s="145"/>
      <c r="Q143" s="145"/>
      <c r="R143" s="145"/>
      <c r="S143" s="174"/>
      <c r="T143" s="174"/>
      <c r="U143" s="174"/>
      <c r="V143" s="174"/>
      <c r="W143" s="174"/>
      <c r="X143" s="174"/>
      <c r="Y143" s="174"/>
      <c r="Z143" s="174"/>
      <c r="AA143" s="174"/>
      <c r="AB143" s="174"/>
      <c r="AC143" s="174"/>
      <c r="AD143" s="174"/>
      <c r="AE143" s="174"/>
      <c r="AF143" s="174"/>
      <c r="AG143" s="174"/>
      <c r="AH143" s="174"/>
      <c r="AI143" s="174"/>
    </row>
    <row r="144" spans="1:35">
      <c r="A144" s="174"/>
      <c r="B144" s="174"/>
      <c r="C144" s="145"/>
      <c r="D144" s="145"/>
      <c r="E144" s="145"/>
      <c r="F144" s="145"/>
      <c r="G144" s="145"/>
      <c r="H144" s="145"/>
      <c r="I144" s="146"/>
      <c r="J144" s="146"/>
      <c r="K144" s="146"/>
      <c r="L144" s="146"/>
      <c r="M144" s="170"/>
      <c r="N144" s="146"/>
      <c r="O144" s="146"/>
      <c r="P144" s="146"/>
      <c r="Q144" s="146"/>
      <c r="R144" s="146"/>
      <c r="S144" s="174"/>
      <c r="T144" s="174"/>
      <c r="U144" s="169"/>
      <c r="V144" s="169"/>
      <c r="W144" s="169"/>
      <c r="X144" s="169"/>
      <c r="Y144" s="169"/>
      <c r="Z144" s="169"/>
      <c r="AA144" s="169"/>
      <c r="AB144" s="169"/>
      <c r="AC144" s="169"/>
      <c r="AD144" s="169"/>
      <c r="AE144" s="169"/>
      <c r="AF144" s="169"/>
      <c r="AG144" s="169"/>
      <c r="AH144" s="169"/>
      <c r="AI144" s="169"/>
    </row>
    <row r="145" spans="1:35">
      <c r="A145" s="174"/>
      <c r="B145" s="174"/>
      <c r="C145" s="145"/>
      <c r="D145" s="145"/>
      <c r="E145" s="145"/>
      <c r="F145" s="145"/>
      <c r="G145" s="145"/>
      <c r="H145" s="145"/>
      <c r="I145" s="146"/>
      <c r="J145" s="146"/>
      <c r="K145" s="146"/>
      <c r="L145" s="146"/>
      <c r="M145" s="170"/>
      <c r="N145" s="146"/>
      <c r="O145" s="146"/>
      <c r="P145" s="146"/>
      <c r="Q145" s="146"/>
      <c r="R145" s="146"/>
      <c r="S145" s="174"/>
      <c r="T145" s="174"/>
      <c r="U145" s="169"/>
      <c r="V145" s="169"/>
      <c r="W145" s="169"/>
      <c r="X145" s="169"/>
      <c r="Y145" s="169"/>
      <c r="Z145" s="169"/>
      <c r="AA145" s="169"/>
      <c r="AB145" s="169"/>
      <c r="AC145" s="169"/>
      <c r="AD145" s="169"/>
      <c r="AE145" s="169"/>
      <c r="AF145" s="169"/>
      <c r="AG145" s="169"/>
      <c r="AH145" s="169"/>
      <c r="AI145" s="169"/>
    </row>
    <row r="146" spans="1:35">
      <c r="A146" s="174"/>
      <c r="B146" s="174"/>
      <c r="C146" s="145"/>
      <c r="D146" s="145"/>
      <c r="E146" s="145"/>
      <c r="F146" s="145"/>
      <c r="G146" s="145"/>
      <c r="H146" s="145"/>
      <c r="I146" s="145"/>
      <c r="J146" s="145"/>
      <c r="K146" s="145"/>
      <c r="L146" s="145"/>
      <c r="M146" s="145"/>
      <c r="N146" s="145"/>
      <c r="O146" s="145"/>
      <c r="P146" s="145"/>
      <c r="Q146" s="145"/>
      <c r="R146" s="145"/>
      <c r="S146" s="174"/>
      <c r="T146" s="174"/>
      <c r="U146" s="169"/>
      <c r="V146" s="169"/>
      <c r="W146" s="169"/>
      <c r="X146" s="169"/>
      <c r="Y146" s="169"/>
      <c r="Z146" s="169"/>
      <c r="AA146" s="169"/>
      <c r="AB146" s="169"/>
      <c r="AC146" s="169"/>
      <c r="AD146" s="169"/>
      <c r="AE146" s="169"/>
      <c r="AF146" s="169"/>
      <c r="AG146" s="169"/>
      <c r="AH146" s="169"/>
      <c r="AI146" s="169"/>
    </row>
    <row r="147" spans="1:35">
      <c r="A147" s="174"/>
      <c r="B147" s="174"/>
      <c r="C147" s="145"/>
      <c r="D147" s="145"/>
      <c r="E147" s="145"/>
      <c r="F147" s="145"/>
      <c r="G147" s="145"/>
      <c r="H147" s="145"/>
      <c r="I147" s="145"/>
      <c r="J147" s="145"/>
      <c r="K147" s="145"/>
      <c r="L147" s="145"/>
      <c r="M147" s="170"/>
      <c r="N147" s="145"/>
      <c r="O147" s="145"/>
      <c r="P147" s="145"/>
      <c r="Q147" s="145"/>
      <c r="R147" s="145"/>
      <c r="S147" s="174"/>
      <c r="T147" s="174"/>
      <c r="U147" s="169"/>
      <c r="V147" s="169"/>
      <c r="W147" s="169"/>
      <c r="X147" s="169"/>
      <c r="Y147" s="169"/>
      <c r="Z147" s="169"/>
      <c r="AA147" s="169"/>
      <c r="AB147" s="169"/>
      <c r="AC147" s="169"/>
      <c r="AD147" s="169"/>
      <c r="AE147" s="169"/>
      <c r="AF147" s="169"/>
      <c r="AG147" s="169"/>
      <c r="AH147" s="169"/>
      <c r="AI147" s="169"/>
    </row>
    <row r="148" spans="1:35">
      <c r="A148" s="174"/>
      <c r="B148" s="174"/>
      <c r="C148" s="174"/>
      <c r="D148" s="174"/>
      <c r="E148" s="174"/>
      <c r="F148" s="145"/>
      <c r="G148" s="174"/>
      <c r="H148" s="174"/>
      <c r="I148" s="174"/>
      <c r="J148" s="174"/>
      <c r="K148" s="174"/>
      <c r="L148" s="174"/>
      <c r="M148" s="174"/>
      <c r="N148" s="174"/>
      <c r="O148" s="174"/>
      <c r="P148" s="174"/>
      <c r="Q148" s="174"/>
      <c r="R148" s="174"/>
      <c r="S148" s="174"/>
      <c r="T148" s="174"/>
      <c r="U148" s="171"/>
      <c r="V148" s="169"/>
      <c r="W148" s="169"/>
      <c r="X148" s="169"/>
      <c r="Y148" s="169"/>
      <c r="Z148" s="169"/>
      <c r="AA148" s="169"/>
      <c r="AB148" s="169"/>
      <c r="AC148" s="169"/>
      <c r="AD148" s="169"/>
      <c r="AE148" s="169"/>
      <c r="AF148" s="169"/>
      <c r="AG148" s="169"/>
      <c r="AH148" s="169"/>
      <c r="AI148" s="169"/>
    </row>
    <row r="149" spans="1:35">
      <c r="A149" s="174"/>
      <c r="B149" s="174"/>
      <c r="C149" s="174"/>
      <c r="D149" s="174"/>
      <c r="E149" s="174"/>
      <c r="F149" s="174"/>
      <c r="G149" s="174"/>
      <c r="H149" s="174"/>
      <c r="I149" s="174"/>
      <c r="J149" s="174"/>
      <c r="K149" s="174"/>
      <c r="L149" s="174"/>
      <c r="M149" s="174"/>
      <c r="N149" s="174"/>
      <c r="O149" s="174"/>
      <c r="P149" s="174"/>
      <c r="Q149" s="174"/>
      <c r="R149" s="174"/>
      <c r="S149" s="174"/>
      <c r="T149" s="174"/>
      <c r="U149" s="171"/>
      <c r="V149" s="169"/>
      <c r="W149" s="169"/>
      <c r="X149" s="169"/>
      <c r="Y149" s="169"/>
      <c r="Z149" s="169"/>
      <c r="AA149" s="169"/>
      <c r="AB149" s="169"/>
      <c r="AC149" s="169"/>
      <c r="AD149" s="169"/>
      <c r="AE149" s="169"/>
      <c r="AF149" s="169"/>
      <c r="AG149" s="169"/>
      <c r="AH149" s="169"/>
      <c r="AI149" s="169"/>
    </row>
    <row r="150" spans="1:35">
      <c r="A150" s="174"/>
      <c r="B150" s="174"/>
      <c r="C150" s="174"/>
      <c r="D150" s="174"/>
      <c r="E150" s="174"/>
      <c r="F150" s="174"/>
      <c r="G150" s="174"/>
      <c r="H150" s="174"/>
      <c r="I150" s="174"/>
      <c r="J150" s="174"/>
      <c r="K150" s="174"/>
      <c r="L150" s="174"/>
      <c r="M150" s="174"/>
      <c r="N150" s="174"/>
      <c r="O150" s="174"/>
      <c r="P150" s="174"/>
      <c r="Q150" s="174"/>
      <c r="R150" s="174"/>
      <c r="S150" s="174"/>
      <c r="T150" s="174"/>
      <c r="U150" s="172"/>
      <c r="V150" s="169"/>
      <c r="W150" s="169"/>
      <c r="X150" s="169"/>
      <c r="Y150" s="169"/>
      <c r="Z150" s="169"/>
      <c r="AA150" s="169"/>
      <c r="AB150" s="169"/>
      <c r="AC150" s="169"/>
      <c r="AD150" s="169"/>
      <c r="AE150" s="169"/>
      <c r="AF150" s="169"/>
      <c r="AG150" s="169"/>
      <c r="AH150" s="169"/>
      <c r="AI150" s="169"/>
    </row>
    <row r="151" spans="1:35">
      <c r="A151" s="174"/>
      <c r="B151" s="174"/>
      <c r="C151" s="174"/>
      <c r="D151" s="174"/>
      <c r="E151" s="174"/>
      <c r="F151" s="174"/>
      <c r="G151" s="174"/>
      <c r="H151" s="174"/>
      <c r="I151" s="174"/>
      <c r="J151" s="174"/>
      <c r="K151" s="174"/>
      <c r="L151" s="174"/>
      <c r="M151" s="174"/>
      <c r="N151" s="174"/>
      <c r="O151" s="174"/>
      <c r="P151" s="174"/>
      <c r="Q151" s="174"/>
      <c r="R151" s="174"/>
      <c r="S151" s="174"/>
      <c r="T151" s="174"/>
      <c r="U151" s="172"/>
      <c r="V151" s="169"/>
      <c r="W151" s="169"/>
      <c r="X151" s="169"/>
      <c r="Y151" s="169"/>
      <c r="Z151" s="169"/>
      <c r="AA151" s="169"/>
      <c r="AB151" s="169"/>
      <c r="AC151" s="169"/>
      <c r="AD151" s="169"/>
      <c r="AE151" s="169"/>
      <c r="AF151" s="169"/>
      <c r="AG151" s="169"/>
      <c r="AH151" s="169"/>
      <c r="AI151" s="169"/>
    </row>
    <row r="152" spans="1:35">
      <c r="A152" s="174"/>
      <c r="B152" s="174"/>
      <c r="C152" s="174"/>
      <c r="D152" s="174"/>
      <c r="E152" s="174"/>
      <c r="F152" s="174"/>
      <c r="G152" s="174"/>
      <c r="H152" s="174"/>
      <c r="I152" s="174"/>
      <c r="J152" s="174"/>
      <c r="K152" s="174"/>
      <c r="L152" s="174"/>
      <c r="M152" s="174"/>
      <c r="N152" s="174"/>
      <c r="O152" s="174"/>
      <c r="P152" s="174"/>
      <c r="Q152" s="174"/>
      <c r="R152" s="174"/>
      <c r="S152" s="174"/>
      <c r="T152" s="174"/>
      <c r="U152" s="172"/>
      <c r="V152" s="169"/>
      <c r="W152" s="169"/>
      <c r="X152" s="169"/>
      <c r="Y152" s="169"/>
      <c r="Z152" s="169"/>
      <c r="AA152" s="169"/>
      <c r="AB152" s="169"/>
      <c r="AC152" s="169"/>
      <c r="AD152" s="169"/>
      <c r="AE152" s="169"/>
      <c r="AF152" s="169"/>
      <c r="AG152" s="169"/>
      <c r="AH152" s="169"/>
      <c r="AI152" s="169"/>
    </row>
    <row r="153" spans="1:35">
      <c r="A153" s="174"/>
      <c r="B153" s="178"/>
      <c r="C153" s="174"/>
      <c r="D153" s="174"/>
      <c r="E153" s="174"/>
      <c r="F153" s="174"/>
      <c r="G153" s="174"/>
      <c r="H153" s="174"/>
      <c r="I153" s="174"/>
      <c r="J153" s="174"/>
      <c r="K153" s="174"/>
      <c r="L153" s="174"/>
      <c r="M153" s="174"/>
      <c r="N153" s="174"/>
      <c r="O153" s="174"/>
      <c r="P153" s="174"/>
      <c r="Q153" s="174"/>
      <c r="R153" s="174"/>
      <c r="S153" s="174"/>
      <c r="T153" s="174"/>
      <c r="U153" s="171"/>
      <c r="V153" s="169"/>
      <c r="W153" s="169"/>
      <c r="X153" s="169"/>
      <c r="Y153" s="169"/>
      <c r="Z153" s="169"/>
      <c r="AA153" s="169"/>
      <c r="AB153" s="169"/>
      <c r="AC153" s="169"/>
      <c r="AD153" s="169"/>
      <c r="AE153" s="169"/>
      <c r="AF153" s="169"/>
      <c r="AG153" s="169"/>
      <c r="AH153" s="169"/>
      <c r="AI153" s="169"/>
    </row>
    <row r="154" spans="1:35">
      <c r="A154" s="174"/>
      <c r="B154" s="174"/>
      <c r="C154" s="174"/>
      <c r="D154" s="174"/>
      <c r="E154" s="174"/>
      <c r="F154" s="174"/>
      <c r="G154" s="174"/>
      <c r="H154" s="174"/>
      <c r="I154" s="174"/>
      <c r="J154" s="174"/>
      <c r="K154" s="174"/>
      <c r="L154" s="174"/>
      <c r="M154" s="174"/>
      <c r="N154" s="174"/>
      <c r="O154" s="174"/>
      <c r="P154" s="174"/>
      <c r="Q154" s="174"/>
      <c r="R154" s="174"/>
      <c r="S154" s="174"/>
      <c r="T154" s="174"/>
      <c r="U154" s="171"/>
      <c r="V154" s="169"/>
      <c r="W154" s="169"/>
      <c r="X154" s="169"/>
      <c r="Y154" s="169"/>
      <c r="Z154" s="169"/>
      <c r="AA154" s="169"/>
      <c r="AB154" s="169"/>
      <c r="AC154" s="169"/>
      <c r="AD154" s="169"/>
      <c r="AE154" s="169"/>
      <c r="AF154" s="169"/>
      <c r="AG154" s="169"/>
      <c r="AH154" s="169"/>
      <c r="AI154" s="169"/>
    </row>
    <row r="155" spans="1:35">
      <c r="A155" s="174"/>
      <c r="B155" s="174"/>
      <c r="C155" s="174"/>
      <c r="D155" s="174"/>
      <c r="E155" s="174"/>
      <c r="F155" s="174"/>
      <c r="G155" s="174"/>
      <c r="H155" s="174"/>
      <c r="I155" s="174"/>
      <c r="J155" s="174"/>
      <c r="K155" s="174"/>
      <c r="L155" s="174"/>
      <c r="M155" s="174"/>
      <c r="N155" s="174"/>
      <c r="O155" s="174"/>
      <c r="P155" s="174"/>
      <c r="Q155" s="174"/>
      <c r="R155" s="174"/>
      <c r="S155" s="174"/>
      <c r="T155" s="174"/>
      <c r="U155" s="172"/>
      <c r="V155" s="169"/>
      <c r="W155" s="169"/>
      <c r="X155" s="169"/>
      <c r="Y155" s="169"/>
      <c r="Z155" s="169"/>
      <c r="AA155" s="169"/>
      <c r="AB155" s="169"/>
      <c r="AC155" s="169"/>
      <c r="AD155" s="169"/>
      <c r="AE155" s="169"/>
      <c r="AF155" s="169"/>
      <c r="AG155" s="169"/>
      <c r="AH155" s="169"/>
      <c r="AI155" s="169"/>
    </row>
    <row r="156" spans="1:35">
      <c r="A156" s="174"/>
      <c r="B156" s="174"/>
      <c r="C156" s="174"/>
      <c r="D156" s="174"/>
      <c r="E156" s="174"/>
      <c r="F156" s="174"/>
      <c r="G156" s="174"/>
      <c r="H156" s="174"/>
      <c r="I156" s="174"/>
      <c r="J156" s="174"/>
      <c r="K156" s="174"/>
      <c r="L156" s="174"/>
      <c r="M156" s="174"/>
      <c r="N156" s="174"/>
      <c r="O156" s="174"/>
      <c r="P156" s="174"/>
      <c r="Q156" s="174"/>
      <c r="R156" s="174"/>
      <c r="S156" s="174"/>
      <c r="T156" s="174"/>
      <c r="U156" s="172"/>
      <c r="V156" s="169"/>
      <c r="W156" s="169"/>
      <c r="X156" s="169"/>
      <c r="Y156" s="169"/>
      <c r="Z156" s="169"/>
      <c r="AA156" s="169"/>
      <c r="AB156" s="169"/>
      <c r="AC156" s="169"/>
      <c r="AD156" s="169"/>
      <c r="AE156" s="169"/>
      <c r="AF156" s="169"/>
      <c r="AG156" s="169"/>
      <c r="AH156" s="169"/>
      <c r="AI156" s="169"/>
    </row>
    <row r="157" spans="1:35">
      <c r="A157" s="174"/>
      <c r="B157" s="176"/>
      <c r="C157" s="174"/>
      <c r="D157" s="174"/>
      <c r="E157" s="174"/>
      <c r="F157" s="174"/>
      <c r="G157" s="174"/>
      <c r="H157" s="174"/>
      <c r="I157" s="174"/>
      <c r="J157" s="174"/>
      <c r="K157" s="174"/>
      <c r="L157" s="174"/>
      <c r="M157" s="174"/>
      <c r="N157" s="174"/>
      <c r="O157" s="174"/>
      <c r="P157" s="174"/>
      <c r="Q157" s="174"/>
      <c r="R157" s="174"/>
      <c r="S157" s="174"/>
      <c r="T157" s="174"/>
      <c r="U157" s="172"/>
      <c r="V157" s="169"/>
      <c r="W157" s="169"/>
      <c r="X157" s="169"/>
      <c r="Y157" s="169"/>
      <c r="Z157" s="169"/>
      <c r="AA157" s="169"/>
      <c r="AB157" s="169"/>
      <c r="AC157" s="169"/>
      <c r="AD157" s="169"/>
      <c r="AE157" s="169"/>
      <c r="AF157" s="169"/>
      <c r="AG157" s="169"/>
      <c r="AH157" s="169"/>
      <c r="AI157" s="169"/>
    </row>
    <row r="158" spans="1:35">
      <c r="A158" s="174"/>
      <c r="B158" s="177"/>
      <c r="C158" s="174"/>
      <c r="D158" s="174"/>
      <c r="E158" s="174"/>
      <c r="F158" s="174"/>
      <c r="G158" s="174"/>
      <c r="H158" s="174"/>
      <c r="I158" s="174"/>
      <c r="J158" s="174"/>
      <c r="K158" s="174"/>
      <c r="L158" s="174"/>
      <c r="M158" s="174"/>
      <c r="N158" s="174"/>
      <c r="O158" s="174"/>
      <c r="P158" s="174"/>
      <c r="Q158" s="174"/>
      <c r="R158" s="174"/>
      <c r="S158" s="174"/>
      <c r="T158" s="174"/>
      <c r="U158" s="171"/>
      <c r="V158" s="169"/>
      <c r="W158" s="169"/>
      <c r="X158" s="169"/>
      <c r="Y158" s="169"/>
      <c r="Z158" s="169"/>
      <c r="AA158" s="169"/>
      <c r="AB158" s="169"/>
      <c r="AC158" s="169"/>
      <c r="AD158" s="169"/>
      <c r="AE158" s="169"/>
      <c r="AF158" s="169"/>
      <c r="AG158" s="169"/>
      <c r="AH158" s="169"/>
      <c r="AI158" s="169"/>
    </row>
    <row r="159" spans="1:35">
      <c r="A159" s="174"/>
      <c r="B159" s="174"/>
      <c r="C159" s="174"/>
      <c r="D159" s="174"/>
      <c r="E159" s="174"/>
      <c r="F159" s="174"/>
      <c r="G159" s="174"/>
      <c r="H159" s="174"/>
      <c r="I159" s="174"/>
      <c r="J159" s="174"/>
      <c r="K159" s="174"/>
      <c r="L159" s="174"/>
      <c r="M159" s="174"/>
      <c r="N159" s="174"/>
      <c r="O159" s="174"/>
      <c r="P159" s="174"/>
      <c r="Q159" s="174"/>
      <c r="R159" s="174"/>
      <c r="S159" s="174"/>
      <c r="T159" s="174"/>
      <c r="U159" s="171"/>
      <c r="V159" s="169"/>
      <c r="W159" s="169"/>
      <c r="X159" s="169"/>
      <c r="Y159" s="169"/>
      <c r="Z159" s="169"/>
      <c r="AA159" s="169"/>
      <c r="AB159" s="169"/>
      <c r="AC159" s="169"/>
      <c r="AD159" s="169"/>
      <c r="AE159" s="169"/>
      <c r="AF159" s="169"/>
      <c r="AG159" s="169"/>
      <c r="AH159" s="169"/>
      <c r="AI159" s="169"/>
    </row>
    <row r="160" spans="1:35">
      <c r="A160" s="174"/>
      <c r="B160" s="174"/>
      <c r="C160" s="174"/>
      <c r="D160" s="174"/>
      <c r="E160" s="174"/>
      <c r="F160" s="174"/>
      <c r="G160" s="174"/>
      <c r="H160" s="174"/>
      <c r="I160" s="174"/>
      <c r="J160" s="174"/>
      <c r="K160" s="174"/>
      <c r="L160" s="174"/>
      <c r="M160" s="174"/>
      <c r="N160" s="174"/>
      <c r="O160" s="174"/>
      <c r="P160" s="174"/>
      <c r="Q160" s="174"/>
      <c r="R160" s="174"/>
      <c r="S160" s="174"/>
      <c r="T160" s="174"/>
      <c r="U160" s="172"/>
      <c r="V160" s="169"/>
      <c r="W160" s="169"/>
      <c r="X160" s="169"/>
      <c r="Y160" s="169"/>
      <c r="Z160" s="169"/>
      <c r="AA160" s="169"/>
      <c r="AB160" s="169"/>
      <c r="AC160" s="169"/>
      <c r="AD160" s="169"/>
      <c r="AE160" s="169"/>
      <c r="AF160" s="169"/>
      <c r="AG160" s="169"/>
      <c r="AH160" s="169"/>
      <c r="AI160" s="169"/>
    </row>
    <row r="161" spans="1:35">
      <c r="A161" s="174"/>
      <c r="B161" s="174"/>
      <c r="C161" s="174"/>
      <c r="D161" s="174"/>
      <c r="E161" s="174"/>
      <c r="F161" s="174"/>
      <c r="G161" s="174"/>
      <c r="H161" s="174"/>
      <c r="I161" s="174"/>
      <c r="J161" s="174"/>
      <c r="K161" s="174"/>
      <c r="L161" s="174"/>
      <c r="M161" s="174"/>
      <c r="N161" s="174"/>
      <c r="O161" s="174"/>
      <c r="P161" s="174"/>
      <c r="Q161" s="174"/>
      <c r="R161" s="174"/>
      <c r="S161" s="174"/>
      <c r="T161" s="174"/>
      <c r="U161" s="172"/>
      <c r="V161" s="169"/>
      <c r="W161" s="169"/>
      <c r="X161" s="169"/>
      <c r="Y161" s="169"/>
      <c r="Z161" s="169"/>
      <c r="AA161" s="169"/>
      <c r="AB161" s="169"/>
      <c r="AC161" s="169"/>
      <c r="AD161" s="169"/>
      <c r="AE161" s="169"/>
      <c r="AF161" s="169"/>
      <c r="AG161" s="169"/>
      <c r="AH161" s="169"/>
      <c r="AI161" s="169"/>
    </row>
    <row r="162" spans="1:35">
      <c r="A162" s="174"/>
      <c r="B162" s="174"/>
      <c r="C162" s="174"/>
      <c r="D162" s="174"/>
      <c r="E162" s="174"/>
      <c r="F162" s="174"/>
      <c r="G162" s="174"/>
      <c r="H162" s="174"/>
      <c r="I162" s="174"/>
      <c r="J162" s="174"/>
      <c r="K162" s="174"/>
      <c r="L162" s="174"/>
      <c r="M162" s="174"/>
      <c r="N162" s="174"/>
      <c r="O162" s="174"/>
      <c r="P162" s="174"/>
      <c r="Q162" s="174"/>
      <c r="R162" s="174"/>
      <c r="S162" s="174"/>
      <c r="T162" s="174"/>
      <c r="U162" s="172"/>
      <c r="V162" s="169"/>
      <c r="W162" s="169"/>
      <c r="X162" s="169"/>
      <c r="Y162" s="169"/>
      <c r="Z162" s="169"/>
      <c r="AA162" s="169"/>
      <c r="AB162" s="169"/>
      <c r="AC162" s="169"/>
      <c r="AD162" s="169"/>
      <c r="AE162" s="169"/>
      <c r="AF162" s="169"/>
      <c r="AG162" s="169"/>
      <c r="AH162" s="169"/>
      <c r="AI162" s="169"/>
    </row>
    <row r="163" spans="1:35">
      <c r="A163" s="174"/>
      <c r="B163" s="174"/>
      <c r="C163" s="174"/>
      <c r="D163" s="174"/>
      <c r="E163" s="174"/>
      <c r="F163" s="174"/>
      <c r="G163" s="174"/>
      <c r="H163" s="174"/>
      <c r="I163" s="174"/>
      <c r="J163" s="174"/>
      <c r="K163" s="174"/>
      <c r="L163" s="174"/>
      <c r="M163" s="174"/>
      <c r="N163" s="174"/>
      <c r="O163" s="174"/>
      <c r="P163" s="174"/>
      <c r="Q163" s="174"/>
      <c r="R163" s="174"/>
      <c r="S163" s="174"/>
      <c r="T163" s="174"/>
      <c r="U163" s="171"/>
      <c r="V163" s="169"/>
      <c r="W163" s="169"/>
      <c r="X163" s="169"/>
      <c r="Y163" s="169"/>
      <c r="Z163" s="169"/>
      <c r="AA163" s="169"/>
      <c r="AB163" s="169"/>
      <c r="AC163" s="169"/>
      <c r="AD163" s="169"/>
      <c r="AE163" s="169"/>
      <c r="AF163" s="169"/>
      <c r="AG163" s="169"/>
      <c r="AH163" s="169"/>
      <c r="AI163" s="169"/>
    </row>
    <row r="164" spans="1:35">
      <c r="A164" s="174"/>
      <c r="B164" s="174"/>
      <c r="C164" s="174"/>
      <c r="D164" s="174"/>
      <c r="E164" s="174"/>
      <c r="F164" s="174"/>
      <c r="G164" s="174"/>
      <c r="H164" s="174"/>
      <c r="I164" s="174"/>
      <c r="J164" s="174"/>
      <c r="K164" s="174"/>
      <c r="L164" s="174"/>
      <c r="M164" s="174"/>
      <c r="N164" s="174"/>
      <c r="O164" s="174"/>
      <c r="P164" s="174"/>
      <c r="Q164" s="174"/>
      <c r="R164" s="174"/>
      <c r="S164" s="174"/>
      <c r="T164" s="174"/>
      <c r="U164" s="171"/>
      <c r="V164" s="169"/>
      <c r="W164" s="169"/>
      <c r="X164" s="169"/>
      <c r="Y164" s="169"/>
      <c r="Z164" s="169"/>
      <c r="AA164" s="169"/>
      <c r="AB164" s="169"/>
      <c r="AC164" s="169"/>
      <c r="AD164" s="169"/>
      <c r="AE164" s="169"/>
      <c r="AF164" s="169"/>
      <c r="AG164" s="169"/>
      <c r="AH164" s="169"/>
      <c r="AI164" s="169"/>
    </row>
    <row r="165" spans="1:35">
      <c r="A165" s="174"/>
      <c r="B165" s="174"/>
      <c r="C165" s="174"/>
      <c r="D165" s="174"/>
      <c r="E165" s="174"/>
      <c r="F165" s="174"/>
      <c r="G165" s="174"/>
      <c r="H165" s="174"/>
      <c r="I165" s="174"/>
      <c r="J165" s="174"/>
      <c r="K165" s="174"/>
      <c r="L165" s="174"/>
      <c r="M165" s="174"/>
      <c r="N165" s="174"/>
      <c r="O165" s="174"/>
      <c r="P165" s="174"/>
      <c r="Q165" s="174"/>
      <c r="R165" s="174"/>
      <c r="S165" s="174"/>
      <c r="T165" s="174"/>
      <c r="U165" s="172"/>
      <c r="V165" s="169"/>
      <c r="W165" s="169"/>
      <c r="X165" s="169"/>
      <c r="Y165" s="169"/>
      <c r="Z165" s="169"/>
      <c r="AA165" s="169"/>
      <c r="AB165" s="169"/>
      <c r="AC165" s="169"/>
      <c r="AD165" s="169"/>
      <c r="AE165" s="169"/>
      <c r="AF165" s="169"/>
      <c r="AG165" s="169"/>
      <c r="AH165" s="169"/>
      <c r="AI165" s="169"/>
    </row>
    <row r="166" spans="1:35">
      <c r="A166" s="174"/>
      <c r="B166" s="174"/>
      <c r="C166" s="174"/>
      <c r="D166" s="174"/>
      <c r="E166" s="174"/>
      <c r="F166" s="174"/>
      <c r="G166" s="174"/>
      <c r="H166" s="174"/>
      <c r="I166" s="174"/>
      <c r="J166" s="174"/>
      <c r="K166" s="174"/>
      <c r="L166" s="174"/>
      <c r="M166" s="174"/>
      <c r="N166" s="174"/>
      <c r="O166" s="174"/>
      <c r="P166" s="174"/>
      <c r="Q166" s="174"/>
      <c r="R166" s="174"/>
      <c r="S166" s="174"/>
      <c r="T166" s="174"/>
      <c r="U166" s="172"/>
      <c r="V166" s="169"/>
      <c r="W166" s="169"/>
      <c r="X166" s="169"/>
      <c r="Y166" s="169"/>
      <c r="Z166" s="169"/>
      <c r="AA166" s="169"/>
      <c r="AB166" s="169"/>
      <c r="AC166" s="169"/>
      <c r="AD166" s="169"/>
      <c r="AE166" s="169"/>
      <c r="AF166" s="169"/>
      <c r="AG166" s="169"/>
      <c r="AH166" s="169"/>
      <c r="AI166" s="169"/>
    </row>
    <row r="167" spans="1:35">
      <c r="A167" s="174"/>
      <c r="B167" s="174"/>
      <c r="C167" s="174"/>
      <c r="D167" s="174"/>
      <c r="E167" s="174"/>
      <c r="F167" s="174"/>
      <c r="G167" s="174"/>
      <c r="H167" s="174"/>
      <c r="I167" s="174"/>
      <c r="J167" s="174"/>
      <c r="K167" s="174"/>
      <c r="L167" s="174"/>
      <c r="M167" s="174"/>
      <c r="N167" s="174"/>
      <c r="O167" s="174"/>
      <c r="P167" s="174"/>
      <c r="Q167" s="174"/>
      <c r="R167" s="174"/>
      <c r="S167" s="174"/>
      <c r="T167" s="174"/>
      <c r="U167" s="172"/>
      <c r="V167" s="169"/>
      <c r="W167" s="169"/>
      <c r="X167" s="169"/>
      <c r="Y167" s="169"/>
      <c r="Z167" s="169"/>
      <c r="AA167" s="169"/>
      <c r="AB167" s="169"/>
      <c r="AC167" s="169"/>
      <c r="AD167" s="169"/>
      <c r="AE167" s="169"/>
      <c r="AF167" s="169"/>
      <c r="AG167" s="169"/>
      <c r="AH167" s="169"/>
      <c r="AI167" s="169"/>
    </row>
    <row r="168" spans="1:35">
      <c r="A168" s="174"/>
      <c r="B168" s="174"/>
      <c r="C168" s="174"/>
      <c r="D168" s="174"/>
      <c r="E168" s="174"/>
      <c r="F168" s="174"/>
      <c r="G168" s="174"/>
      <c r="H168" s="174"/>
      <c r="I168" s="174"/>
      <c r="J168" s="174"/>
      <c r="K168" s="174"/>
      <c r="L168" s="174"/>
      <c r="M168" s="174"/>
      <c r="N168" s="174"/>
      <c r="O168" s="174"/>
      <c r="P168" s="174"/>
      <c r="Q168" s="174"/>
      <c r="R168" s="174"/>
      <c r="S168" s="174"/>
      <c r="T168" s="174"/>
      <c r="U168" s="171"/>
      <c r="V168" s="169"/>
      <c r="W168" s="169"/>
      <c r="X168" s="169"/>
      <c r="Y168" s="169"/>
      <c r="Z168" s="169"/>
      <c r="AA168" s="169"/>
      <c r="AB168" s="169"/>
      <c r="AC168" s="169"/>
      <c r="AD168" s="169"/>
      <c r="AE168" s="169"/>
      <c r="AF168" s="169"/>
      <c r="AG168" s="169"/>
      <c r="AH168" s="169"/>
      <c r="AI168" s="169"/>
    </row>
    <row r="169" spans="1:35">
      <c r="A169" s="174"/>
      <c r="B169" s="174"/>
      <c r="C169" s="174"/>
      <c r="D169" s="174"/>
      <c r="E169" s="174"/>
      <c r="F169" s="174"/>
      <c r="G169" s="174"/>
      <c r="H169" s="174"/>
      <c r="I169" s="174"/>
      <c r="J169" s="174"/>
      <c r="K169" s="174"/>
      <c r="L169" s="174"/>
      <c r="M169" s="174"/>
      <c r="N169" s="174"/>
      <c r="O169" s="174"/>
      <c r="P169" s="174"/>
      <c r="Q169" s="174"/>
      <c r="R169" s="174"/>
      <c r="S169" s="174"/>
      <c r="T169" s="174"/>
      <c r="U169" s="171"/>
      <c r="V169" s="169"/>
      <c r="W169" s="169"/>
      <c r="X169" s="169"/>
      <c r="Y169" s="169"/>
      <c r="Z169" s="169"/>
      <c r="AA169" s="169"/>
      <c r="AB169" s="169"/>
      <c r="AC169" s="169"/>
      <c r="AD169" s="169"/>
      <c r="AE169" s="169"/>
      <c r="AF169" s="169"/>
      <c r="AG169" s="169"/>
      <c r="AH169" s="169"/>
      <c r="AI169" s="169"/>
    </row>
    <row r="170" spans="1:35">
      <c r="A170" s="174"/>
      <c r="B170" s="174"/>
      <c r="C170" s="174"/>
      <c r="D170" s="174"/>
      <c r="E170" s="174"/>
      <c r="F170" s="174"/>
      <c r="G170" s="174"/>
      <c r="H170" s="174"/>
      <c r="I170" s="174"/>
      <c r="J170" s="174"/>
      <c r="K170" s="174"/>
      <c r="L170" s="174"/>
      <c r="M170" s="174"/>
      <c r="N170" s="174"/>
      <c r="O170" s="174"/>
      <c r="P170" s="174"/>
      <c r="Q170" s="174"/>
      <c r="R170" s="174"/>
      <c r="S170" s="174"/>
      <c r="T170" s="174"/>
      <c r="U170" s="172"/>
      <c r="V170" s="169"/>
      <c r="W170" s="169"/>
      <c r="X170" s="169"/>
      <c r="Y170" s="169"/>
      <c r="Z170" s="169"/>
      <c r="AA170" s="169"/>
      <c r="AB170" s="169"/>
      <c r="AC170" s="169"/>
      <c r="AD170" s="169"/>
      <c r="AE170" s="169"/>
      <c r="AF170" s="169"/>
      <c r="AG170" s="169"/>
      <c r="AH170" s="169"/>
      <c r="AI170" s="169"/>
    </row>
    <row r="171" spans="1:35">
      <c r="A171" s="174"/>
      <c r="B171" s="174"/>
      <c r="C171" s="174"/>
      <c r="D171" s="174"/>
      <c r="E171" s="174"/>
      <c r="F171" s="174"/>
      <c r="G171" s="174"/>
      <c r="H171" s="174"/>
      <c r="I171" s="174"/>
      <c r="J171" s="174"/>
      <c r="K171" s="174"/>
      <c r="L171" s="174"/>
      <c r="M171" s="174"/>
      <c r="N171" s="174"/>
      <c r="O171" s="174"/>
      <c r="P171" s="174"/>
      <c r="Q171" s="174"/>
      <c r="R171" s="174"/>
      <c r="S171" s="174"/>
      <c r="T171" s="174"/>
      <c r="U171" s="172"/>
      <c r="V171" s="169"/>
      <c r="W171" s="169"/>
      <c r="X171" s="169"/>
      <c r="Y171" s="169"/>
      <c r="Z171" s="169"/>
      <c r="AA171" s="169"/>
      <c r="AB171" s="169"/>
      <c r="AC171" s="169"/>
      <c r="AD171" s="169"/>
      <c r="AE171" s="169"/>
      <c r="AF171" s="169"/>
      <c r="AG171" s="169"/>
      <c r="AH171" s="169"/>
      <c r="AI171" s="169"/>
    </row>
    <row r="172" spans="1:35">
      <c r="A172" s="174"/>
      <c r="B172" s="174"/>
      <c r="C172" s="174"/>
      <c r="D172" s="174"/>
      <c r="E172" s="174"/>
      <c r="F172" s="174"/>
      <c r="G172" s="174"/>
      <c r="H172" s="174"/>
      <c r="I172" s="174"/>
      <c r="J172" s="174"/>
      <c r="K172" s="174"/>
      <c r="L172" s="174"/>
      <c r="M172" s="174"/>
      <c r="N172" s="174"/>
      <c r="O172" s="174"/>
      <c r="P172" s="174"/>
      <c r="Q172" s="174"/>
      <c r="R172" s="174"/>
      <c r="S172" s="174"/>
      <c r="T172" s="174"/>
      <c r="U172" s="172"/>
      <c r="V172" s="169"/>
      <c r="W172" s="169"/>
      <c r="X172" s="169"/>
      <c r="Y172" s="169"/>
      <c r="Z172" s="169"/>
      <c r="AA172" s="169"/>
      <c r="AB172" s="169"/>
      <c r="AC172" s="169"/>
      <c r="AD172" s="169"/>
      <c r="AE172" s="169"/>
      <c r="AF172" s="169"/>
      <c r="AG172" s="169"/>
      <c r="AH172" s="169"/>
      <c r="AI172" s="169"/>
    </row>
    <row r="173" spans="1:35">
      <c r="A173" s="174"/>
      <c r="B173" s="174"/>
      <c r="C173" s="174"/>
      <c r="D173" s="174"/>
      <c r="E173" s="174"/>
      <c r="F173" s="174"/>
      <c r="G173" s="174"/>
      <c r="H173" s="174"/>
      <c r="I173" s="174"/>
      <c r="J173" s="174"/>
      <c r="K173" s="174"/>
      <c r="L173" s="174"/>
      <c r="M173" s="174"/>
      <c r="N173" s="174"/>
      <c r="O173" s="174"/>
      <c r="P173" s="174"/>
      <c r="Q173" s="174"/>
      <c r="R173" s="174"/>
      <c r="S173" s="174"/>
      <c r="T173" s="174"/>
      <c r="U173" s="171"/>
      <c r="V173" s="169"/>
      <c r="W173" s="169"/>
      <c r="X173" s="169"/>
      <c r="Y173" s="169"/>
      <c r="Z173" s="169"/>
      <c r="AA173" s="169"/>
      <c r="AB173" s="169"/>
      <c r="AC173" s="169"/>
      <c r="AD173" s="169"/>
      <c r="AE173" s="169"/>
      <c r="AF173" s="169"/>
      <c r="AG173" s="169"/>
      <c r="AH173" s="169"/>
      <c r="AI173" s="169"/>
    </row>
    <row r="174" spans="1:35">
      <c r="A174" s="174"/>
      <c r="B174" s="174"/>
      <c r="C174" s="174"/>
      <c r="D174" s="174"/>
      <c r="E174" s="174"/>
      <c r="F174" s="174"/>
      <c r="G174" s="174"/>
      <c r="H174" s="174"/>
      <c r="I174" s="174"/>
      <c r="J174" s="174"/>
      <c r="K174" s="174"/>
      <c r="L174" s="174"/>
      <c r="M174" s="174"/>
      <c r="N174" s="174"/>
      <c r="O174" s="174"/>
      <c r="P174" s="174"/>
      <c r="Q174" s="174"/>
      <c r="R174" s="174"/>
      <c r="S174" s="174"/>
      <c r="T174" s="174"/>
      <c r="U174" s="171"/>
      <c r="V174" s="169"/>
      <c r="W174" s="169"/>
      <c r="X174" s="169"/>
      <c r="Y174" s="169"/>
      <c r="Z174" s="169"/>
      <c r="AA174" s="169"/>
      <c r="AB174" s="169"/>
      <c r="AC174" s="169"/>
      <c r="AD174" s="169"/>
      <c r="AE174" s="169"/>
      <c r="AF174" s="169"/>
      <c r="AG174" s="169"/>
      <c r="AH174" s="169"/>
      <c r="AI174" s="169"/>
    </row>
    <row r="175" spans="1:35">
      <c r="A175" s="174"/>
      <c r="B175" s="174"/>
      <c r="C175" s="174"/>
      <c r="D175" s="174"/>
      <c r="E175" s="174"/>
      <c r="F175" s="174"/>
      <c r="G175" s="174"/>
      <c r="H175" s="174"/>
      <c r="I175" s="174"/>
      <c r="J175" s="174"/>
      <c r="K175" s="174"/>
      <c r="L175" s="174"/>
      <c r="M175" s="174"/>
      <c r="N175" s="174"/>
      <c r="O175" s="174"/>
      <c r="P175" s="174"/>
      <c r="Q175" s="174"/>
      <c r="R175" s="174"/>
      <c r="S175" s="174"/>
      <c r="T175" s="174"/>
      <c r="U175" s="172"/>
      <c r="V175" s="169"/>
      <c r="W175" s="169"/>
      <c r="X175" s="169"/>
      <c r="Y175" s="169"/>
      <c r="Z175" s="169"/>
      <c r="AA175" s="169"/>
      <c r="AB175" s="169"/>
      <c r="AC175" s="169"/>
      <c r="AD175" s="169"/>
      <c r="AE175" s="169"/>
      <c r="AF175" s="169"/>
      <c r="AG175" s="169"/>
      <c r="AH175" s="169"/>
      <c r="AI175" s="169"/>
    </row>
    <row r="176" spans="1:35">
      <c r="A176" s="174"/>
      <c r="B176" s="174"/>
      <c r="C176" s="174"/>
      <c r="D176" s="174"/>
      <c r="E176" s="174"/>
      <c r="F176" s="174"/>
      <c r="G176" s="174"/>
      <c r="H176" s="174"/>
      <c r="I176" s="174"/>
      <c r="J176" s="174"/>
      <c r="K176" s="174"/>
      <c r="L176" s="174"/>
      <c r="M176" s="174"/>
      <c r="N176" s="174"/>
      <c r="O176" s="174"/>
      <c r="P176" s="174"/>
      <c r="Q176" s="174"/>
      <c r="R176" s="174"/>
      <c r="S176" s="174"/>
      <c r="T176" s="174"/>
      <c r="U176" s="172"/>
      <c r="V176" s="169"/>
      <c r="W176" s="169"/>
      <c r="X176" s="169"/>
      <c r="Y176" s="169"/>
      <c r="Z176" s="169"/>
      <c r="AA176" s="169"/>
      <c r="AB176" s="169"/>
      <c r="AC176" s="169"/>
      <c r="AD176" s="169"/>
      <c r="AE176" s="169"/>
      <c r="AF176" s="169"/>
      <c r="AG176" s="169"/>
      <c r="AH176" s="169"/>
      <c r="AI176" s="169"/>
    </row>
    <row r="177" spans="1:35">
      <c r="A177" s="174"/>
      <c r="B177" s="174"/>
      <c r="C177" s="174"/>
      <c r="D177" s="174"/>
      <c r="E177" s="174"/>
      <c r="F177" s="174"/>
      <c r="G177" s="174"/>
      <c r="H177" s="174"/>
      <c r="I177" s="174"/>
      <c r="J177" s="174"/>
      <c r="K177" s="174"/>
      <c r="L177" s="174"/>
      <c r="M177" s="174"/>
      <c r="N177" s="174"/>
      <c r="O177" s="174"/>
      <c r="P177" s="174"/>
      <c r="Q177" s="174"/>
      <c r="R177" s="174"/>
      <c r="S177" s="174"/>
      <c r="T177" s="174"/>
      <c r="U177" s="172"/>
      <c r="V177" s="169"/>
      <c r="W177" s="169"/>
      <c r="X177" s="169"/>
      <c r="Y177" s="169"/>
      <c r="Z177" s="169"/>
      <c r="AA177" s="169"/>
      <c r="AB177" s="169"/>
      <c r="AC177" s="169"/>
      <c r="AD177" s="169"/>
      <c r="AE177" s="169"/>
      <c r="AF177" s="169"/>
      <c r="AG177" s="169"/>
      <c r="AH177" s="169"/>
      <c r="AI177" s="169"/>
    </row>
    <row r="178" spans="1:35">
      <c r="A178" s="174"/>
      <c r="B178" s="174"/>
      <c r="C178" s="174"/>
      <c r="D178" s="174"/>
      <c r="E178" s="174"/>
      <c r="F178" s="174"/>
      <c r="G178" s="174"/>
      <c r="H178" s="174"/>
      <c r="I178" s="174"/>
      <c r="J178" s="174"/>
      <c r="K178" s="174"/>
      <c r="L178" s="174"/>
      <c r="M178" s="174"/>
      <c r="N178" s="174"/>
      <c r="O178" s="174"/>
      <c r="P178" s="174"/>
      <c r="Q178" s="174"/>
      <c r="R178" s="174"/>
      <c r="S178" s="174"/>
      <c r="T178" s="174"/>
      <c r="U178" s="171"/>
      <c r="V178" s="169"/>
      <c r="W178" s="169"/>
      <c r="X178" s="169"/>
      <c r="Y178" s="169"/>
      <c r="Z178" s="169"/>
      <c r="AA178" s="169"/>
      <c r="AB178" s="169"/>
      <c r="AC178" s="169"/>
      <c r="AD178" s="169"/>
      <c r="AE178" s="169"/>
      <c r="AF178" s="169"/>
      <c r="AG178" s="169"/>
      <c r="AH178" s="169"/>
      <c r="AI178" s="169"/>
    </row>
    <row r="179" spans="1:35">
      <c r="A179" s="174"/>
      <c r="B179" s="174"/>
      <c r="C179" s="174"/>
      <c r="D179" s="174"/>
      <c r="E179" s="174"/>
      <c r="F179" s="174"/>
      <c r="G179" s="174"/>
      <c r="H179" s="174"/>
      <c r="I179" s="174"/>
      <c r="J179" s="174"/>
      <c r="K179" s="174"/>
      <c r="L179" s="174"/>
      <c r="M179" s="174"/>
      <c r="N179" s="174"/>
      <c r="O179" s="174"/>
      <c r="P179" s="174"/>
      <c r="Q179" s="174"/>
      <c r="R179" s="174"/>
      <c r="S179" s="174"/>
      <c r="T179" s="174"/>
      <c r="U179" s="171"/>
      <c r="V179" s="169"/>
      <c r="W179" s="169"/>
      <c r="X179" s="169"/>
      <c r="Y179" s="169"/>
      <c r="Z179" s="169"/>
      <c r="AA179" s="169"/>
      <c r="AB179" s="169"/>
      <c r="AC179" s="169"/>
      <c r="AD179" s="169"/>
      <c r="AE179" s="169"/>
      <c r="AF179" s="169"/>
      <c r="AG179" s="169"/>
      <c r="AH179" s="169"/>
      <c r="AI179" s="169"/>
    </row>
    <row r="180" spans="1:35">
      <c r="A180" s="174"/>
      <c r="B180" s="174"/>
      <c r="C180" s="174"/>
      <c r="D180" s="174"/>
      <c r="E180" s="174"/>
      <c r="F180" s="174"/>
      <c r="G180" s="174"/>
      <c r="H180" s="174"/>
      <c r="I180" s="174"/>
      <c r="J180" s="174"/>
      <c r="K180" s="174"/>
      <c r="L180" s="174"/>
      <c r="M180" s="174"/>
      <c r="N180" s="174"/>
      <c r="O180" s="174"/>
      <c r="P180" s="174"/>
      <c r="Q180" s="174"/>
      <c r="R180" s="174"/>
      <c r="S180" s="174"/>
      <c r="T180" s="174"/>
      <c r="U180" s="172"/>
      <c r="V180" s="169"/>
      <c r="W180" s="169"/>
      <c r="X180" s="169"/>
      <c r="Y180" s="169"/>
      <c r="Z180" s="169"/>
      <c r="AA180" s="169"/>
      <c r="AB180" s="169"/>
      <c r="AC180" s="169"/>
      <c r="AD180" s="169"/>
      <c r="AE180" s="169"/>
      <c r="AF180" s="169"/>
      <c r="AG180" s="169"/>
      <c r="AH180" s="169"/>
      <c r="AI180" s="169"/>
    </row>
    <row r="181" spans="1:35">
      <c r="A181" s="174"/>
      <c r="B181" s="174"/>
      <c r="C181" s="174"/>
      <c r="D181" s="174"/>
      <c r="E181" s="174"/>
      <c r="F181" s="174"/>
      <c r="G181" s="174"/>
      <c r="H181" s="174"/>
      <c r="I181" s="174"/>
      <c r="J181" s="174"/>
      <c r="K181" s="174"/>
      <c r="L181" s="174"/>
      <c r="M181" s="174"/>
      <c r="N181" s="174"/>
      <c r="O181" s="174"/>
      <c r="P181" s="174"/>
      <c r="Q181" s="174"/>
      <c r="R181" s="174"/>
      <c r="S181" s="174"/>
      <c r="T181" s="174"/>
      <c r="U181" s="172"/>
      <c r="V181" s="169"/>
      <c r="W181" s="169"/>
      <c r="X181" s="169"/>
      <c r="Y181" s="169"/>
      <c r="Z181" s="169"/>
      <c r="AA181" s="169"/>
      <c r="AB181" s="169"/>
      <c r="AC181" s="169"/>
      <c r="AD181" s="169"/>
      <c r="AE181" s="169"/>
      <c r="AF181" s="169"/>
      <c r="AG181" s="169"/>
      <c r="AH181" s="169"/>
      <c r="AI181" s="169"/>
    </row>
    <row r="182" spans="1:35">
      <c r="A182" s="174"/>
      <c r="B182" s="174"/>
      <c r="C182" s="174"/>
      <c r="D182" s="174"/>
      <c r="E182" s="174"/>
      <c r="F182" s="174"/>
      <c r="G182" s="174"/>
      <c r="H182" s="174"/>
      <c r="I182" s="174"/>
      <c r="J182" s="174"/>
      <c r="K182" s="174"/>
      <c r="L182" s="174"/>
      <c r="M182" s="174"/>
      <c r="N182" s="174"/>
      <c r="O182" s="174"/>
      <c r="P182" s="174"/>
      <c r="Q182" s="174"/>
      <c r="R182" s="174"/>
      <c r="S182" s="174"/>
      <c r="T182" s="174"/>
      <c r="U182" s="172"/>
      <c r="V182" s="169"/>
      <c r="W182" s="169"/>
      <c r="X182" s="169"/>
      <c r="Y182" s="169"/>
      <c r="Z182" s="169"/>
      <c r="AA182" s="169"/>
      <c r="AB182" s="169"/>
      <c r="AC182" s="169"/>
      <c r="AD182" s="169"/>
      <c r="AE182" s="169"/>
      <c r="AF182" s="169"/>
      <c r="AG182" s="169"/>
      <c r="AH182" s="169"/>
      <c r="AI182" s="169"/>
    </row>
    <row r="183" spans="1:35">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row>
    <row r="184" spans="1:35">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row>
    <row r="185" spans="1:35">
      <c r="A185" s="174"/>
      <c r="B185" s="174"/>
      <c r="C185" s="174"/>
      <c r="D185" s="174"/>
      <c r="E185" s="174"/>
      <c r="F185" s="174"/>
      <c r="G185" s="174"/>
      <c r="H185" s="174"/>
      <c r="I185" s="174"/>
      <c r="J185" s="174"/>
      <c r="K185" s="174"/>
      <c r="L185" s="174"/>
      <c r="M185" s="174"/>
      <c r="N185" s="174"/>
      <c r="O185" s="174"/>
      <c r="P185" s="174"/>
      <c r="Q185" s="174"/>
      <c r="R185" s="174"/>
      <c r="S185" s="174"/>
      <c r="T185" s="180"/>
      <c r="U185" s="174"/>
      <c r="V185" s="174"/>
      <c r="W185" s="174"/>
      <c r="X185" s="174"/>
      <c r="Y185" s="174"/>
      <c r="Z185" s="174"/>
      <c r="AA185" s="174"/>
      <c r="AB185" s="174"/>
      <c r="AC185" s="174"/>
      <c r="AD185" s="174"/>
      <c r="AE185" s="174"/>
      <c r="AF185" s="174"/>
      <c r="AG185" s="174"/>
      <c r="AH185" s="174"/>
      <c r="AI185" s="174"/>
    </row>
    <row r="186" spans="1:35">
      <c r="A186" s="174"/>
      <c r="B186" s="174"/>
      <c r="C186" s="174"/>
      <c r="D186" s="174"/>
      <c r="E186" s="174"/>
      <c r="F186" s="174"/>
      <c r="G186" s="174"/>
      <c r="H186" s="174"/>
      <c r="I186" s="174"/>
      <c r="J186" s="174"/>
      <c r="K186" s="174"/>
      <c r="L186" s="174"/>
      <c r="M186" s="174"/>
      <c r="N186" s="174"/>
      <c r="O186" s="174"/>
      <c r="P186" s="174"/>
      <c r="Q186" s="174"/>
      <c r="R186" s="174"/>
      <c r="S186" s="174"/>
      <c r="T186" s="180"/>
      <c r="U186" s="174"/>
      <c r="V186" s="174"/>
      <c r="W186" s="174"/>
      <c r="X186" s="174"/>
      <c r="Y186" s="174"/>
      <c r="Z186" s="174"/>
      <c r="AA186" s="174"/>
      <c r="AB186" s="174"/>
      <c r="AC186" s="174"/>
      <c r="AD186" s="174"/>
      <c r="AE186" s="174"/>
      <c r="AF186" s="174"/>
      <c r="AG186" s="174"/>
      <c r="AH186" s="174"/>
      <c r="AI186" s="174"/>
    </row>
    <row r="187" spans="1:35">
      <c r="A187" s="174"/>
      <c r="B187" s="174"/>
      <c r="C187" s="174"/>
      <c r="D187" s="174"/>
      <c r="E187" s="174"/>
      <c r="F187" s="174"/>
      <c r="G187" s="174"/>
      <c r="H187" s="174"/>
      <c r="I187" s="174"/>
      <c r="J187" s="174"/>
      <c r="K187" s="174"/>
      <c r="L187" s="174"/>
      <c r="M187" s="174"/>
      <c r="N187" s="174"/>
      <c r="O187" s="174"/>
      <c r="P187" s="174"/>
      <c r="Q187" s="174"/>
      <c r="R187" s="174"/>
      <c r="S187" s="174"/>
      <c r="T187" s="181"/>
      <c r="U187" s="174"/>
      <c r="V187" s="174"/>
      <c r="W187" s="174"/>
      <c r="X187" s="174"/>
      <c r="Y187" s="174"/>
      <c r="Z187" s="174"/>
      <c r="AA187" s="174"/>
      <c r="AB187" s="174"/>
      <c r="AC187" s="174"/>
      <c r="AD187" s="174"/>
      <c r="AE187" s="174"/>
      <c r="AF187" s="174"/>
      <c r="AG187" s="174"/>
      <c r="AH187" s="174"/>
      <c r="AI187" s="174"/>
    </row>
    <row r="188" spans="1:35">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row>
    <row r="189" spans="1:35">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row>
    <row r="190" spans="1:35">
      <c r="A190" s="174"/>
      <c r="B190" s="174"/>
      <c r="C190" s="174"/>
      <c r="D190" s="174"/>
      <c r="E190" s="174"/>
      <c r="F190" s="174"/>
      <c r="G190" s="174"/>
      <c r="H190" s="174"/>
      <c r="I190" s="145"/>
      <c r="J190" s="145"/>
      <c r="K190" s="145"/>
      <c r="L190" s="145"/>
      <c r="M190" s="145"/>
      <c r="N190" s="145"/>
      <c r="O190" s="145"/>
      <c r="P190" s="145"/>
      <c r="Q190" s="145"/>
      <c r="R190" s="145"/>
      <c r="S190" s="174"/>
      <c r="T190" s="174"/>
      <c r="U190" s="174"/>
      <c r="V190" s="174"/>
      <c r="W190" s="174"/>
      <c r="X190" s="174"/>
      <c r="Y190" s="174"/>
      <c r="Z190" s="174"/>
      <c r="AA190" s="174"/>
      <c r="AB190" s="174"/>
      <c r="AC190" s="174"/>
      <c r="AD190" s="174"/>
      <c r="AE190" s="174"/>
      <c r="AF190" s="174"/>
      <c r="AG190" s="174"/>
      <c r="AH190" s="174"/>
      <c r="AI190" s="174"/>
    </row>
    <row r="191" spans="1:35">
      <c r="A191" s="174"/>
      <c r="B191" s="174"/>
      <c r="C191" s="145"/>
      <c r="D191" s="145"/>
      <c r="E191" s="145"/>
      <c r="F191" s="145"/>
      <c r="G191" s="145"/>
      <c r="H191" s="145"/>
      <c r="I191" s="145"/>
      <c r="J191" s="145"/>
      <c r="K191" s="145"/>
      <c r="L191" s="145"/>
      <c r="M191" s="145"/>
      <c r="N191" s="145"/>
      <c r="O191" s="145"/>
      <c r="P191" s="145"/>
      <c r="Q191" s="145"/>
      <c r="R191" s="145"/>
      <c r="S191" s="174"/>
      <c r="T191" s="174"/>
      <c r="U191" s="174"/>
      <c r="V191" s="174"/>
      <c r="W191" s="174"/>
      <c r="X191" s="174"/>
      <c r="Y191" s="174"/>
      <c r="Z191" s="174"/>
      <c r="AA191" s="174"/>
      <c r="AB191" s="174"/>
      <c r="AC191" s="174"/>
      <c r="AD191" s="174"/>
      <c r="AE191" s="174"/>
      <c r="AF191" s="174"/>
      <c r="AG191" s="174"/>
      <c r="AH191" s="174"/>
      <c r="AI191" s="174"/>
    </row>
    <row r="192" spans="1:35">
      <c r="A192" s="174"/>
      <c r="B192" s="174"/>
      <c r="C192" s="145"/>
      <c r="D192" s="145"/>
      <c r="E192" s="145"/>
      <c r="F192" s="145"/>
      <c r="G192" s="145"/>
      <c r="H192" s="145"/>
      <c r="I192" s="146"/>
      <c r="J192" s="146"/>
      <c r="K192" s="146"/>
      <c r="L192" s="146"/>
      <c r="M192" s="170"/>
      <c r="N192" s="146"/>
      <c r="O192" s="146"/>
      <c r="P192" s="146"/>
      <c r="Q192" s="146"/>
      <c r="R192" s="146"/>
      <c r="S192" s="174"/>
      <c r="T192" s="174"/>
      <c r="U192" s="169"/>
      <c r="V192" s="169"/>
      <c r="W192" s="169"/>
      <c r="X192" s="169"/>
      <c r="Y192" s="169"/>
      <c r="Z192" s="169"/>
      <c r="AA192" s="169"/>
      <c r="AB192" s="169"/>
      <c r="AC192" s="169"/>
      <c r="AD192" s="169"/>
      <c r="AE192" s="169"/>
      <c r="AF192" s="169"/>
      <c r="AG192" s="169"/>
      <c r="AH192" s="169"/>
      <c r="AI192" s="169"/>
    </row>
    <row r="193" spans="1:35">
      <c r="A193" s="174"/>
      <c r="B193" s="174"/>
      <c r="C193" s="145"/>
      <c r="D193" s="145"/>
      <c r="E193" s="145"/>
      <c r="F193" s="145"/>
      <c r="G193" s="145"/>
      <c r="H193" s="145"/>
      <c r="I193" s="146"/>
      <c r="J193" s="146"/>
      <c r="K193" s="146"/>
      <c r="L193" s="146"/>
      <c r="M193" s="170"/>
      <c r="N193" s="146"/>
      <c r="O193" s="146"/>
      <c r="P193" s="146"/>
      <c r="Q193" s="146"/>
      <c r="R193" s="146"/>
      <c r="S193" s="174"/>
      <c r="T193" s="174"/>
      <c r="U193" s="169"/>
      <c r="V193" s="169"/>
      <c r="W193" s="169"/>
      <c r="X193" s="169"/>
      <c r="Y193" s="169"/>
      <c r="Z193" s="169"/>
      <c r="AA193" s="169"/>
      <c r="AB193" s="169"/>
      <c r="AC193" s="169"/>
      <c r="AD193" s="169"/>
      <c r="AE193" s="169"/>
      <c r="AF193" s="169"/>
      <c r="AG193" s="169"/>
      <c r="AH193" s="169"/>
      <c r="AI193" s="169"/>
    </row>
    <row r="194" spans="1:35">
      <c r="A194" s="174"/>
      <c r="B194" s="174"/>
      <c r="C194" s="145"/>
      <c r="D194" s="145"/>
      <c r="E194" s="145"/>
      <c r="F194" s="145"/>
      <c r="G194" s="145"/>
      <c r="H194" s="145"/>
      <c r="I194" s="145"/>
      <c r="J194" s="145"/>
      <c r="K194" s="145"/>
      <c r="L194" s="145"/>
      <c r="M194" s="145"/>
      <c r="N194" s="145"/>
      <c r="O194" s="145"/>
      <c r="P194" s="145"/>
      <c r="Q194" s="145"/>
      <c r="R194" s="145"/>
      <c r="S194" s="174"/>
      <c r="T194" s="174"/>
      <c r="U194" s="169"/>
      <c r="V194" s="169"/>
      <c r="W194" s="169"/>
      <c r="X194" s="169"/>
      <c r="Y194" s="169"/>
      <c r="Z194" s="169"/>
      <c r="AA194" s="169"/>
      <c r="AB194" s="169"/>
      <c r="AC194" s="169"/>
      <c r="AD194" s="169"/>
      <c r="AE194" s="169"/>
      <c r="AF194" s="169"/>
      <c r="AG194" s="169"/>
      <c r="AH194" s="169"/>
      <c r="AI194" s="169"/>
    </row>
    <row r="195" spans="1:35">
      <c r="A195" s="174"/>
      <c r="B195" s="174"/>
      <c r="C195" s="145"/>
      <c r="D195" s="145"/>
      <c r="E195" s="145"/>
      <c r="F195" s="145"/>
      <c r="G195" s="145"/>
      <c r="H195" s="145"/>
      <c r="I195" s="145"/>
      <c r="J195" s="145"/>
      <c r="K195" s="145"/>
      <c r="L195" s="145"/>
      <c r="M195" s="170"/>
      <c r="N195" s="145"/>
      <c r="O195" s="145"/>
      <c r="P195" s="145"/>
      <c r="Q195" s="145"/>
      <c r="R195" s="145"/>
      <c r="S195" s="174"/>
      <c r="T195" s="174"/>
      <c r="U195" s="169"/>
      <c r="V195" s="169"/>
      <c r="W195" s="169"/>
      <c r="X195" s="169"/>
      <c r="Y195" s="169"/>
      <c r="Z195" s="169"/>
      <c r="AA195" s="169"/>
      <c r="AB195" s="169"/>
      <c r="AC195" s="169"/>
      <c r="AD195" s="169"/>
      <c r="AE195" s="169"/>
      <c r="AF195" s="169"/>
      <c r="AG195" s="169"/>
      <c r="AH195" s="169"/>
      <c r="AI195" s="169"/>
    </row>
    <row r="196" spans="1:35">
      <c r="A196" s="174"/>
      <c r="B196" s="174"/>
      <c r="C196" s="174"/>
      <c r="D196" s="174"/>
      <c r="E196" s="174"/>
      <c r="F196" s="145"/>
      <c r="G196" s="174"/>
      <c r="H196" s="174"/>
      <c r="I196" s="174"/>
      <c r="J196" s="174"/>
      <c r="K196" s="174"/>
      <c r="L196" s="174"/>
      <c r="M196" s="174"/>
      <c r="N196" s="174"/>
      <c r="O196" s="174"/>
      <c r="P196" s="174"/>
      <c r="Q196" s="174"/>
      <c r="R196" s="174"/>
      <c r="S196" s="174"/>
      <c r="T196" s="174"/>
      <c r="U196" s="171"/>
      <c r="V196" s="169"/>
      <c r="W196" s="169"/>
      <c r="X196" s="169"/>
      <c r="Y196" s="169"/>
      <c r="Z196" s="169"/>
      <c r="AA196" s="169"/>
      <c r="AB196" s="169"/>
      <c r="AC196" s="169"/>
      <c r="AD196" s="169"/>
      <c r="AE196" s="169"/>
      <c r="AF196" s="169"/>
      <c r="AG196" s="169"/>
      <c r="AH196" s="169"/>
      <c r="AI196" s="169"/>
    </row>
    <row r="197" spans="1:35">
      <c r="A197" s="174"/>
      <c r="B197" s="174"/>
      <c r="C197" s="174"/>
      <c r="D197" s="174"/>
      <c r="E197" s="174"/>
      <c r="F197" s="174"/>
      <c r="G197" s="174"/>
      <c r="H197" s="174"/>
      <c r="I197" s="174"/>
      <c r="J197" s="174"/>
      <c r="K197" s="174"/>
      <c r="L197" s="174"/>
      <c r="M197" s="174"/>
      <c r="N197" s="174"/>
      <c r="O197" s="174"/>
      <c r="P197" s="174"/>
      <c r="Q197" s="174"/>
      <c r="R197" s="174"/>
      <c r="S197" s="174"/>
      <c r="T197" s="174"/>
      <c r="U197" s="171"/>
      <c r="V197" s="169"/>
      <c r="W197" s="169"/>
      <c r="X197" s="169"/>
      <c r="Y197" s="169"/>
      <c r="Z197" s="169"/>
      <c r="AA197" s="169"/>
      <c r="AB197" s="169"/>
      <c r="AC197" s="169"/>
      <c r="AD197" s="169"/>
      <c r="AE197" s="169"/>
      <c r="AF197" s="169"/>
      <c r="AG197" s="169"/>
      <c r="AH197" s="169"/>
      <c r="AI197" s="169"/>
    </row>
    <row r="198" spans="1:35">
      <c r="A198" s="174"/>
      <c r="B198" s="174"/>
      <c r="C198" s="174"/>
      <c r="D198" s="174"/>
      <c r="E198" s="174"/>
      <c r="F198" s="174"/>
      <c r="G198" s="174"/>
      <c r="H198" s="174"/>
      <c r="I198" s="174"/>
      <c r="J198" s="174"/>
      <c r="K198" s="174"/>
      <c r="L198" s="174"/>
      <c r="M198" s="174"/>
      <c r="N198" s="174"/>
      <c r="O198" s="174"/>
      <c r="P198" s="174"/>
      <c r="Q198" s="174"/>
      <c r="R198" s="174"/>
      <c r="S198" s="174"/>
      <c r="T198" s="174"/>
      <c r="U198" s="172"/>
      <c r="V198" s="169"/>
      <c r="W198" s="169"/>
      <c r="X198" s="169"/>
      <c r="Y198" s="169"/>
      <c r="Z198" s="169"/>
      <c r="AA198" s="169"/>
      <c r="AB198" s="169"/>
      <c r="AC198" s="169"/>
      <c r="AD198" s="169"/>
      <c r="AE198" s="169"/>
      <c r="AF198" s="169"/>
      <c r="AG198" s="169"/>
      <c r="AH198" s="169"/>
      <c r="AI198" s="169"/>
    </row>
    <row r="199" spans="1:35">
      <c r="A199" s="174"/>
      <c r="B199" s="174"/>
      <c r="C199" s="174"/>
      <c r="D199" s="174"/>
      <c r="E199" s="174"/>
      <c r="F199" s="174"/>
      <c r="G199" s="174"/>
      <c r="H199" s="174"/>
      <c r="I199" s="174"/>
      <c r="J199" s="174"/>
      <c r="K199" s="174"/>
      <c r="L199" s="174"/>
      <c r="M199" s="174"/>
      <c r="N199" s="174"/>
      <c r="O199" s="174"/>
      <c r="P199" s="174"/>
      <c r="Q199" s="174"/>
      <c r="R199" s="174"/>
      <c r="S199" s="174"/>
      <c r="T199" s="174"/>
      <c r="U199" s="172"/>
      <c r="V199" s="169"/>
      <c r="W199" s="169"/>
      <c r="X199" s="169"/>
      <c r="Y199" s="169"/>
      <c r="Z199" s="169"/>
      <c r="AA199" s="169"/>
      <c r="AB199" s="169"/>
      <c r="AC199" s="169"/>
      <c r="AD199" s="169"/>
      <c r="AE199" s="169"/>
      <c r="AF199" s="169"/>
      <c r="AG199" s="169"/>
      <c r="AH199" s="169"/>
      <c r="AI199" s="169"/>
    </row>
    <row r="200" spans="1:35">
      <c r="A200" s="174"/>
      <c r="B200" s="174"/>
      <c r="C200" s="174"/>
      <c r="D200" s="174"/>
      <c r="E200" s="174"/>
      <c r="F200" s="174"/>
      <c r="G200" s="174"/>
      <c r="H200" s="174"/>
      <c r="I200" s="174"/>
      <c r="J200" s="174"/>
      <c r="K200" s="174"/>
      <c r="L200" s="174"/>
      <c r="M200" s="174"/>
      <c r="N200" s="174"/>
      <c r="O200" s="174"/>
      <c r="P200" s="174"/>
      <c r="Q200" s="174"/>
      <c r="R200" s="174"/>
      <c r="S200" s="174"/>
      <c r="T200" s="174"/>
      <c r="U200" s="172"/>
      <c r="V200" s="169"/>
      <c r="W200" s="169"/>
      <c r="X200" s="169"/>
      <c r="Y200" s="169"/>
      <c r="Z200" s="169"/>
      <c r="AA200" s="169"/>
      <c r="AB200" s="169"/>
      <c r="AC200" s="169"/>
      <c r="AD200" s="169"/>
      <c r="AE200" s="169"/>
      <c r="AF200" s="169"/>
      <c r="AG200" s="169"/>
      <c r="AH200" s="169"/>
      <c r="AI200" s="169"/>
    </row>
    <row r="201" spans="1:35">
      <c r="A201" s="174"/>
      <c r="B201" s="178"/>
      <c r="C201" s="174"/>
      <c r="D201" s="174"/>
      <c r="E201" s="174"/>
      <c r="F201" s="174"/>
      <c r="G201" s="174"/>
      <c r="H201" s="174"/>
      <c r="I201" s="174"/>
      <c r="J201" s="174"/>
      <c r="K201" s="174"/>
      <c r="L201" s="174"/>
      <c r="M201" s="174"/>
      <c r="N201" s="174"/>
      <c r="O201" s="174"/>
      <c r="P201" s="174"/>
      <c r="Q201" s="174"/>
      <c r="R201" s="174"/>
      <c r="S201" s="174"/>
      <c r="T201" s="174"/>
      <c r="U201" s="171"/>
      <c r="V201" s="169"/>
      <c r="W201" s="169"/>
      <c r="X201" s="169"/>
      <c r="Y201" s="169"/>
      <c r="Z201" s="169"/>
      <c r="AA201" s="169"/>
      <c r="AB201" s="169"/>
      <c r="AC201" s="169"/>
      <c r="AD201" s="169"/>
      <c r="AE201" s="169"/>
      <c r="AF201" s="169"/>
      <c r="AG201" s="169"/>
      <c r="AH201" s="169"/>
      <c r="AI201" s="169"/>
    </row>
    <row r="202" spans="1:35">
      <c r="A202" s="174"/>
      <c r="B202" s="174"/>
      <c r="C202" s="174"/>
      <c r="D202" s="174"/>
      <c r="E202" s="174"/>
      <c r="F202" s="174"/>
      <c r="G202" s="174"/>
      <c r="H202" s="174"/>
      <c r="I202" s="174"/>
      <c r="J202" s="174"/>
      <c r="K202" s="174"/>
      <c r="L202" s="174"/>
      <c r="M202" s="174"/>
      <c r="N202" s="174"/>
      <c r="O202" s="174"/>
      <c r="P202" s="174"/>
      <c r="Q202" s="174"/>
      <c r="R202" s="174"/>
      <c r="S202" s="174"/>
      <c r="T202" s="174"/>
      <c r="U202" s="171"/>
      <c r="V202" s="169"/>
      <c r="W202" s="169"/>
      <c r="X202" s="169"/>
      <c r="Y202" s="169"/>
      <c r="Z202" s="169"/>
      <c r="AA202" s="169"/>
      <c r="AB202" s="169"/>
      <c r="AC202" s="169"/>
      <c r="AD202" s="169"/>
      <c r="AE202" s="169"/>
      <c r="AF202" s="169"/>
      <c r="AG202" s="169"/>
      <c r="AH202" s="169"/>
      <c r="AI202" s="169"/>
    </row>
    <row r="203" spans="1:35">
      <c r="A203" s="174"/>
      <c r="B203" s="174"/>
      <c r="C203" s="174"/>
      <c r="D203" s="174"/>
      <c r="E203" s="174"/>
      <c r="F203" s="174"/>
      <c r="G203" s="174"/>
      <c r="H203" s="174"/>
      <c r="I203" s="174"/>
      <c r="J203" s="174"/>
      <c r="K203" s="174"/>
      <c r="L203" s="174"/>
      <c r="M203" s="174"/>
      <c r="N203" s="174"/>
      <c r="O203" s="174"/>
      <c r="P203" s="174"/>
      <c r="Q203" s="174"/>
      <c r="R203" s="174"/>
      <c r="S203" s="174"/>
      <c r="T203" s="174"/>
      <c r="U203" s="172"/>
      <c r="V203" s="169"/>
      <c r="W203" s="169"/>
      <c r="X203" s="169"/>
      <c r="Y203" s="169"/>
      <c r="Z203" s="169"/>
      <c r="AA203" s="169"/>
      <c r="AB203" s="169"/>
      <c r="AC203" s="169"/>
      <c r="AD203" s="169"/>
      <c r="AE203" s="169"/>
      <c r="AF203" s="169"/>
      <c r="AG203" s="169"/>
      <c r="AH203" s="169"/>
      <c r="AI203" s="169"/>
    </row>
    <row r="204" spans="1:35">
      <c r="A204" s="174"/>
      <c r="B204" s="174"/>
      <c r="C204" s="174"/>
      <c r="D204" s="174"/>
      <c r="E204" s="174"/>
      <c r="F204" s="174"/>
      <c r="G204" s="174"/>
      <c r="H204" s="174"/>
      <c r="I204" s="174"/>
      <c r="J204" s="174"/>
      <c r="K204" s="174"/>
      <c r="L204" s="174"/>
      <c r="M204" s="174"/>
      <c r="N204" s="174"/>
      <c r="O204" s="174"/>
      <c r="P204" s="174"/>
      <c r="Q204" s="174"/>
      <c r="R204" s="174"/>
      <c r="S204" s="174"/>
      <c r="T204" s="174"/>
      <c r="U204" s="172"/>
      <c r="V204" s="169"/>
      <c r="W204" s="169"/>
      <c r="X204" s="169"/>
      <c r="Y204" s="169"/>
      <c r="Z204" s="169"/>
      <c r="AA204" s="169"/>
      <c r="AB204" s="169"/>
      <c r="AC204" s="169"/>
      <c r="AD204" s="169"/>
      <c r="AE204" s="169"/>
      <c r="AF204" s="169"/>
      <c r="AG204" s="169"/>
      <c r="AH204" s="169"/>
      <c r="AI204" s="169"/>
    </row>
    <row r="205" spans="1:35">
      <c r="A205" s="174"/>
      <c r="B205" s="176"/>
      <c r="C205" s="174"/>
      <c r="D205" s="174"/>
      <c r="E205" s="174"/>
      <c r="F205" s="174"/>
      <c r="G205" s="174"/>
      <c r="H205" s="174"/>
      <c r="I205" s="174"/>
      <c r="J205" s="174"/>
      <c r="K205" s="174"/>
      <c r="L205" s="174"/>
      <c r="M205" s="174"/>
      <c r="N205" s="174"/>
      <c r="O205" s="174"/>
      <c r="P205" s="174"/>
      <c r="Q205" s="174"/>
      <c r="R205" s="174"/>
      <c r="S205" s="174"/>
      <c r="T205" s="174"/>
      <c r="U205" s="172"/>
      <c r="V205" s="169"/>
      <c r="W205" s="169"/>
      <c r="X205" s="169"/>
      <c r="Y205" s="169"/>
      <c r="Z205" s="169"/>
      <c r="AA205" s="169"/>
      <c r="AB205" s="169"/>
      <c r="AC205" s="169"/>
      <c r="AD205" s="169"/>
      <c r="AE205" s="169"/>
      <c r="AF205" s="169"/>
      <c r="AG205" s="169"/>
      <c r="AH205" s="169"/>
      <c r="AI205" s="169"/>
    </row>
    <row r="206" spans="1:35">
      <c r="A206" s="174"/>
      <c r="B206" s="177"/>
      <c r="C206" s="174"/>
      <c r="D206" s="174"/>
      <c r="E206" s="174"/>
      <c r="F206" s="174"/>
      <c r="G206" s="174"/>
      <c r="H206" s="174"/>
      <c r="I206" s="174"/>
      <c r="J206" s="174"/>
      <c r="K206" s="174"/>
      <c r="L206" s="174"/>
      <c r="M206" s="174"/>
      <c r="N206" s="174"/>
      <c r="O206" s="174"/>
      <c r="P206" s="174"/>
      <c r="Q206" s="174"/>
      <c r="R206" s="174"/>
      <c r="S206" s="174"/>
      <c r="T206" s="174"/>
      <c r="U206" s="171"/>
      <c r="V206" s="169"/>
      <c r="W206" s="169"/>
      <c r="X206" s="169"/>
      <c r="Y206" s="169"/>
      <c r="Z206" s="169"/>
      <c r="AA206" s="169"/>
      <c r="AB206" s="169"/>
      <c r="AC206" s="169"/>
      <c r="AD206" s="169"/>
      <c r="AE206" s="169"/>
      <c r="AF206" s="169"/>
      <c r="AG206" s="169"/>
      <c r="AH206" s="169"/>
      <c r="AI206" s="169"/>
    </row>
    <row r="207" spans="1:35">
      <c r="A207" s="174"/>
      <c r="B207" s="174"/>
      <c r="C207" s="174"/>
      <c r="D207" s="174"/>
      <c r="E207" s="174"/>
      <c r="F207" s="174"/>
      <c r="G207" s="174"/>
      <c r="H207" s="174"/>
      <c r="I207" s="174"/>
      <c r="J207" s="174"/>
      <c r="K207" s="174"/>
      <c r="L207" s="174"/>
      <c r="M207" s="174"/>
      <c r="N207" s="174"/>
      <c r="O207" s="174"/>
      <c r="P207" s="174"/>
      <c r="Q207" s="174"/>
      <c r="R207" s="174"/>
      <c r="S207" s="174"/>
      <c r="T207" s="174"/>
      <c r="U207" s="171"/>
      <c r="V207" s="169"/>
      <c r="W207" s="169"/>
      <c r="X207" s="169"/>
      <c r="Y207" s="169"/>
      <c r="Z207" s="169"/>
      <c r="AA207" s="169"/>
      <c r="AB207" s="169"/>
      <c r="AC207" s="169"/>
      <c r="AD207" s="169"/>
      <c r="AE207" s="169"/>
      <c r="AF207" s="169"/>
      <c r="AG207" s="169"/>
      <c r="AH207" s="169"/>
      <c r="AI207" s="169"/>
    </row>
    <row r="208" spans="1:35">
      <c r="A208" s="174"/>
      <c r="B208" s="174"/>
      <c r="C208" s="174"/>
      <c r="D208" s="174"/>
      <c r="E208" s="174"/>
      <c r="F208" s="174"/>
      <c r="G208" s="174"/>
      <c r="H208" s="174"/>
      <c r="I208" s="174"/>
      <c r="J208" s="174"/>
      <c r="K208" s="174"/>
      <c r="L208" s="174"/>
      <c r="M208" s="174"/>
      <c r="N208" s="174"/>
      <c r="O208" s="174"/>
      <c r="P208" s="174"/>
      <c r="Q208" s="174"/>
      <c r="R208" s="174"/>
      <c r="S208" s="174"/>
      <c r="T208" s="174"/>
      <c r="U208" s="172"/>
      <c r="V208" s="169"/>
      <c r="W208" s="169"/>
      <c r="X208" s="169"/>
      <c r="Y208" s="169"/>
      <c r="Z208" s="169"/>
      <c r="AA208" s="169"/>
      <c r="AB208" s="169"/>
      <c r="AC208" s="169"/>
      <c r="AD208" s="169"/>
      <c r="AE208" s="169"/>
      <c r="AF208" s="169"/>
      <c r="AG208" s="169"/>
      <c r="AH208" s="169"/>
      <c r="AI208" s="169"/>
    </row>
    <row r="209" spans="1:35">
      <c r="A209" s="174"/>
      <c r="B209" s="174"/>
      <c r="C209" s="174"/>
      <c r="D209" s="174"/>
      <c r="E209" s="174"/>
      <c r="F209" s="174"/>
      <c r="G209" s="174"/>
      <c r="H209" s="174"/>
      <c r="I209" s="174"/>
      <c r="J209" s="174"/>
      <c r="K209" s="174"/>
      <c r="L209" s="174"/>
      <c r="M209" s="174"/>
      <c r="N209" s="174"/>
      <c r="O209" s="174"/>
      <c r="P209" s="174"/>
      <c r="Q209" s="174"/>
      <c r="R209" s="174"/>
      <c r="S209" s="174"/>
      <c r="T209" s="174"/>
      <c r="U209" s="172"/>
      <c r="V209" s="169"/>
      <c r="W209" s="169"/>
      <c r="X209" s="169"/>
      <c r="Y209" s="169"/>
      <c r="Z209" s="169"/>
      <c r="AA209" s="169"/>
      <c r="AB209" s="169"/>
      <c r="AC209" s="169"/>
      <c r="AD209" s="169"/>
      <c r="AE209" s="169"/>
      <c r="AF209" s="169"/>
      <c r="AG209" s="169"/>
      <c r="AH209" s="169"/>
      <c r="AI209" s="169"/>
    </row>
    <row r="210" spans="1:35">
      <c r="A210" s="174"/>
      <c r="B210" s="174"/>
      <c r="C210" s="174"/>
      <c r="D210" s="174"/>
      <c r="E210" s="174"/>
      <c r="F210" s="174"/>
      <c r="G210" s="174"/>
      <c r="H210" s="174"/>
      <c r="I210" s="174"/>
      <c r="J210" s="174"/>
      <c r="K210" s="174"/>
      <c r="L210" s="174"/>
      <c r="M210" s="174"/>
      <c r="N210" s="174"/>
      <c r="O210" s="174"/>
      <c r="P210" s="174"/>
      <c r="Q210" s="174"/>
      <c r="R210" s="174"/>
      <c r="S210" s="174"/>
      <c r="T210" s="174"/>
      <c r="U210" s="172"/>
      <c r="V210" s="169"/>
      <c r="W210" s="169"/>
      <c r="X210" s="169"/>
      <c r="Y210" s="169"/>
      <c r="Z210" s="169"/>
      <c r="AA210" s="169"/>
      <c r="AB210" s="169"/>
      <c r="AC210" s="169"/>
      <c r="AD210" s="169"/>
      <c r="AE210" s="169"/>
      <c r="AF210" s="169"/>
      <c r="AG210" s="169"/>
      <c r="AH210" s="169"/>
      <c r="AI210" s="169"/>
    </row>
    <row r="211" spans="1:35">
      <c r="A211" s="174"/>
      <c r="B211" s="174"/>
      <c r="C211" s="174"/>
      <c r="D211" s="174"/>
      <c r="E211" s="174"/>
      <c r="F211" s="174"/>
      <c r="G211" s="174"/>
      <c r="H211" s="174"/>
      <c r="I211" s="174"/>
      <c r="J211" s="174"/>
      <c r="K211" s="174"/>
      <c r="L211" s="174"/>
      <c r="M211" s="174"/>
      <c r="N211" s="174"/>
      <c r="O211" s="174"/>
      <c r="P211" s="174"/>
      <c r="Q211" s="174"/>
      <c r="R211" s="174"/>
      <c r="S211" s="174"/>
      <c r="T211" s="174"/>
      <c r="U211" s="171"/>
      <c r="V211" s="169"/>
      <c r="W211" s="169"/>
      <c r="X211" s="169"/>
      <c r="Y211" s="169"/>
      <c r="Z211" s="169"/>
      <c r="AA211" s="169"/>
      <c r="AB211" s="169"/>
      <c r="AC211" s="169"/>
      <c r="AD211" s="169"/>
      <c r="AE211" s="169"/>
      <c r="AF211" s="169"/>
      <c r="AG211" s="169"/>
      <c r="AH211" s="169"/>
      <c r="AI211" s="169"/>
    </row>
    <row r="212" spans="1:35">
      <c r="A212" s="174"/>
      <c r="B212" s="174"/>
      <c r="C212" s="174"/>
      <c r="D212" s="174"/>
      <c r="E212" s="174"/>
      <c r="F212" s="174"/>
      <c r="G212" s="174"/>
      <c r="H212" s="174"/>
      <c r="I212" s="174"/>
      <c r="J212" s="174"/>
      <c r="K212" s="174"/>
      <c r="L212" s="174"/>
      <c r="M212" s="174"/>
      <c r="N212" s="174"/>
      <c r="O212" s="174"/>
      <c r="P212" s="174"/>
      <c r="Q212" s="174"/>
      <c r="R212" s="174"/>
      <c r="S212" s="174"/>
      <c r="T212" s="174"/>
      <c r="U212" s="171"/>
      <c r="V212" s="169"/>
      <c r="W212" s="169"/>
      <c r="X212" s="169"/>
      <c r="Y212" s="169"/>
      <c r="Z212" s="169"/>
      <c r="AA212" s="169"/>
      <c r="AB212" s="169"/>
      <c r="AC212" s="169"/>
      <c r="AD212" s="169"/>
      <c r="AE212" s="169"/>
      <c r="AF212" s="169"/>
      <c r="AG212" s="169"/>
      <c r="AH212" s="169"/>
      <c r="AI212" s="169"/>
    </row>
    <row r="213" spans="1:35">
      <c r="A213" s="174"/>
      <c r="B213" s="174"/>
      <c r="C213" s="174"/>
      <c r="D213" s="174"/>
      <c r="E213" s="174"/>
      <c r="F213" s="174"/>
      <c r="G213" s="174"/>
      <c r="H213" s="174"/>
      <c r="I213" s="174"/>
      <c r="J213" s="174"/>
      <c r="K213" s="174"/>
      <c r="L213" s="174"/>
      <c r="M213" s="174"/>
      <c r="N213" s="174"/>
      <c r="O213" s="174"/>
      <c r="P213" s="174"/>
      <c r="Q213" s="174"/>
      <c r="R213" s="174"/>
      <c r="S213" s="174"/>
      <c r="T213" s="174"/>
      <c r="U213" s="172"/>
      <c r="V213" s="169"/>
      <c r="W213" s="169"/>
      <c r="X213" s="169"/>
      <c r="Y213" s="169"/>
      <c r="Z213" s="169"/>
      <c r="AA213" s="169"/>
      <c r="AB213" s="169"/>
      <c r="AC213" s="169"/>
      <c r="AD213" s="169"/>
      <c r="AE213" s="169"/>
      <c r="AF213" s="169"/>
      <c r="AG213" s="169"/>
      <c r="AH213" s="169"/>
      <c r="AI213" s="169"/>
    </row>
    <row r="214" spans="1:35">
      <c r="A214" s="174"/>
      <c r="B214" s="174"/>
      <c r="C214" s="174"/>
      <c r="D214" s="174"/>
      <c r="E214" s="174"/>
      <c r="F214" s="174"/>
      <c r="G214" s="174"/>
      <c r="H214" s="174"/>
      <c r="I214" s="174"/>
      <c r="J214" s="174"/>
      <c r="K214" s="174"/>
      <c r="L214" s="174"/>
      <c r="M214" s="174"/>
      <c r="N214" s="174"/>
      <c r="O214" s="174"/>
      <c r="P214" s="174"/>
      <c r="Q214" s="174"/>
      <c r="R214" s="174"/>
      <c r="S214" s="174"/>
      <c r="T214" s="174"/>
      <c r="U214" s="172"/>
      <c r="V214" s="169"/>
      <c r="W214" s="169"/>
      <c r="X214" s="169"/>
      <c r="Y214" s="169"/>
      <c r="Z214" s="169"/>
      <c r="AA214" s="169"/>
      <c r="AB214" s="169"/>
      <c r="AC214" s="169"/>
      <c r="AD214" s="169"/>
      <c r="AE214" s="169"/>
      <c r="AF214" s="169"/>
      <c r="AG214" s="169"/>
      <c r="AH214" s="169"/>
      <c r="AI214" s="169"/>
    </row>
    <row r="215" spans="1:35">
      <c r="A215" s="174"/>
      <c r="B215" s="174"/>
      <c r="C215" s="174"/>
      <c r="D215" s="174"/>
      <c r="E215" s="174"/>
      <c r="F215" s="174"/>
      <c r="G215" s="174"/>
      <c r="H215" s="174"/>
      <c r="I215" s="174"/>
      <c r="J215" s="174"/>
      <c r="K215" s="174"/>
      <c r="L215" s="174"/>
      <c r="M215" s="174"/>
      <c r="N215" s="174"/>
      <c r="O215" s="174"/>
      <c r="P215" s="174"/>
      <c r="Q215" s="174"/>
      <c r="R215" s="174"/>
      <c r="S215" s="174"/>
      <c r="T215" s="174"/>
      <c r="U215" s="172"/>
      <c r="V215" s="169"/>
      <c r="W215" s="169"/>
      <c r="X215" s="169"/>
      <c r="Y215" s="169"/>
      <c r="Z215" s="169"/>
      <c r="AA215" s="169"/>
      <c r="AB215" s="169"/>
      <c r="AC215" s="169"/>
      <c r="AD215" s="169"/>
      <c r="AE215" s="169"/>
      <c r="AF215" s="169"/>
      <c r="AG215" s="169"/>
      <c r="AH215" s="169"/>
      <c r="AI215" s="169"/>
    </row>
    <row r="216" spans="1:35">
      <c r="A216" s="174"/>
      <c r="B216" s="174"/>
      <c r="C216" s="174"/>
      <c r="D216" s="174"/>
      <c r="E216" s="174"/>
      <c r="F216" s="174"/>
      <c r="G216" s="174"/>
      <c r="H216" s="174"/>
      <c r="I216" s="174"/>
      <c r="J216" s="174"/>
      <c r="K216" s="174"/>
      <c r="L216" s="174"/>
      <c r="M216" s="174"/>
      <c r="N216" s="174"/>
      <c r="O216" s="174"/>
      <c r="P216" s="174"/>
      <c r="Q216" s="174"/>
      <c r="R216" s="174"/>
      <c r="S216" s="174"/>
      <c r="T216" s="174"/>
      <c r="U216" s="171"/>
      <c r="V216" s="169"/>
      <c r="W216" s="169"/>
      <c r="X216" s="169"/>
      <c r="Y216" s="169"/>
      <c r="Z216" s="169"/>
      <c r="AA216" s="169"/>
      <c r="AB216" s="169"/>
      <c r="AC216" s="169"/>
      <c r="AD216" s="169"/>
      <c r="AE216" s="169"/>
      <c r="AF216" s="169"/>
      <c r="AG216" s="169"/>
      <c r="AH216" s="169"/>
      <c r="AI216" s="169"/>
    </row>
    <row r="217" spans="1:35">
      <c r="A217" s="174"/>
      <c r="B217" s="174"/>
      <c r="C217" s="174"/>
      <c r="D217" s="174"/>
      <c r="E217" s="174"/>
      <c r="F217" s="174"/>
      <c r="G217" s="174"/>
      <c r="H217" s="174"/>
      <c r="I217" s="174"/>
      <c r="J217" s="174"/>
      <c r="K217" s="174"/>
      <c r="L217" s="174"/>
      <c r="M217" s="174"/>
      <c r="N217" s="174"/>
      <c r="O217" s="174"/>
      <c r="P217" s="174"/>
      <c r="Q217" s="174"/>
      <c r="R217" s="174"/>
      <c r="S217" s="174"/>
      <c r="T217" s="174"/>
      <c r="U217" s="171"/>
      <c r="V217" s="169"/>
      <c r="W217" s="169"/>
      <c r="X217" s="169"/>
      <c r="Y217" s="169"/>
      <c r="Z217" s="169"/>
      <c r="AA217" s="169"/>
      <c r="AB217" s="169"/>
      <c r="AC217" s="169"/>
      <c r="AD217" s="169"/>
      <c r="AE217" s="169"/>
      <c r="AF217" s="169"/>
      <c r="AG217" s="169"/>
      <c r="AH217" s="169"/>
      <c r="AI217" s="169"/>
    </row>
    <row r="218" spans="1:35">
      <c r="A218" s="174"/>
      <c r="B218" s="174"/>
      <c r="C218" s="174"/>
      <c r="D218" s="174"/>
      <c r="E218" s="174"/>
      <c r="F218" s="174"/>
      <c r="G218" s="174"/>
      <c r="H218" s="174"/>
      <c r="I218" s="174"/>
      <c r="J218" s="174"/>
      <c r="K218" s="174"/>
      <c r="L218" s="174"/>
      <c r="M218" s="174"/>
      <c r="N218" s="174"/>
      <c r="O218" s="174"/>
      <c r="P218" s="174"/>
      <c r="Q218" s="174"/>
      <c r="R218" s="174"/>
      <c r="S218" s="174"/>
      <c r="T218" s="174"/>
      <c r="U218" s="172"/>
      <c r="V218" s="169"/>
      <c r="W218" s="169"/>
      <c r="X218" s="169"/>
      <c r="Y218" s="169"/>
      <c r="Z218" s="169"/>
      <c r="AA218" s="169"/>
      <c r="AB218" s="169"/>
      <c r="AC218" s="169"/>
      <c r="AD218" s="169"/>
      <c r="AE218" s="169"/>
      <c r="AF218" s="169"/>
      <c r="AG218" s="169"/>
      <c r="AH218" s="169"/>
      <c r="AI218" s="169"/>
    </row>
    <row r="219" spans="1:35">
      <c r="A219" s="174"/>
      <c r="B219" s="174"/>
      <c r="C219" s="174"/>
      <c r="D219" s="174"/>
      <c r="E219" s="174"/>
      <c r="F219" s="174"/>
      <c r="G219" s="174"/>
      <c r="H219" s="174"/>
      <c r="I219" s="174"/>
      <c r="J219" s="174"/>
      <c r="K219" s="174"/>
      <c r="L219" s="174"/>
      <c r="M219" s="174"/>
      <c r="N219" s="174"/>
      <c r="O219" s="174"/>
      <c r="P219" s="174"/>
      <c r="Q219" s="174"/>
      <c r="R219" s="174"/>
      <c r="S219" s="174"/>
      <c r="T219" s="174"/>
      <c r="U219" s="172"/>
      <c r="V219" s="169"/>
      <c r="W219" s="169"/>
      <c r="X219" s="169"/>
      <c r="Y219" s="169"/>
      <c r="Z219" s="169"/>
      <c r="AA219" s="169"/>
      <c r="AB219" s="169"/>
      <c r="AC219" s="169"/>
      <c r="AD219" s="169"/>
      <c r="AE219" s="169"/>
      <c r="AF219" s="169"/>
      <c r="AG219" s="169"/>
      <c r="AH219" s="169"/>
      <c r="AI219" s="169"/>
    </row>
    <row r="220" spans="1:35">
      <c r="A220" s="174"/>
      <c r="B220" s="174"/>
      <c r="C220" s="174"/>
      <c r="D220" s="174"/>
      <c r="E220" s="174"/>
      <c r="F220" s="174"/>
      <c r="G220" s="174"/>
      <c r="H220" s="174"/>
      <c r="I220" s="174"/>
      <c r="J220" s="174"/>
      <c r="K220" s="174"/>
      <c r="L220" s="174"/>
      <c r="M220" s="174"/>
      <c r="N220" s="174"/>
      <c r="O220" s="174"/>
      <c r="P220" s="174"/>
      <c r="Q220" s="174"/>
      <c r="R220" s="174"/>
      <c r="S220" s="174"/>
      <c r="T220" s="174"/>
      <c r="U220" s="172"/>
      <c r="V220" s="169"/>
      <c r="W220" s="169"/>
      <c r="X220" s="169"/>
      <c r="Y220" s="169"/>
      <c r="Z220" s="169"/>
      <c r="AA220" s="169"/>
      <c r="AB220" s="169"/>
      <c r="AC220" s="169"/>
      <c r="AD220" s="169"/>
      <c r="AE220" s="169"/>
      <c r="AF220" s="169"/>
      <c r="AG220" s="169"/>
      <c r="AH220" s="169"/>
      <c r="AI220" s="169"/>
    </row>
    <row r="221" spans="1:35">
      <c r="A221" s="174"/>
      <c r="B221" s="174"/>
      <c r="C221" s="174"/>
      <c r="D221" s="174"/>
      <c r="E221" s="174"/>
      <c r="F221" s="174"/>
      <c r="G221" s="174"/>
      <c r="H221" s="174"/>
      <c r="I221" s="174"/>
      <c r="J221" s="174"/>
      <c r="K221" s="174"/>
      <c r="L221" s="174"/>
      <c r="M221" s="174"/>
      <c r="N221" s="174"/>
      <c r="O221" s="174"/>
      <c r="P221" s="174"/>
      <c r="Q221" s="174"/>
      <c r="R221" s="174"/>
      <c r="S221" s="174"/>
      <c r="T221" s="174"/>
      <c r="U221" s="171"/>
      <c r="V221" s="169"/>
      <c r="W221" s="169"/>
      <c r="X221" s="169"/>
      <c r="Y221" s="169"/>
      <c r="Z221" s="169"/>
      <c r="AA221" s="169"/>
      <c r="AB221" s="169"/>
      <c r="AC221" s="169"/>
      <c r="AD221" s="169"/>
      <c r="AE221" s="169"/>
      <c r="AF221" s="169"/>
      <c r="AG221" s="169"/>
      <c r="AH221" s="169"/>
      <c r="AI221" s="169"/>
    </row>
    <row r="222" spans="1:35">
      <c r="A222" s="174"/>
      <c r="B222" s="174"/>
      <c r="C222" s="174"/>
      <c r="D222" s="174"/>
      <c r="E222" s="174"/>
      <c r="F222" s="174"/>
      <c r="G222" s="174"/>
      <c r="H222" s="174"/>
      <c r="I222" s="174"/>
      <c r="J222" s="174"/>
      <c r="K222" s="174"/>
      <c r="L222" s="174"/>
      <c r="M222" s="174"/>
      <c r="N222" s="174"/>
      <c r="O222" s="174"/>
      <c r="P222" s="174"/>
      <c r="Q222" s="174"/>
      <c r="R222" s="174"/>
      <c r="S222" s="174"/>
      <c r="T222" s="174"/>
      <c r="U222" s="171"/>
      <c r="V222" s="169"/>
      <c r="W222" s="169"/>
      <c r="X222" s="169"/>
      <c r="Y222" s="169"/>
      <c r="Z222" s="169"/>
      <c r="AA222" s="169"/>
      <c r="AB222" s="169"/>
      <c r="AC222" s="169"/>
      <c r="AD222" s="169"/>
      <c r="AE222" s="169"/>
      <c r="AF222" s="169"/>
      <c r="AG222" s="169"/>
      <c r="AH222" s="169"/>
      <c r="AI222" s="169"/>
    </row>
    <row r="223" spans="1:35">
      <c r="A223" s="174"/>
      <c r="B223" s="174"/>
      <c r="C223" s="174"/>
      <c r="D223" s="174"/>
      <c r="E223" s="174"/>
      <c r="F223" s="174"/>
      <c r="G223" s="174"/>
      <c r="H223" s="174"/>
      <c r="I223" s="174"/>
      <c r="J223" s="174"/>
      <c r="K223" s="174"/>
      <c r="L223" s="174"/>
      <c r="M223" s="174"/>
      <c r="N223" s="174"/>
      <c r="O223" s="174"/>
      <c r="P223" s="174"/>
      <c r="Q223" s="174"/>
      <c r="R223" s="174"/>
      <c r="S223" s="174"/>
      <c r="T223" s="174"/>
      <c r="U223" s="172"/>
      <c r="V223" s="169"/>
      <c r="W223" s="169"/>
      <c r="X223" s="169"/>
      <c r="Y223" s="169"/>
      <c r="Z223" s="169"/>
      <c r="AA223" s="169"/>
      <c r="AB223" s="169"/>
      <c r="AC223" s="169"/>
      <c r="AD223" s="169"/>
      <c r="AE223" s="169"/>
      <c r="AF223" s="169"/>
      <c r="AG223" s="169"/>
      <c r="AH223" s="169"/>
      <c r="AI223" s="169"/>
    </row>
    <row r="224" spans="1:35">
      <c r="A224" s="174"/>
      <c r="B224" s="174"/>
      <c r="C224" s="174"/>
      <c r="D224" s="174"/>
      <c r="E224" s="174"/>
      <c r="F224" s="174"/>
      <c r="G224" s="174"/>
      <c r="H224" s="174"/>
      <c r="I224" s="174"/>
      <c r="J224" s="174"/>
      <c r="K224" s="174"/>
      <c r="L224" s="174"/>
      <c r="M224" s="174"/>
      <c r="N224" s="174"/>
      <c r="O224" s="174"/>
      <c r="P224" s="174"/>
      <c r="Q224" s="174"/>
      <c r="R224" s="174"/>
      <c r="S224" s="174"/>
      <c r="T224" s="174"/>
      <c r="U224" s="172"/>
      <c r="V224" s="169"/>
      <c r="W224" s="169"/>
      <c r="X224" s="169"/>
      <c r="Y224" s="169"/>
      <c r="Z224" s="169"/>
      <c r="AA224" s="169"/>
      <c r="AB224" s="169"/>
      <c r="AC224" s="169"/>
      <c r="AD224" s="169"/>
      <c r="AE224" s="169"/>
      <c r="AF224" s="169"/>
      <c r="AG224" s="169"/>
      <c r="AH224" s="169"/>
      <c r="AI224" s="169"/>
    </row>
    <row r="225" spans="1:35">
      <c r="A225" s="174"/>
      <c r="B225" s="174"/>
      <c r="C225" s="174"/>
      <c r="D225" s="174"/>
      <c r="E225" s="174"/>
      <c r="F225" s="174"/>
      <c r="G225" s="174"/>
      <c r="H225" s="174"/>
      <c r="I225" s="174"/>
      <c r="J225" s="174"/>
      <c r="K225" s="174"/>
      <c r="L225" s="174"/>
      <c r="M225" s="174"/>
      <c r="N225" s="174"/>
      <c r="O225" s="174"/>
      <c r="P225" s="174"/>
      <c r="Q225" s="174"/>
      <c r="R225" s="174"/>
      <c r="S225" s="174"/>
      <c r="T225" s="174"/>
      <c r="U225" s="172"/>
      <c r="V225" s="169"/>
      <c r="W225" s="169"/>
      <c r="X225" s="169"/>
      <c r="Y225" s="169"/>
      <c r="Z225" s="169"/>
      <c r="AA225" s="169"/>
      <c r="AB225" s="169"/>
      <c r="AC225" s="169"/>
      <c r="AD225" s="169"/>
      <c r="AE225" s="169"/>
      <c r="AF225" s="169"/>
      <c r="AG225" s="169"/>
      <c r="AH225" s="169"/>
      <c r="AI225" s="169"/>
    </row>
    <row r="226" spans="1:35">
      <c r="A226" s="174"/>
      <c r="B226" s="174"/>
      <c r="C226" s="174"/>
      <c r="D226" s="174"/>
      <c r="E226" s="174"/>
      <c r="F226" s="174"/>
      <c r="G226" s="174"/>
      <c r="H226" s="174"/>
      <c r="I226" s="174"/>
      <c r="J226" s="174"/>
      <c r="K226" s="174"/>
      <c r="L226" s="174"/>
      <c r="M226" s="174"/>
      <c r="N226" s="174"/>
      <c r="O226" s="174"/>
      <c r="P226" s="174"/>
      <c r="Q226" s="174"/>
      <c r="R226" s="174"/>
      <c r="S226" s="174"/>
      <c r="T226" s="174"/>
      <c r="U226" s="171"/>
      <c r="V226" s="169"/>
      <c r="W226" s="169"/>
      <c r="X226" s="169"/>
      <c r="Y226" s="169"/>
      <c r="Z226" s="169"/>
      <c r="AA226" s="169"/>
      <c r="AB226" s="169"/>
      <c r="AC226" s="169"/>
      <c r="AD226" s="169"/>
      <c r="AE226" s="169"/>
      <c r="AF226" s="169"/>
      <c r="AG226" s="169"/>
      <c r="AH226" s="169"/>
      <c r="AI226" s="169"/>
    </row>
    <row r="227" spans="1:35">
      <c r="A227" s="174"/>
      <c r="B227" s="174"/>
      <c r="C227" s="174"/>
      <c r="D227" s="174"/>
      <c r="E227" s="174"/>
      <c r="F227" s="174"/>
      <c r="G227" s="174"/>
      <c r="H227" s="174"/>
      <c r="I227" s="174"/>
      <c r="J227" s="174"/>
      <c r="K227" s="174"/>
      <c r="L227" s="174"/>
      <c r="M227" s="174"/>
      <c r="N227" s="174"/>
      <c r="O227" s="174"/>
      <c r="P227" s="174"/>
      <c r="Q227" s="174"/>
      <c r="R227" s="174"/>
      <c r="S227" s="174"/>
      <c r="T227" s="174"/>
      <c r="U227" s="171"/>
      <c r="V227" s="169"/>
      <c r="W227" s="169"/>
      <c r="X227" s="169"/>
      <c r="Y227" s="169"/>
      <c r="Z227" s="169"/>
      <c r="AA227" s="169"/>
      <c r="AB227" s="169"/>
      <c r="AC227" s="169"/>
      <c r="AD227" s="169"/>
      <c r="AE227" s="169"/>
      <c r="AF227" s="169"/>
      <c r="AG227" s="169"/>
      <c r="AH227" s="169"/>
      <c r="AI227" s="169"/>
    </row>
    <row r="228" spans="1:35">
      <c r="A228" s="174"/>
      <c r="B228" s="174"/>
      <c r="C228" s="174"/>
      <c r="D228" s="174"/>
      <c r="E228" s="174"/>
      <c r="F228" s="174"/>
      <c r="G228" s="174"/>
      <c r="H228" s="174"/>
      <c r="I228" s="174"/>
      <c r="J228" s="174"/>
      <c r="K228" s="174"/>
      <c r="L228" s="174"/>
      <c r="M228" s="174"/>
      <c r="N228" s="174"/>
      <c r="O228" s="174"/>
      <c r="P228" s="174"/>
      <c r="Q228" s="174"/>
      <c r="R228" s="174"/>
      <c r="S228" s="174"/>
      <c r="T228" s="174"/>
      <c r="U228" s="172"/>
      <c r="V228" s="169"/>
      <c r="W228" s="169"/>
      <c r="X228" s="169"/>
      <c r="Y228" s="169"/>
      <c r="Z228" s="169"/>
      <c r="AA228" s="169"/>
      <c r="AB228" s="169"/>
      <c r="AC228" s="169"/>
      <c r="AD228" s="169"/>
      <c r="AE228" s="169"/>
      <c r="AF228" s="169"/>
      <c r="AG228" s="169"/>
      <c r="AH228" s="169"/>
      <c r="AI228" s="169"/>
    </row>
    <row r="229" spans="1:35">
      <c r="A229" s="174"/>
      <c r="B229" s="174"/>
      <c r="C229" s="174"/>
      <c r="D229" s="174"/>
      <c r="E229" s="174"/>
      <c r="F229" s="174"/>
      <c r="G229" s="174"/>
      <c r="H229" s="174"/>
      <c r="I229" s="174"/>
      <c r="J229" s="174"/>
      <c r="K229" s="174"/>
      <c r="L229" s="174"/>
      <c r="M229" s="174"/>
      <c r="N229" s="174"/>
      <c r="O229" s="174"/>
      <c r="P229" s="174"/>
      <c r="Q229" s="174"/>
      <c r="R229" s="174"/>
      <c r="S229" s="174"/>
      <c r="T229" s="174"/>
      <c r="U229" s="172"/>
      <c r="V229" s="169"/>
      <c r="W229" s="169"/>
      <c r="X229" s="169"/>
      <c r="Y229" s="169"/>
      <c r="Z229" s="169"/>
      <c r="AA229" s="169"/>
      <c r="AB229" s="169"/>
      <c r="AC229" s="169"/>
      <c r="AD229" s="169"/>
      <c r="AE229" s="169"/>
      <c r="AF229" s="169"/>
      <c r="AG229" s="169"/>
      <c r="AH229" s="169"/>
      <c r="AI229" s="169"/>
    </row>
    <row r="230" spans="1:35">
      <c r="A230" s="174"/>
      <c r="B230" s="174"/>
      <c r="C230" s="174"/>
      <c r="D230" s="174"/>
      <c r="E230" s="174"/>
      <c r="F230" s="174"/>
      <c r="G230" s="174"/>
      <c r="H230" s="174"/>
      <c r="I230" s="174"/>
      <c r="J230" s="174"/>
      <c r="K230" s="174"/>
      <c r="L230" s="174"/>
      <c r="M230" s="174"/>
      <c r="N230" s="174"/>
      <c r="O230" s="174"/>
      <c r="P230" s="174"/>
      <c r="Q230" s="174"/>
      <c r="R230" s="174"/>
      <c r="S230" s="174"/>
      <c r="T230" s="174"/>
      <c r="U230" s="172"/>
      <c r="V230" s="169"/>
      <c r="W230" s="169"/>
      <c r="X230" s="169"/>
      <c r="Y230" s="169"/>
      <c r="Z230" s="169"/>
      <c r="AA230" s="169"/>
      <c r="AB230" s="169"/>
      <c r="AC230" s="169"/>
      <c r="AD230" s="169"/>
      <c r="AE230" s="169"/>
      <c r="AF230" s="169"/>
      <c r="AG230" s="169"/>
      <c r="AH230" s="169"/>
      <c r="AI230" s="169"/>
    </row>
    <row r="231" spans="1:35">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row>
    <row r="232" spans="1:35">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row>
    <row r="233" spans="1:35">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row>
    <row r="234" spans="1:35">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row>
    <row r="235" spans="1:35">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row>
    <row r="236" spans="1:35">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row>
    <row r="237" spans="1:35">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row>
    <row r="238" spans="1:35">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row>
    <row r="239" spans="1:35">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row>
    <row r="240" spans="1:35">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row>
    <row r="241" spans="1:35">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row>
    <row r="242" spans="1:35">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row>
    <row r="243" spans="1:35">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row>
    <row r="244" spans="1:35">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row>
    <row r="245" spans="1:35">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row>
    <row r="246" spans="1:35">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row>
    <row r="247" spans="1:35">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row>
    <row r="248" spans="1:35">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row>
    <row r="249" spans="1:35">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row>
    <row r="250" spans="1:35">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row>
  </sheetData>
  <mergeCells count="17">
    <mergeCell ref="AF55:AS56"/>
    <mergeCell ref="E5:I5"/>
    <mergeCell ref="K5:O5"/>
    <mergeCell ref="B55:B59"/>
    <mergeCell ref="C55:K55"/>
    <mergeCell ref="C56:E56"/>
    <mergeCell ref="L55:AE55"/>
    <mergeCell ref="L56:R56"/>
    <mergeCell ref="S56:W56"/>
    <mergeCell ref="X56:Z56"/>
    <mergeCell ref="AA56:AE56"/>
    <mergeCell ref="C81:I81"/>
    <mergeCell ref="J81:K81"/>
    <mergeCell ref="B121:K121"/>
    <mergeCell ref="L121:Q121"/>
    <mergeCell ref="H56:I56"/>
    <mergeCell ref="F56:G56"/>
  </mergeCells>
  <phoneticPr fontId="1"/>
  <pageMargins left="0.75" right="0.75" top="1" bottom="1" header="0.5" footer="0.5"/>
  <pageSetup scale="2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S250"/>
  <sheetViews>
    <sheetView showGridLines="0" topLeftCell="A46" zoomScale="70" zoomScaleNormal="70" workbookViewId="0">
      <selection activeCell="M52" sqref="M52"/>
    </sheetView>
  </sheetViews>
  <sheetFormatPr baseColWidth="10" defaultColWidth="8.6640625" defaultRowHeight="16"/>
  <cols>
    <col min="1" max="1" width="9.83203125" style="182" customWidth="1"/>
    <col min="2" max="2" width="10.6640625" style="182" customWidth="1"/>
    <col min="3" max="3" width="12.5" style="182" customWidth="1"/>
    <col min="4" max="4" width="15" style="182" customWidth="1"/>
    <col min="5" max="8" width="8.6640625" style="182"/>
    <col min="9" max="9" width="12.1640625" style="182" customWidth="1"/>
    <col min="10" max="12" width="8.6640625" style="182"/>
    <col min="13" max="13" width="10.83203125" style="182" bestFit="1" customWidth="1"/>
    <col min="14" max="17" width="11.5" style="182" customWidth="1"/>
    <col min="18" max="18" width="12.6640625" style="182" customWidth="1"/>
    <col min="19" max="20" width="8.6640625" style="182"/>
    <col min="21" max="21" width="23" style="182" customWidth="1"/>
    <col min="22" max="28" width="11.5" style="182" bestFit="1" customWidth="1"/>
    <col min="29" max="31" width="11.5" style="182" customWidth="1"/>
    <col min="32" max="35" width="8.6640625" style="182"/>
    <col min="36" max="16384" width="8.6640625" style="175"/>
  </cols>
  <sheetData>
    <row r="1" spans="1:35" s="36" customFormat="1">
      <c r="A1" s="147"/>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row>
    <row r="2" spans="1:35" s="36" customFormat="1">
      <c r="A2" s="149" t="s">
        <v>189</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row>
    <row r="3" spans="1:35" s="36" customFormat="1">
      <c r="A3" s="150"/>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row>
    <row r="4" spans="1:35" s="36" customFormat="1">
      <c r="A4" s="151" t="s">
        <v>132</v>
      </c>
      <c r="B4" s="121"/>
      <c r="C4" s="121"/>
      <c r="D4" s="121"/>
      <c r="E4" s="118" t="s">
        <v>105</v>
      </c>
      <c r="F4" s="119"/>
      <c r="G4" s="119"/>
      <c r="H4" s="119"/>
      <c r="I4" s="120"/>
      <c r="J4" s="121"/>
      <c r="K4" s="118" t="s">
        <v>106</v>
      </c>
      <c r="L4" s="122"/>
      <c r="M4" s="122"/>
      <c r="N4" s="122"/>
      <c r="O4" s="122"/>
      <c r="P4" s="227"/>
      <c r="Q4" s="227"/>
      <c r="R4" s="227"/>
      <c r="S4" s="148"/>
      <c r="T4" s="148"/>
      <c r="U4" s="148"/>
      <c r="V4" s="148"/>
      <c r="W4" s="148"/>
      <c r="X4" s="148"/>
      <c r="Y4" s="148"/>
      <c r="Z4" s="148"/>
      <c r="AA4" s="148"/>
      <c r="AB4" s="148"/>
      <c r="AC4" s="148"/>
      <c r="AD4" s="148"/>
      <c r="AE4" s="148"/>
      <c r="AF4" s="148"/>
      <c r="AG4" s="148"/>
      <c r="AH4" s="148"/>
      <c r="AI4" s="148"/>
    </row>
    <row r="5" spans="1:35" s="36" customFormat="1">
      <c r="A5" s="151" t="s">
        <v>133</v>
      </c>
      <c r="B5" s="121"/>
      <c r="C5" s="121"/>
      <c r="D5" s="121"/>
      <c r="E5" s="304" t="str">
        <f>M49&amp;" "&amp;M50</f>
        <v>LCEMツール Ver310</v>
      </c>
      <c r="F5" s="305"/>
      <c r="G5" s="305"/>
      <c r="H5" s="305"/>
      <c r="I5" s="306"/>
      <c r="J5" s="121"/>
      <c r="K5" s="304" t="s">
        <v>254</v>
      </c>
      <c r="L5" s="307"/>
      <c r="M5" s="307"/>
      <c r="N5" s="307"/>
      <c r="O5" s="307"/>
      <c r="P5" s="227"/>
      <c r="Q5" s="227"/>
      <c r="R5" s="227"/>
      <c r="S5" s="148"/>
      <c r="T5" s="148"/>
      <c r="U5" s="148"/>
      <c r="V5" s="148"/>
      <c r="W5" s="148"/>
      <c r="X5" s="148"/>
      <c r="Y5" s="148"/>
      <c r="Z5" s="148"/>
      <c r="AA5" s="148"/>
      <c r="AB5" s="148"/>
      <c r="AC5" s="148"/>
      <c r="AD5" s="148"/>
      <c r="AE5" s="148"/>
      <c r="AF5" s="148"/>
      <c r="AG5" s="148"/>
      <c r="AH5" s="148"/>
      <c r="AI5" s="148"/>
    </row>
    <row r="6" spans="1:35" s="36" customFormat="1">
      <c r="A6" s="151" t="s">
        <v>135</v>
      </c>
      <c r="B6" s="121"/>
      <c r="C6" s="121"/>
      <c r="D6" s="121"/>
      <c r="E6" s="118" t="s">
        <v>108</v>
      </c>
      <c r="F6" s="119"/>
      <c r="G6" s="119"/>
      <c r="H6" s="123"/>
      <c r="I6" s="124">
        <f>I8</f>
        <v>44592</v>
      </c>
      <c r="J6" s="121"/>
      <c r="K6" s="118" t="s">
        <v>109</v>
      </c>
      <c r="L6" s="119"/>
      <c r="M6" s="119"/>
      <c r="N6" s="119"/>
      <c r="O6" s="241" t="s">
        <v>257</v>
      </c>
      <c r="P6" s="227"/>
      <c r="Q6" s="227"/>
      <c r="R6" s="227"/>
      <c r="S6" s="148"/>
      <c r="T6" s="148"/>
      <c r="U6" s="148"/>
      <c r="V6" s="148"/>
      <c r="W6" s="148"/>
      <c r="X6" s="148"/>
      <c r="Y6" s="148"/>
      <c r="Z6" s="148"/>
      <c r="AA6" s="148"/>
      <c r="AB6" s="148"/>
      <c r="AC6" s="148"/>
      <c r="AD6" s="148"/>
      <c r="AE6" s="148"/>
      <c r="AF6" s="148"/>
      <c r="AG6" s="148"/>
      <c r="AH6" s="148"/>
      <c r="AI6" s="148"/>
    </row>
    <row r="7" spans="1:35" s="36" customFormat="1">
      <c r="A7" s="151" t="s">
        <v>137</v>
      </c>
      <c r="B7" s="121"/>
      <c r="C7" s="121"/>
      <c r="D7" s="121"/>
      <c r="E7" s="118" t="s">
        <v>110</v>
      </c>
      <c r="F7" s="119"/>
      <c r="G7" s="119"/>
      <c r="H7" s="119"/>
      <c r="I7" s="125" t="s">
        <v>256</v>
      </c>
      <c r="J7" s="121"/>
      <c r="K7" s="123"/>
      <c r="L7" s="123"/>
      <c r="M7" s="123"/>
      <c r="N7" s="123"/>
      <c r="O7" s="123"/>
      <c r="P7" s="227"/>
      <c r="Q7" s="227"/>
      <c r="R7" s="227"/>
      <c r="S7" s="148"/>
      <c r="T7" s="148"/>
      <c r="U7" s="148"/>
      <c r="V7" s="148"/>
      <c r="W7" s="148"/>
      <c r="X7" s="148"/>
      <c r="Y7" s="148"/>
      <c r="Z7" s="148"/>
      <c r="AA7" s="148"/>
      <c r="AB7" s="148"/>
      <c r="AC7" s="148"/>
      <c r="AD7" s="148"/>
      <c r="AE7" s="148"/>
      <c r="AF7" s="148"/>
      <c r="AG7" s="148"/>
      <c r="AH7" s="148"/>
      <c r="AI7" s="148"/>
    </row>
    <row r="8" spans="1:35" s="36" customFormat="1">
      <c r="A8" s="151" t="s">
        <v>138</v>
      </c>
      <c r="B8" s="121"/>
      <c r="C8" s="121"/>
      <c r="D8" s="121"/>
      <c r="E8" s="118" t="s">
        <v>112</v>
      </c>
      <c r="F8" s="119"/>
      <c r="G8" s="119"/>
      <c r="H8" s="123"/>
      <c r="I8" s="124">
        <f>C52</f>
        <v>44592</v>
      </c>
      <c r="J8" s="121"/>
      <c r="K8" s="118" t="s">
        <v>113</v>
      </c>
      <c r="L8" s="121"/>
      <c r="M8" s="121"/>
      <c r="N8" s="121"/>
      <c r="O8" s="125" t="str">
        <f>IF(OR(ISTEXT(I7),ISTEXT(O6)),IF(NOT(ISTEXT(I7)),O6,IF(NOT(ISTEXT(O6)),I7,I7&amp;"/"&amp;O6)),"")</f>
        <v>LCEM/Yajima</v>
      </c>
      <c r="P8" s="123" t="s">
        <v>139</v>
      </c>
      <c r="Q8" s="121"/>
      <c r="T8" s="148"/>
      <c r="U8" s="148"/>
      <c r="V8" s="148"/>
      <c r="W8" s="148"/>
      <c r="X8" s="148"/>
      <c r="Y8" s="148"/>
      <c r="Z8" s="148"/>
      <c r="AA8" s="148"/>
      <c r="AB8" s="148"/>
      <c r="AC8" s="148"/>
      <c r="AD8" s="148"/>
      <c r="AE8" s="148"/>
      <c r="AF8" s="148"/>
      <c r="AG8" s="148"/>
      <c r="AH8" s="148"/>
      <c r="AI8" s="148"/>
    </row>
    <row r="9" spans="1:35" s="36" customFormat="1">
      <c r="A9" s="121"/>
      <c r="B9" s="121"/>
      <c r="C9" s="121"/>
      <c r="D9" s="121"/>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row>
    <row r="10" spans="1:35" s="36" customFormat="1">
      <c r="A10" s="121"/>
      <c r="B10" s="121"/>
      <c r="C10" s="121"/>
      <c r="D10" s="121"/>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row>
    <row r="11" spans="1:35" s="36" customFormat="1">
      <c r="A11" s="152" t="s">
        <v>140</v>
      </c>
      <c r="B11" s="148"/>
      <c r="C11" s="148"/>
      <c r="D11" s="148"/>
      <c r="E11" s="148"/>
      <c r="F11" s="148"/>
      <c r="G11" s="148"/>
      <c r="H11" s="148"/>
      <c r="I11" s="148"/>
      <c r="J11" s="121"/>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row>
    <row r="12" spans="1:35" s="36" customFormat="1">
      <c r="A12" s="148"/>
      <c r="B12" s="148"/>
      <c r="C12" s="148"/>
      <c r="D12" s="148"/>
      <c r="E12" s="148"/>
      <c r="F12" s="148"/>
      <c r="G12" s="148"/>
      <c r="H12" s="148"/>
      <c r="I12" s="148"/>
      <c r="J12" s="153"/>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row>
    <row r="13" spans="1:35" s="36" customFormat="1">
      <c r="A13" s="148" t="s">
        <v>141</v>
      </c>
      <c r="B13" s="148"/>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row>
    <row r="14" spans="1:35" s="36" customFormat="1">
      <c r="A14" s="148"/>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row>
    <row r="15" spans="1:35" s="36" customFormat="1">
      <c r="A15" s="148" t="s">
        <v>111</v>
      </c>
      <c r="B15" s="148"/>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row>
    <row r="16" spans="1:35" s="36" customFormat="1">
      <c r="A16" s="148"/>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row>
    <row r="17" spans="1:35" s="36" customFormat="1">
      <c r="A17" s="148"/>
      <c r="B17" s="154" t="s">
        <v>142</v>
      </c>
      <c r="C17" s="155" t="s">
        <v>115</v>
      </c>
      <c r="D17" s="121"/>
      <c r="E17" s="148"/>
      <c r="F17" s="148"/>
      <c r="G17" s="148"/>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row>
    <row r="18" spans="1:35" s="36" customFormat="1">
      <c r="A18" s="148"/>
      <c r="B18" s="154" t="s">
        <v>192</v>
      </c>
      <c r="C18" s="143" t="s">
        <v>191</v>
      </c>
      <c r="D18" s="121"/>
      <c r="E18" s="148"/>
      <c r="F18" s="148"/>
      <c r="G18" s="148"/>
      <c r="H18" s="148"/>
      <c r="I18" s="148"/>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row>
    <row r="19" spans="1:35" s="36" customFormat="1">
      <c r="A19" s="148"/>
      <c r="B19" s="154"/>
      <c r="C19" s="143" t="s">
        <v>193</v>
      </c>
      <c r="D19" s="121"/>
      <c r="E19" s="148"/>
      <c r="F19" s="148"/>
      <c r="G19" s="148"/>
      <c r="H19" s="148"/>
      <c r="I19" s="148"/>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row>
    <row r="20" spans="1:35" s="36" customFormat="1">
      <c r="A20" s="148"/>
      <c r="B20" s="154"/>
      <c r="C20" s="143" t="s">
        <v>147</v>
      </c>
      <c r="D20" s="121"/>
      <c r="E20" s="148"/>
      <c r="F20" s="148"/>
      <c r="G20" s="148"/>
      <c r="H20" s="148"/>
      <c r="I20" s="148"/>
      <c r="J20" s="148"/>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row>
    <row r="21" spans="1:35" s="36" customFormat="1">
      <c r="A21" s="148"/>
      <c r="B21" s="154"/>
      <c r="C21" s="143" t="s">
        <v>194</v>
      </c>
      <c r="D21" s="121"/>
      <c r="E21" s="148"/>
      <c r="F21" s="148"/>
      <c r="G21" s="148"/>
      <c r="H21" s="148"/>
      <c r="I21" s="148"/>
      <c r="J21" s="148"/>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row>
    <row r="22" spans="1:35" s="36" customFormat="1">
      <c r="A22" s="148"/>
      <c r="B22" s="154"/>
      <c r="C22" s="143"/>
      <c r="D22" s="121"/>
      <c r="E22" s="148"/>
      <c r="F22" s="148"/>
      <c r="G22" s="148"/>
      <c r="H22" s="148"/>
      <c r="I22" s="148"/>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row>
    <row r="23" spans="1:35" s="36" customFormat="1">
      <c r="A23" s="148"/>
      <c r="B23" s="154"/>
      <c r="C23" s="143"/>
      <c r="D23" s="121"/>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row>
    <row r="24" spans="1:35" s="36" customFormat="1">
      <c r="A24" s="148"/>
      <c r="B24" s="154"/>
      <c r="C24" s="143"/>
      <c r="D24" s="121"/>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row>
    <row r="25" spans="1:35" s="36" customFormat="1">
      <c r="A25" s="148"/>
      <c r="B25" s="154"/>
      <c r="C25" s="143"/>
      <c r="D25" s="121"/>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row>
    <row r="26" spans="1:35" s="36" customFormat="1">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row>
    <row r="27" spans="1:35" s="36" customFormat="1">
      <c r="A27" s="121"/>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row>
    <row r="28" spans="1:35" s="36" customFormat="1">
      <c r="A28" s="148"/>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row>
    <row r="29" spans="1:35" s="36" customFormat="1">
      <c r="A29" s="143" t="s">
        <v>124</v>
      </c>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c r="AA29" s="148"/>
      <c r="AB29" s="148"/>
      <c r="AC29" s="148"/>
      <c r="AD29" s="148"/>
      <c r="AE29" s="148"/>
      <c r="AF29" s="148"/>
      <c r="AG29" s="148"/>
      <c r="AH29" s="148"/>
      <c r="AI29" s="148"/>
    </row>
    <row r="30" spans="1:35" s="36" customFormat="1">
      <c r="A30" s="121"/>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row>
    <row r="31" spans="1:35" s="36" customFormat="1">
      <c r="A31" s="143" t="s">
        <v>190</v>
      </c>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c r="AA31" s="148"/>
      <c r="AB31" s="148"/>
      <c r="AC31" s="148"/>
      <c r="AD31" s="148"/>
      <c r="AE31" s="148"/>
      <c r="AF31" s="148"/>
      <c r="AG31" s="148"/>
      <c r="AH31" s="148"/>
      <c r="AI31" s="148"/>
    </row>
    <row r="32" spans="1:35" s="36" customFormat="1">
      <c r="A32" s="148"/>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row>
    <row r="33" spans="1:35" s="36" customFormat="1">
      <c r="A33" s="148"/>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48"/>
      <c r="AB33" s="148"/>
      <c r="AC33" s="148"/>
      <c r="AD33" s="148"/>
      <c r="AE33" s="148"/>
      <c r="AF33" s="148"/>
      <c r="AG33" s="148"/>
      <c r="AH33" s="148"/>
      <c r="AI33" s="148"/>
    </row>
    <row r="34" spans="1:35" s="36" customFormat="1">
      <c r="A34" s="148"/>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s="148"/>
      <c r="AC34" s="148"/>
      <c r="AD34" s="148"/>
      <c r="AE34" s="148"/>
      <c r="AF34" s="148"/>
      <c r="AG34" s="148"/>
      <c r="AH34" s="148"/>
      <c r="AI34" s="148"/>
    </row>
    <row r="35" spans="1:35" s="36" customFormat="1">
      <c r="A35" s="148"/>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c r="AE35" s="148"/>
      <c r="AF35" s="148"/>
      <c r="AG35" s="148"/>
      <c r="AH35" s="148"/>
      <c r="AI35" s="148"/>
    </row>
    <row r="36" spans="1:35" s="36" customFormat="1">
      <c r="A36" s="148"/>
      <c r="B36" s="156"/>
      <c r="C36" s="156"/>
      <c r="D36" s="157"/>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c r="AE36" s="148"/>
      <c r="AF36" s="148"/>
      <c r="AG36" s="148"/>
      <c r="AH36" s="148"/>
      <c r="AI36" s="148"/>
    </row>
    <row r="37" spans="1:35" s="36" customFormat="1">
      <c r="A37" s="148"/>
      <c r="B37" s="148"/>
      <c r="C37" s="148"/>
      <c r="D37" s="15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c r="AE37" s="148"/>
      <c r="AF37" s="148"/>
      <c r="AG37" s="148"/>
      <c r="AH37" s="148"/>
      <c r="AI37" s="148"/>
    </row>
    <row r="38" spans="1:35" s="36" customFormat="1">
      <c r="A38" s="148"/>
      <c r="B38" s="148"/>
      <c r="C38" s="148"/>
      <c r="D38" s="158"/>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48"/>
    </row>
    <row r="39" spans="1:35" s="36" customFormat="1">
      <c r="A39" s="148"/>
      <c r="B39" s="148"/>
      <c r="C39" s="148"/>
      <c r="D39" s="15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row>
    <row r="40" spans="1:35" s="36" customFormat="1">
      <c r="A40" s="148"/>
      <c r="B40" s="148"/>
      <c r="C40" s="148"/>
      <c r="D40" s="158"/>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row>
    <row r="41" spans="1:35" s="36" customFormat="1">
      <c r="A41" s="148"/>
      <c r="B41" s="148"/>
      <c r="C41" s="148"/>
      <c r="D41" s="15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row>
    <row r="42" spans="1:35" s="36" customFormat="1">
      <c r="A42" s="148"/>
      <c r="B42" s="148"/>
      <c r="C42" s="148"/>
      <c r="D42" s="158"/>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row>
    <row r="43" spans="1:35" s="36" customFormat="1">
      <c r="A43" s="148"/>
      <c r="B43" s="159"/>
      <c r="C43" s="159"/>
      <c r="D43" s="158"/>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row>
    <row r="44" spans="1:35" s="36" customFormat="1">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row>
    <row r="45" spans="1:35" s="36" customFormat="1">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row>
    <row r="46" spans="1:35" s="36" customFormat="1">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row>
    <row r="47" spans="1:35" s="36" customFormat="1">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row>
    <row r="48" spans="1:35" s="36" customFormat="1">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row>
    <row r="49" spans="1:45" s="36" customFormat="1" ht="17" thickBot="1">
      <c r="A49" s="143"/>
      <c r="B49" s="143"/>
      <c r="C49" s="154"/>
      <c r="D49" s="160"/>
      <c r="E49" s="143"/>
      <c r="F49" s="143"/>
      <c r="G49" s="143"/>
      <c r="H49" s="143"/>
      <c r="I49" s="143"/>
      <c r="J49" s="143"/>
      <c r="K49" s="143"/>
      <c r="L49" t="s">
        <v>292</v>
      </c>
      <c r="M49" s="252" t="s">
        <v>11</v>
      </c>
      <c r="N49" s="143"/>
      <c r="O49" s="143"/>
      <c r="P49" s="143"/>
      <c r="Q49" s="143"/>
      <c r="R49" s="143"/>
      <c r="S49" s="143"/>
      <c r="T49" s="143"/>
      <c r="U49" s="143"/>
      <c r="V49" s="143"/>
      <c r="W49" s="143"/>
      <c r="X49" s="143"/>
      <c r="Y49" s="143"/>
      <c r="Z49" s="143"/>
      <c r="AA49" s="143"/>
      <c r="AB49" s="143"/>
      <c r="AC49" s="143"/>
      <c r="AD49" s="143"/>
      <c r="AE49" s="143"/>
      <c r="AF49" s="143"/>
      <c r="AG49" s="143"/>
      <c r="AH49" s="143"/>
      <c r="AI49" s="143"/>
    </row>
    <row r="50" spans="1:45" s="36" customFormat="1">
      <c r="A50" s="143"/>
      <c r="B50" s="161" t="s">
        <v>126</v>
      </c>
      <c r="C50" s="133" t="str">
        <f>M49</f>
        <v>LCEMツール</v>
      </c>
      <c r="D50" s="133"/>
      <c r="E50" s="133"/>
      <c r="F50" s="162"/>
      <c r="G50" s="143"/>
      <c r="H50" s="143"/>
      <c r="I50" s="143"/>
      <c r="J50" s="143"/>
      <c r="K50" s="143"/>
      <c r="L50" t="s">
        <v>294</v>
      </c>
      <c r="M50" s="252" t="s">
        <v>305</v>
      </c>
      <c r="N50" s="143"/>
      <c r="O50" s="143"/>
      <c r="P50" s="143"/>
      <c r="Q50" s="143"/>
      <c r="R50" s="143"/>
      <c r="S50" s="143"/>
      <c r="T50" s="143"/>
      <c r="U50" s="143"/>
      <c r="V50" s="143"/>
      <c r="W50" s="143"/>
      <c r="X50" s="143"/>
      <c r="Y50" s="143"/>
      <c r="Z50" s="143"/>
      <c r="AA50" s="143"/>
      <c r="AB50" s="143"/>
      <c r="AC50" s="143"/>
      <c r="AD50" s="143"/>
      <c r="AE50" s="143"/>
      <c r="AF50" s="143"/>
      <c r="AG50" s="143"/>
      <c r="AH50" s="143"/>
      <c r="AI50" s="143"/>
    </row>
    <row r="51" spans="1:45" s="36" customFormat="1">
      <c r="A51" s="143"/>
      <c r="B51" s="163" t="s">
        <v>127</v>
      </c>
      <c r="C51" s="137" t="str">
        <f>M50</f>
        <v>Ver310</v>
      </c>
      <c r="D51" s="137"/>
      <c r="E51" s="137"/>
      <c r="F51" s="164"/>
      <c r="G51" s="143"/>
      <c r="H51" s="143"/>
      <c r="I51" s="143"/>
      <c r="J51" s="143"/>
      <c r="K51" s="143"/>
      <c r="L51" t="s">
        <v>295</v>
      </c>
      <c r="M51" s="252" t="s">
        <v>306</v>
      </c>
      <c r="N51" s="143"/>
      <c r="O51" s="143"/>
      <c r="P51" s="143"/>
      <c r="Q51" s="143"/>
      <c r="R51" s="143"/>
      <c r="S51" s="143"/>
      <c r="T51" s="143"/>
      <c r="U51" s="143"/>
      <c r="V51" s="143"/>
      <c r="W51" s="143"/>
      <c r="X51" s="143"/>
      <c r="Y51" s="143"/>
      <c r="Z51" s="143"/>
      <c r="AA51" s="143"/>
      <c r="AB51" s="143"/>
      <c r="AC51" s="143"/>
      <c r="AD51" s="143"/>
      <c r="AE51" s="143"/>
      <c r="AF51" s="143"/>
      <c r="AG51" s="143"/>
      <c r="AH51" s="143"/>
      <c r="AI51" s="143"/>
    </row>
    <row r="52" spans="1:45" s="36" customFormat="1" ht="17" thickBot="1">
      <c r="A52" s="143"/>
      <c r="B52" s="165" t="s">
        <v>128</v>
      </c>
      <c r="C52" s="229">
        <f>M52</f>
        <v>44592</v>
      </c>
      <c r="D52" s="166"/>
      <c r="E52" s="166"/>
      <c r="F52" s="167"/>
      <c r="G52" s="143"/>
      <c r="H52" s="143"/>
      <c r="I52" s="143"/>
      <c r="J52" s="143"/>
      <c r="K52" s="143"/>
      <c r="L52" t="s">
        <v>296</v>
      </c>
      <c r="M52" s="259">
        <v>44592</v>
      </c>
      <c r="N52" s="143"/>
      <c r="O52" s="143"/>
      <c r="P52" s="143"/>
      <c r="Q52" s="143"/>
      <c r="R52" s="143"/>
      <c r="S52" s="143"/>
      <c r="T52" s="143"/>
      <c r="U52" s="143"/>
      <c r="V52" s="143"/>
      <c r="W52" s="143"/>
      <c r="X52" s="143"/>
      <c r="Y52" s="143"/>
      <c r="Z52" s="143"/>
      <c r="AA52" s="143"/>
      <c r="AB52" s="143"/>
      <c r="AC52" s="143"/>
      <c r="AD52" s="143"/>
      <c r="AE52" s="143"/>
      <c r="AF52" s="143"/>
      <c r="AG52" s="143"/>
      <c r="AH52" s="143"/>
      <c r="AI52" s="143"/>
    </row>
    <row r="53" spans="1:45" s="36" customFormat="1">
      <c r="A53" s="143"/>
      <c r="B53" s="143"/>
      <c r="C53" s="143"/>
      <c r="D53" s="143"/>
      <c r="E53" s="143"/>
      <c r="F53" s="143"/>
      <c r="G53" s="143"/>
      <c r="H53" s="143"/>
      <c r="I53" s="174" t="s">
        <v>212</v>
      </c>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row>
    <row r="54" spans="1:45" s="36" customFormat="1">
      <c r="A54" s="143"/>
      <c r="B54" s="144" t="s">
        <v>143</v>
      </c>
      <c r="C54" s="143"/>
      <c r="D54" s="143"/>
      <c r="E54" s="143"/>
      <c r="F54" s="143"/>
      <c r="G54" s="143"/>
      <c r="H54" s="143"/>
      <c r="I54" s="174" t="s">
        <v>211</v>
      </c>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row>
    <row r="55" spans="1:45" s="36" customFormat="1">
      <c r="A55" s="143"/>
      <c r="B55" s="285" t="s">
        <v>0</v>
      </c>
      <c r="C55" s="288" t="s">
        <v>440</v>
      </c>
      <c r="D55" s="288"/>
      <c r="E55" s="288"/>
      <c r="F55" s="288"/>
      <c r="G55" s="288"/>
      <c r="H55" s="288"/>
      <c r="I55" s="288"/>
      <c r="J55" s="288"/>
      <c r="K55" s="288"/>
      <c r="L55" s="289" t="s">
        <v>354</v>
      </c>
      <c r="M55" s="290"/>
      <c r="N55" s="290"/>
      <c r="O55" s="290"/>
      <c r="P55" s="290"/>
      <c r="Q55" s="290"/>
      <c r="R55" s="290"/>
      <c r="S55" s="290"/>
      <c r="T55" s="290"/>
      <c r="U55" s="290"/>
      <c r="V55" s="290"/>
      <c r="W55" s="290"/>
      <c r="X55" s="290"/>
      <c r="Y55" s="290"/>
      <c r="Z55" s="290"/>
      <c r="AA55" s="290"/>
      <c r="AB55" s="290"/>
      <c r="AC55" s="290"/>
      <c r="AD55" s="290"/>
      <c r="AE55" s="291"/>
      <c r="AF55" s="277" t="s">
        <v>439</v>
      </c>
      <c r="AG55" s="278"/>
      <c r="AH55" s="278"/>
      <c r="AI55" s="278"/>
      <c r="AJ55" s="279"/>
      <c r="AK55" s="279"/>
      <c r="AL55" s="279"/>
      <c r="AM55" s="279"/>
      <c r="AN55" s="279"/>
      <c r="AO55" s="279"/>
      <c r="AP55" s="279"/>
      <c r="AQ55" s="279"/>
      <c r="AR55" s="279"/>
      <c r="AS55" s="280"/>
    </row>
    <row r="56" spans="1:45" s="36" customFormat="1" ht="26" customHeight="1">
      <c r="A56" s="143"/>
      <c r="B56" s="286"/>
      <c r="C56" s="292" t="s">
        <v>266</v>
      </c>
      <c r="D56" s="290"/>
      <c r="E56" s="291"/>
      <c r="F56" s="292" t="s">
        <v>402</v>
      </c>
      <c r="G56" s="291"/>
      <c r="H56" s="293" t="s">
        <v>401</v>
      </c>
      <c r="I56" s="291"/>
      <c r="J56" s="247" t="s">
        <v>268</v>
      </c>
      <c r="K56" s="247" t="s">
        <v>269</v>
      </c>
      <c r="L56" s="292" t="s">
        <v>267</v>
      </c>
      <c r="M56" s="290"/>
      <c r="N56" s="290"/>
      <c r="O56" s="290"/>
      <c r="P56" s="290"/>
      <c r="Q56" s="290"/>
      <c r="R56" s="290"/>
      <c r="S56" s="292" t="s">
        <v>278</v>
      </c>
      <c r="T56" s="290"/>
      <c r="U56" s="290"/>
      <c r="V56" s="290"/>
      <c r="W56" s="291"/>
      <c r="X56" s="292" t="s">
        <v>279</v>
      </c>
      <c r="Y56" s="290"/>
      <c r="Z56" s="291"/>
      <c r="AA56" s="292" t="s">
        <v>280</v>
      </c>
      <c r="AB56" s="290"/>
      <c r="AC56" s="290"/>
      <c r="AD56" s="290"/>
      <c r="AE56" s="291"/>
      <c r="AF56" s="281"/>
      <c r="AG56" s="282"/>
      <c r="AH56" s="282"/>
      <c r="AI56" s="282"/>
      <c r="AJ56" s="283"/>
      <c r="AK56" s="283"/>
      <c r="AL56" s="283"/>
      <c r="AM56" s="283"/>
      <c r="AN56" s="283"/>
      <c r="AO56" s="283"/>
      <c r="AP56" s="283"/>
      <c r="AQ56" s="283"/>
      <c r="AR56" s="283"/>
      <c r="AS56" s="284"/>
    </row>
    <row r="57" spans="1:45" s="36" customFormat="1" ht="64">
      <c r="A57" s="143"/>
      <c r="B57" s="286"/>
      <c r="C57" s="247" t="s">
        <v>398</v>
      </c>
      <c r="D57" s="247" t="s">
        <v>399</v>
      </c>
      <c r="E57" s="247" t="s">
        <v>400</v>
      </c>
      <c r="F57" s="248" t="s">
        <v>405</v>
      </c>
      <c r="G57" s="247" t="s">
        <v>406</v>
      </c>
      <c r="H57" s="247" t="s">
        <v>403</v>
      </c>
      <c r="I57" s="247" t="s">
        <v>404</v>
      </c>
      <c r="J57" s="247" t="s">
        <v>9</v>
      </c>
      <c r="K57" s="247" t="s">
        <v>10</v>
      </c>
      <c r="L57" s="247" t="s">
        <v>391</v>
      </c>
      <c r="M57" s="247" t="s">
        <v>392</v>
      </c>
      <c r="N57" s="247" t="s">
        <v>393</v>
      </c>
      <c r="O57" s="247" t="s">
        <v>394</v>
      </c>
      <c r="P57" s="247" t="s">
        <v>395</v>
      </c>
      <c r="Q57" s="247" t="s">
        <v>396</v>
      </c>
      <c r="R57" s="247" t="s">
        <v>397</v>
      </c>
      <c r="S57" s="247" t="s">
        <v>383</v>
      </c>
      <c r="T57" s="247" t="s">
        <v>384</v>
      </c>
      <c r="U57" s="247" t="s">
        <v>385</v>
      </c>
      <c r="V57" s="247" t="s">
        <v>386</v>
      </c>
      <c r="W57" s="247" t="s">
        <v>441</v>
      </c>
      <c r="X57" s="247" t="s">
        <v>388</v>
      </c>
      <c r="Y57" s="247" t="s">
        <v>389</v>
      </c>
      <c r="Z57" s="247" t="s">
        <v>390</v>
      </c>
      <c r="AA57" s="247" t="s">
        <v>361</v>
      </c>
      <c r="AB57" s="247" t="s">
        <v>360</v>
      </c>
      <c r="AC57" s="247" t="s">
        <v>359</v>
      </c>
      <c r="AD57" s="247" t="s">
        <v>358</v>
      </c>
      <c r="AE57" s="247" t="s">
        <v>442</v>
      </c>
      <c r="AF57" s="247" t="s">
        <v>372</v>
      </c>
      <c r="AG57" s="247" t="s">
        <v>374</v>
      </c>
      <c r="AH57" s="247" t="s">
        <v>375</v>
      </c>
      <c r="AI57" s="247" t="s">
        <v>377</v>
      </c>
      <c r="AJ57" s="247" t="s">
        <v>376</v>
      </c>
      <c r="AK57" s="247" t="s">
        <v>380</v>
      </c>
      <c r="AL57" s="247" t="s">
        <v>410</v>
      </c>
      <c r="AM57" s="247" t="s">
        <v>378</v>
      </c>
      <c r="AN57" s="247" t="s">
        <v>379</v>
      </c>
      <c r="AO57" s="247" t="s">
        <v>411</v>
      </c>
      <c r="AP57" s="247" t="s">
        <v>412</v>
      </c>
      <c r="AQ57" s="247" t="s">
        <v>381</v>
      </c>
      <c r="AR57" s="247" t="s">
        <v>382</v>
      </c>
      <c r="AS57" s="247" t="s">
        <v>413</v>
      </c>
    </row>
    <row r="58" spans="1:45" s="36" customFormat="1" ht="32">
      <c r="A58" s="143"/>
      <c r="B58" s="286"/>
      <c r="C58" s="247" t="s">
        <v>270</v>
      </c>
      <c r="D58" s="247" t="s">
        <v>271</v>
      </c>
      <c r="E58" s="247" t="s">
        <v>272</v>
      </c>
      <c r="F58" s="247" t="s">
        <v>409</v>
      </c>
      <c r="G58" s="247" t="s">
        <v>407</v>
      </c>
      <c r="H58" s="247" t="s">
        <v>273</v>
      </c>
      <c r="I58" s="247" t="s">
        <v>274</v>
      </c>
      <c r="J58" s="247" t="s">
        <v>275</v>
      </c>
      <c r="K58" s="247" t="s">
        <v>276</v>
      </c>
      <c r="L58" s="247"/>
      <c r="M58" s="247"/>
      <c r="N58" s="247" t="s">
        <v>281</v>
      </c>
      <c r="O58" s="247" t="s">
        <v>282</v>
      </c>
      <c r="P58" s="247" t="s">
        <v>408</v>
      </c>
      <c r="Q58" s="247" t="s">
        <v>283</v>
      </c>
      <c r="R58" s="247" t="s">
        <v>284</v>
      </c>
      <c r="S58" s="247" t="s">
        <v>285</v>
      </c>
      <c r="T58" s="247" t="s">
        <v>286</v>
      </c>
      <c r="U58" s="247"/>
      <c r="V58" s="247"/>
      <c r="W58" s="247"/>
      <c r="X58" s="247" t="s">
        <v>287</v>
      </c>
      <c r="Y58" s="247" t="s">
        <v>288</v>
      </c>
      <c r="Z58" s="247" t="s">
        <v>289</v>
      </c>
      <c r="AA58" s="247"/>
      <c r="AB58" s="247" t="s">
        <v>290</v>
      </c>
      <c r="AC58" s="247" t="s">
        <v>291</v>
      </c>
      <c r="AD58" s="247"/>
      <c r="AE58" s="247"/>
      <c r="AF58" s="247"/>
      <c r="AG58" s="247"/>
      <c r="AH58" s="247"/>
      <c r="AI58" s="247"/>
      <c r="AJ58" s="247"/>
      <c r="AK58" s="247"/>
      <c r="AL58" s="247"/>
      <c r="AM58" s="247"/>
      <c r="AN58" s="247"/>
      <c r="AO58" s="247"/>
      <c r="AP58" s="247"/>
      <c r="AQ58" s="247"/>
      <c r="AR58" s="247"/>
      <c r="AS58" s="247"/>
    </row>
    <row r="59" spans="1:45" s="36" customFormat="1">
      <c r="A59" s="143"/>
      <c r="B59" s="287"/>
      <c r="C59" s="235" t="s">
        <v>3</v>
      </c>
      <c r="D59" s="235" t="s">
        <v>3</v>
      </c>
      <c r="E59" s="235" t="s">
        <v>3</v>
      </c>
      <c r="F59" s="235" t="s">
        <v>210</v>
      </c>
      <c r="G59" s="235" t="s">
        <v>3</v>
      </c>
      <c r="H59" s="235" t="s">
        <v>3</v>
      </c>
      <c r="I59" s="235" t="s">
        <v>144</v>
      </c>
      <c r="J59" s="235" t="s">
        <v>3</v>
      </c>
      <c r="K59" s="235" t="s">
        <v>3</v>
      </c>
      <c r="L59" s="235" t="s">
        <v>6</v>
      </c>
      <c r="M59" s="235" t="s">
        <v>5</v>
      </c>
      <c r="N59" s="235" t="s">
        <v>3</v>
      </c>
      <c r="O59" s="235" t="s">
        <v>3</v>
      </c>
      <c r="P59" s="235" t="s">
        <v>7</v>
      </c>
      <c r="Q59" s="235" t="s">
        <v>3</v>
      </c>
      <c r="R59" s="235" t="s">
        <v>7</v>
      </c>
      <c r="S59" s="235" t="s">
        <v>3</v>
      </c>
      <c r="T59" s="235" t="s">
        <v>7</v>
      </c>
      <c r="U59" s="235" t="s">
        <v>5</v>
      </c>
      <c r="V59" s="235" t="s">
        <v>6</v>
      </c>
      <c r="W59" s="235" t="s">
        <v>8</v>
      </c>
      <c r="X59" s="235" t="s">
        <v>7</v>
      </c>
      <c r="Y59" s="235" t="s">
        <v>7</v>
      </c>
      <c r="Z59" s="235" t="s">
        <v>3</v>
      </c>
      <c r="AA59" s="235" t="s">
        <v>5</v>
      </c>
      <c r="AB59" s="235" t="s">
        <v>3</v>
      </c>
      <c r="AC59" s="235" t="s">
        <v>7</v>
      </c>
      <c r="AD59" s="235" t="s">
        <v>12</v>
      </c>
      <c r="AE59" s="235" t="s">
        <v>8</v>
      </c>
      <c r="AF59" s="235" t="s">
        <v>8</v>
      </c>
      <c r="AG59" s="235" t="s">
        <v>8</v>
      </c>
      <c r="AH59" s="235" t="s">
        <v>5</v>
      </c>
      <c r="AI59" s="235" t="s">
        <v>4</v>
      </c>
      <c r="AJ59" s="235" t="s">
        <v>5</v>
      </c>
      <c r="AK59" s="235" t="s">
        <v>5</v>
      </c>
      <c r="AL59" s="235" t="s">
        <v>5</v>
      </c>
      <c r="AM59" s="235" t="s">
        <v>4</v>
      </c>
      <c r="AN59" s="235" t="s">
        <v>5</v>
      </c>
      <c r="AO59" s="235" t="s">
        <v>5</v>
      </c>
      <c r="AP59" s="235" t="s">
        <v>5</v>
      </c>
      <c r="AQ59" s="235" t="s">
        <v>4</v>
      </c>
      <c r="AR59" s="235" t="s">
        <v>5</v>
      </c>
      <c r="AS59" s="235" t="s">
        <v>5</v>
      </c>
    </row>
    <row r="60" spans="1:45" s="36" customFormat="1">
      <c r="A60" s="143"/>
      <c r="B60" s="249" t="s">
        <v>204</v>
      </c>
      <c r="C60" s="250">
        <v>36</v>
      </c>
      <c r="D60" s="250">
        <v>27</v>
      </c>
      <c r="E60" s="250">
        <v>49.9</v>
      </c>
      <c r="F60" s="250">
        <v>100</v>
      </c>
      <c r="G60" s="250">
        <v>12</v>
      </c>
      <c r="H60" s="250">
        <v>7</v>
      </c>
      <c r="I60" s="250" t="s">
        <v>277</v>
      </c>
      <c r="J60" s="250">
        <v>22</v>
      </c>
      <c r="K60" s="250">
        <v>21.5</v>
      </c>
      <c r="L60" s="4">
        <v>32.382403510748787</v>
      </c>
      <c r="M60" s="4">
        <v>5.0996903225806447</v>
      </c>
      <c r="N60" s="4">
        <v>12</v>
      </c>
      <c r="O60" s="4">
        <v>7</v>
      </c>
      <c r="P60" s="3">
        <v>1512</v>
      </c>
      <c r="Q60" s="4">
        <v>37</v>
      </c>
      <c r="R60" s="3">
        <v>2500</v>
      </c>
      <c r="S60" s="4">
        <v>32.000805677146026</v>
      </c>
      <c r="T60" s="3">
        <v>2500</v>
      </c>
      <c r="U60" s="4">
        <v>8.1521739130434785</v>
      </c>
      <c r="V60" s="3">
        <v>106980</v>
      </c>
      <c r="W60" s="237">
        <v>1</v>
      </c>
      <c r="X60" s="3">
        <v>0</v>
      </c>
      <c r="Y60" s="3">
        <v>2500</v>
      </c>
      <c r="Z60" s="4">
        <v>32.000805677146026</v>
      </c>
      <c r="AA60" s="4">
        <v>16.654759738507714</v>
      </c>
      <c r="AB60" s="3">
        <v>32.019238090436488</v>
      </c>
      <c r="AC60" s="3">
        <v>2500</v>
      </c>
      <c r="AD60" s="3">
        <v>245.39622641509425</v>
      </c>
      <c r="AE60" s="237">
        <v>1</v>
      </c>
      <c r="AF60" s="238">
        <f>AH60/(L60*45/3600*1000)</f>
        <v>1.303034346601047</v>
      </c>
      <c r="AG60" s="238">
        <f t="shared" ref="AG60:AG78" si="0">AH60*3600/1000/(L60*45+(M60+U60+AA60)*9.76)</f>
        <v>1.0855844406933712</v>
      </c>
      <c r="AH60" s="239">
        <f t="shared" ref="AH60:AH78" si="1">(N60-O60)*P60/60*4.18605</f>
        <v>527.44229999999993</v>
      </c>
      <c r="AI60" s="270">
        <f t="shared" ref="AI60:AI78" si="2">Q60-AB60</f>
        <v>4.9807619095635118</v>
      </c>
      <c r="AJ60" s="239">
        <f t="shared" ref="AJ60:AJ78" si="3">(Q60-AB60)*AC60/60*4.18605</f>
        <v>868.73826631368081</v>
      </c>
      <c r="AK60" s="270">
        <f t="shared" ref="AK60:AK78" si="4">L60*45/3600*1000</f>
        <v>404.78004388435983</v>
      </c>
      <c r="AL60" s="239">
        <f>AH60+AK60-AJ60</f>
        <v>63.484077570679005</v>
      </c>
      <c r="AM60" s="270">
        <f t="shared" ref="AM60:AM78" si="5">S60-Q60</f>
        <v>-4.9991943228539739</v>
      </c>
      <c r="AN60" s="270">
        <f t="shared" ref="AN60:AN78" si="6">AM60*T60/60*4.18605</f>
        <v>-871.95322479928655</v>
      </c>
      <c r="AO60" s="270">
        <f>(Z60-Q60)*R60/60*4.18605</f>
        <v>-871.95322479928655</v>
      </c>
      <c r="AP60" s="272">
        <f>AN60-AO60</f>
        <v>0</v>
      </c>
      <c r="AQ60" s="272">
        <f t="shared" ref="AQ60:AQ78" si="7">AB60-Z60</f>
        <v>1.843241329046208E-2</v>
      </c>
      <c r="AR60" s="270">
        <f t="shared" ref="AR60:AR78" si="8">AQ60*AC60/60*4.18605</f>
        <v>3.2149584856057829</v>
      </c>
      <c r="AS60" s="270">
        <f>AJ60+AN60+AR60</f>
        <v>4.8405723873656825E-14</v>
      </c>
    </row>
    <row r="61" spans="1:45" s="36" customFormat="1">
      <c r="A61" s="143"/>
      <c r="B61" s="249" t="s">
        <v>205</v>
      </c>
      <c r="C61" s="250">
        <v>31.2</v>
      </c>
      <c r="D61" s="250">
        <v>23</v>
      </c>
      <c r="E61" s="250">
        <v>49.7</v>
      </c>
      <c r="F61" s="250">
        <v>100</v>
      </c>
      <c r="G61" s="250">
        <v>12</v>
      </c>
      <c r="H61" s="250">
        <v>7</v>
      </c>
      <c r="I61" s="250" t="s">
        <v>277</v>
      </c>
      <c r="J61" s="250">
        <v>22</v>
      </c>
      <c r="K61" s="250">
        <v>21.5</v>
      </c>
      <c r="L61" s="4">
        <v>30.913651993510197</v>
      </c>
      <c r="M61" s="4">
        <v>5.0996903225806447</v>
      </c>
      <c r="N61" s="4">
        <v>12</v>
      </c>
      <c r="O61" s="4">
        <v>7</v>
      </c>
      <c r="P61" s="3">
        <v>1512</v>
      </c>
      <c r="Q61" s="4">
        <v>34</v>
      </c>
      <c r="R61" s="3">
        <v>2500</v>
      </c>
      <c r="S61" s="4">
        <v>29.158044704671909</v>
      </c>
      <c r="T61" s="3">
        <v>2500</v>
      </c>
      <c r="U61" s="4">
        <v>8.1521739130434785</v>
      </c>
      <c r="V61" s="3">
        <v>106980</v>
      </c>
      <c r="W61" s="237">
        <v>1</v>
      </c>
      <c r="X61" s="3">
        <v>0</v>
      </c>
      <c r="Y61" s="3">
        <v>2500</v>
      </c>
      <c r="Z61" s="4">
        <v>29.158044704671909</v>
      </c>
      <c r="AA61" s="4">
        <v>16.654759738507714</v>
      </c>
      <c r="AB61" s="3">
        <v>29.176477117962371</v>
      </c>
      <c r="AC61" s="3">
        <v>2500</v>
      </c>
      <c r="AD61" s="3">
        <v>245.39622641509425</v>
      </c>
      <c r="AE61" s="237">
        <v>1</v>
      </c>
      <c r="AF61" s="238">
        <f t="shared" ref="AF61:AF78" si="9">AH61/(L61*45/3600*1000)</f>
        <v>1.3649433592918174</v>
      </c>
      <c r="AG61" s="238">
        <f t="shared" si="0"/>
        <v>1.1282168193554774</v>
      </c>
      <c r="AH61" s="239">
        <f t="shared" si="1"/>
        <v>527.44229999999993</v>
      </c>
      <c r="AI61" s="270">
        <f t="shared" si="2"/>
        <v>4.8235228820376292</v>
      </c>
      <c r="AJ61" s="239">
        <f t="shared" si="3"/>
        <v>841.31283168140067</v>
      </c>
      <c r="AK61" s="270">
        <f t="shared" si="4"/>
        <v>386.42064991887747</v>
      </c>
      <c r="AL61" s="239">
        <f t="shared" ref="AL61:AL78" si="10">AH61+AK61-AJ61</f>
        <v>72.550118237476681</v>
      </c>
      <c r="AM61" s="270">
        <f t="shared" si="5"/>
        <v>-4.8419552953280913</v>
      </c>
      <c r="AN61" s="270">
        <f t="shared" si="6"/>
        <v>-844.52779016700651</v>
      </c>
      <c r="AO61" s="270">
        <f t="shared" ref="AO61:AO78" si="11">(Z61-Q61)*R61/60*4.18605</f>
        <v>-844.52779016700651</v>
      </c>
      <c r="AP61" s="272">
        <f t="shared" ref="AP61:AP78" si="12">AN61-AO61</f>
        <v>0</v>
      </c>
      <c r="AQ61" s="272">
        <f t="shared" si="7"/>
        <v>1.843241329046208E-2</v>
      </c>
      <c r="AR61" s="270">
        <f t="shared" si="8"/>
        <v>3.2149584856057829</v>
      </c>
      <c r="AS61" s="270">
        <f t="shared" ref="AS61:AS78" si="13">AJ61+AN61+AR61</f>
        <v>-6.5281113847959205E-14</v>
      </c>
    </row>
    <row r="62" spans="1:45" s="36" customFormat="1">
      <c r="A62" s="143"/>
      <c r="B62" s="249" t="s">
        <v>206</v>
      </c>
      <c r="C62" s="250">
        <v>26.3</v>
      </c>
      <c r="D62" s="250">
        <v>19</v>
      </c>
      <c r="E62" s="250">
        <v>49.9</v>
      </c>
      <c r="F62" s="250">
        <v>100</v>
      </c>
      <c r="G62" s="250">
        <v>12</v>
      </c>
      <c r="H62" s="250">
        <v>7</v>
      </c>
      <c r="I62" s="250" t="s">
        <v>277</v>
      </c>
      <c r="J62" s="250">
        <v>22</v>
      </c>
      <c r="K62" s="250">
        <v>21.5</v>
      </c>
      <c r="L62" s="4">
        <v>29.694075950522116</v>
      </c>
      <c r="M62" s="4">
        <v>5.0996903225806447</v>
      </c>
      <c r="N62" s="4">
        <v>12</v>
      </c>
      <c r="O62" s="4">
        <v>7</v>
      </c>
      <c r="P62" s="3">
        <v>1512</v>
      </c>
      <c r="Q62" s="4">
        <v>31.2</v>
      </c>
      <c r="R62" s="3">
        <v>2500</v>
      </c>
      <c r="S62" s="4">
        <v>26.414147949368996</v>
      </c>
      <c r="T62" s="3">
        <v>2500</v>
      </c>
      <c r="U62" s="4">
        <v>8.1521739130434785</v>
      </c>
      <c r="V62" s="3">
        <v>106980</v>
      </c>
      <c r="W62" s="237">
        <v>1</v>
      </c>
      <c r="X62" s="3">
        <v>0</v>
      </c>
      <c r="Y62" s="3">
        <v>2500</v>
      </c>
      <c r="Z62" s="4">
        <v>26.414147949368996</v>
      </c>
      <c r="AA62" s="4">
        <v>16.654759738507714</v>
      </c>
      <c r="AB62" s="3">
        <v>26.432580362659458</v>
      </c>
      <c r="AC62" s="3">
        <v>2500</v>
      </c>
      <c r="AD62" s="3">
        <v>245.39622641509425</v>
      </c>
      <c r="AE62" s="237">
        <v>1</v>
      </c>
      <c r="AF62" s="238">
        <f t="shared" si="9"/>
        <v>1.4210034375310496</v>
      </c>
      <c r="AG62" s="238">
        <f t="shared" si="0"/>
        <v>1.1662468789033744</v>
      </c>
      <c r="AH62" s="239">
        <f t="shared" si="1"/>
        <v>527.44229999999993</v>
      </c>
      <c r="AI62" s="270">
        <f t="shared" si="2"/>
        <v>4.7674196373405415</v>
      </c>
      <c r="AJ62" s="239">
        <f t="shared" si="3"/>
        <v>831.52737387039053</v>
      </c>
      <c r="AK62" s="270">
        <f t="shared" si="4"/>
        <v>371.17594938152644</v>
      </c>
      <c r="AL62" s="239">
        <f t="shared" si="10"/>
        <v>67.090875511135778</v>
      </c>
      <c r="AM62" s="270">
        <f t="shared" si="5"/>
        <v>-4.7858520506310036</v>
      </c>
      <c r="AN62" s="270">
        <f t="shared" si="6"/>
        <v>-834.74233235599638</v>
      </c>
      <c r="AO62" s="270">
        <f t="shared" si="11"/>
        <v>-834.74233235599638</v>
      </c>
      <c r="AP62" s="272">
        <f t="shared" si="12"/>
        <v>0</v>
      </c>
      <c r="AQ62" s="272">
        <f t="shared" si="7"/>
        <v>1.843241329046208E-2</v>
      </c>
      <c r="AR62" s="270">
        <f t="shared" si="8"/>
        <v>3.2149584856057829</v>
      </c>
      <c r="AS62" s="270">
        <f t="shared" si="13"/>
        <v>-6.5281113847959205E-14</v>
      </c>
    </row>
    <row r="63" spans="1:45" s="36" customFormat="1">
      <c r="A63" s="143"/>
      <c r="B63" s="249" t="s">
        <v>219</v>
      </c>
      <c r="C63" s="250">
        <v>11.7</v>
      </c>
      <c r="D63" s="250">
        <v>7</v>
      </c>
      <c r="E63" s="250">
        <v>50</v>
      </c>
      <c r="F63" s="250">
        <v>100</v>
      </c>
      <c r="G63" s="250">
        <v>12</v>
      </c>
      <c r="H63" s="250">
        <v>7</v>
      </c>
      <c r="I63" s="250" t="s">
        <v>277</v>
      </c>
      <c r="J63" s="250">
        <v>22</v>
      </c>
      <c r="K63" s="250">
        <v>21.5</v>
      </c>
      <c r="L63" s="4">
        <v>27.996210976637343</v>
      </c>
      <c r="M63" s="4">
        <v>5.0996903225806447</v>
      </c>
      <c r="N63" s="4">
        <v>12</v>
      </c>
      <c r="O63" s="4">
        <v>7</v>
      </c>
      <c r="P63" s="3">
        <v>1512</v>
      </c>
      <c r="Q63" s="4">
        <v>26.2</v>
      </c>
      <c r="R63" s="3">
        <v>2500</v>
      </c>
      <c r="S63" s="4">
        <v>19.132086803404867</v>
      </c>
      <c r="T63" s="3">
        <v>1662.4326661823861</v>
      </c>
      <c r="U63" s="4">
        <v>8.1521739130434785</v>
      </c>
      <c r="V63" s="3">
        <v>106980</v>
      </c>
      <c r="W63" s="237">
        <v>1</v>
      </c>
      <c r="X63" s="3">
        <v>837.56549197562072</v>
      </c>
      <c r="Y63" s="3">
        <v>2500</v>
      </c>
      <c r="Z63" s="4">
        <v>21.5</v>
      </c>
      <c r="AA63" s="4">
        <v>16.654759738507714</v>
      </c>
      <c r="AB63" s="3">
        <v>21.518432413290462</v>
      </c>
      <c r="AC63" s="3">
        <v>2500</v>
      </c>
      <c r="AD63" s="3">
        <v>245.39622641509425</v>
      </c>
      <c r="AE63" s="237">
        <v>1</v>
      </c>
      <c r="AF63" s="238">
        <f t="shared" si="9"/>
        <v>1.5071819552728678</v>
      </c>
      <c r="AG63" s="238">
        <f t="shared" si="0"/>
        <v>1.2236708627917297</v>
      </c>
      <c r="AH63" s="239">
        <f t="shared" si="1"/>
        <v>527.44229999999993</v>
      </c>
      <c r="AI63" s="270">
        <f t="shared" si="2"/>
        <v>4.6815675867095372</v>
      </c>
      <c r="AJ63" s="239">
        <f t="shared" si="3"/>
        <v>816.55316651439409</v>
      </c>
      <c r="AK63" s="270">
        <f t="shared" si="4"/>
        <v>349.9526372079668</v>
      </c>
      <c r="AL63" s="239">
        <f t="shared" si="10"/>
        <v>60.841770693572585</v>
      </c>
      <c r="AM63" s="270">
        <f t="shared" si="5"/>
        <v>-7.0679131965951321</v>
      </c>
      <c r="AN63" s="270">
        <f t="shared" si="6"/>
        <v>-819.76322590949758</v>
      </c>
      <c r="AO63" s="270">
        <f t="shared" si="11"/>
        <v>-819.76812499999994</v>
      </c>
      <c r="AP63" s="272">
        <f t="shared" si="12"/>
        <v>4.8990905023629239E-3</v>
      </c>
      <c r="AQ63" s="272">
        <f t="shared" si="7"/>
        <v>1.843241329046208E-2</v>
      </c>
      <c r="AR63" s="270">
        <f t="shared" si="8"/>
        <v>3.2149584856057829</v>
      </c>
      <c r="AS63" s="270">
        <f t="shared" si="13"/>
        <v>4.8990905022976428E-3</v>
      </c>
    </row>
    <row r="64" spans="1:45" s="36" customFormat="1">
      <c r="A64" s="143"/>
      <c r="B64" s="249" t="s">
        <v>207</v>
      </c>
      <c r="C64" s="250">
        <v>26.3</v>
      </c>
      <c r="D64" s="250">
        <v>19</v>
      </c>
      <c r="E64" s="250">
        <v>49.9</v>
      </c>
      <c r="F64" s="250">
        <v>100</v>
      </c>
      <c r="G64" s="250">
        <v>12</v>
      </c>
      <c r="H64" s="250">
        <v>7</v>
      </c>
      <c r="I64" s="250" t="s">
        <v>277</v>
      </c>
      <c r="J64" s="250">
        <v>32</v>
      </c>
      <c r="K64" s="250">
        <v>31.5</v>
      </c>
      <c r="L64" s="4">
        <v>32.108498715262058</v>
      </c>
      <c r="M64" s="4">
        <v>5.0996903225806447</v>
      </c>
      <c r="N64" s="4">
        <v>12</v>
      </c>
      <c r="O64" s="4">
        <v>7</v>
      </c>
      <c r="P64" s="3">
        <v>1512</v>
      </c>
      <c r="Q64" s="4">
        <v>36.5</v>
      </c>
      <c r="R64" s="3">
        <v>2500</v>
      </c>
      <c r="S64" s="4">
        <v>26.500350488852305</v>
      </c>
      <c r="T64" s="3">
        <v>1250.0342283724942</v>
      </c>
      <c r="U64" s="4">
        <v>8.1521739130434785</v>
      </c>
      <c r="V64" s="3">
        <v>106980</v>
      </c>
      <c r="W64" s="237">
        <v>1</v>
      </c>
      <c r="X64" s="3">
        <v>1249.9639818997355</v>
      </c>
      <c r="Y64" s="3">
        <v>2500</v>
      </c>
      <c r="Z64" s="4">
        <v>31.5</v>
      </c>
      <c r="AA64" s="4">
        <v>16.654759738507714</v>
      </c>
      <c r="AB64" s="3">
        <v>31.518432413290462</v>
      </c>
      <c r="AC64" s="3">
        <v>2500</v>
      </c>
      <c r="AD64" s="3">
        <v>245.39622641509425</v>
      </c>
      <c r="AE64" s="237">
        <v>1</v>
      </c>
      <c r="AF64" s="238">
        <f t="shared" si="9"/>
        <v>1.3141500128731765</v>
      </c>
      <c r="AG64" s="238">
        <f t="shared" si="0"/>
        <v>1.0932887405575373</v>
      </c>
      <c r="AH64" s="239">
        <f t="shared" si="1"/>
        <v>527.44229999999993</v>
      </c>
      <c r="AI64" s="270">
        <f t="shared" si="2"/>
        <v>4.9815675867095379</v>
      </c>
      <c r="AJ64" s="239">
        <f t="shared" si="3"/>
        <v>868.87879151439427</v>
      </c>
      <c r="AK64" s="270">
        <f t="shared" si="4"/>
        <v>401.35623394077567</v>
      </c>
      <c r="AL64" s="239">
        <f t="shared" si="10"/>
        <v>59.919742426381276</v>
      </c>
      <c r="AM64" s="270">
        <f t="shared" si="5"/>
        <v>-9.9996495111476946</v>
      </c>
      <c r="AN64" s="270">
        <f t="shared" si="6"/>
        <v>-872.08706352904869</v>
      </c>
      <c r="AO64" s="270">
        <f t="shared" si="11"/>
        <v>-872.09375</v>
      </c>
      <c r="AP64" s="272">
        <f t="shared" si="12"/>
        <v>6.6864709513083653E-3</v>
      </c>
      <c r="AQ64" s="272">
        <f t="shared" si="7"/>
        <v>1.843241329046208E-2</v>
      </c>
      <c r="AR64" s="270">
        <f t="shared" si="8"/>
        <v>3.2149584856057829</v>
      </c>
      <c r="AS64" s="270">
        <f t="shared" si="13"/>
        <v>6.6864709513567711E-3</v>
      </c>
    </row>
    <row r="65" spans="1:45" s="36" customFormat="1">
      <c r="A65" s="143"/>
      <c r="B65" s="249" t="s">
        <v>208</v>
      </c>
      <c r="C65" s="250">
        <v>31.2</v>
      </c>
      <c r="D65" s="250">
        <v>23</v>
      </c>
      <c r="E65" s="250">
        <v>49.7</v>
      </c>
      <c r="F65" s="250">
        <v>100</v>
      </c>
      <c r="G65" s="250">
        <v>10.75</v>
      </c>
      <c r="H65" s="250">
        <v>7</v>
      </c>
      <c r="I65" s="250" t="s">
        <v>277</v>
      </c>
      <c r="J65" s="250">
        <v>22</v>
      </c>
      <c r="K65" s="250">
        <v>21.5</v>
      </c>
      <c r="L65" s="4">
        <v>22.362510229413466</v>
      </c>
      <c r="M65" s="4">
        <v>4.9722677419354833</v>
      </c>
      <c r="N65" s="4">
        <v>10.75</v>
      </c>
      <c r="O65" s="4">
        <v>7</v>
      </c>
      <c r="P65" s="3">
        <v>1512</v>
      </c>
      <c r="Q65" s="4">
        <v>31.5</v>
      </c>
      <c r="R65" s="3">
        <v>2500</v>
      </c>
      <c r="S65" s="4">
        <v>27.907700881939682</v>
      </c>
      <c r="T65" s="3">
        <v>2500</v>
      </c>
      <c r="U65" s="4">
        <v>8.1521739130434785</v>
      </c>
      <c r="V65" s="3">
        <v>106980</v>
      </c>
      <c r="W65" s="237">
        <v>1</v>
      </c>
      <c r="X65" s="3">
        <v>0</v>
      </c>
      <c r="Y65" s="3">
        <v>2500</v>
      </c>
      <c r="Z65" s="4">
        <v>27.907700881939682</v>
      </c>
      <c r="AA65" s="4">
        <v>16.654759738507714</v>
      </c>
      <c r="AB65" s="3">
        <v>27.926133295230144</v>
      </c>
      <c r="AC65" s="3">
        <v>2500</v>
      </c>
      <c r="AD65" s="3">
        <v>245.39622641509425</v>
      </c>
      <c r="AE65" s="237">
        <v>1</v>
      </c>
      <c r="AF65" s="238">
        <f t="shared" si="9"/>
        <v>1.4151603588033344</v>
      </c>
      <c r="AG65" s="238">
        <f t="shared" si="0"/>
        <v>1.0980264953963901</v>
      </c>
      <c r="AH65" s="239">
        <f t="shared" si="1"/>
        <v>395.58172500000001</v>
      </c>
      <c r="AI65" s="270">
        <f t="shared" si="2"/>
        <v>3.5738667047698556</v>
      </c>
      <c r="AJ65" s="239">
        <f t="shared" si="3"/>
        <v>623.34936331257722</v>
      </c>
      <c r="AK65" s="270">
        <f t="shared" si="4"/>
        <v>279.53137786766837</v>
      </c>
      <c r="AL65" s="239">
        <f t="shared" si="10"/>
        <v>51.763739555091206</v>
      </c>
      <c r="AM65" s="270">
        <f t="shared" si="5"/>
        <v>-3.5922991180603177</v>
      </c>
      <c r="AN65" s="270">
        <f t="shared" si="6"/>
        <v>-626.56432179818296</v>
      </c>
      <c r="AO65" s="270">
        <f t="shared" si="11"/>
        <v>-626.56432179818296</v>
      </c>
      <c r="AP65" s="272">
        <f t="shared" si="12"/>
        <v>0</v>
      </c>
      <c r="AQ65" s="272">
        <f t="shared" si="7"/>
        <v>1.843241329046208E-2</v>
      </c>
      <c r="AR65" s="270">
        <f t="shared" si="8"/>
        <v>3.2149584856057829</v>
      </c>
      <c r="AS65" s="270">
        <f t="shared" si="13"/>
        <v>4.8405723873656825E-14</v>
      </c>
    </row>
    <row r="66" spans="1:45">
      <c r="A66" s="174"/>
      <c r="B66" s="249" t="s">
        <v>209</v>
      </c>
      <c r="C66" s="250">
        <v>26.3</v>
      </c>
      <c r="D66" s="250">
        <v>19</v>
      </c>
      <c r="E66" s="250">
        <v>49.9</v>
      </c>
      <c r="F66" s="250">
        <v>100</v>
      </c>
      <c r="G66" s="250">
        <v>9.5</v>
      </c>
      <c r="H66" s="250">
        <v>7</v>
      </c>
      <c r="I66" s="250" t="s">
        <v>277</v>
      </c>
      <c r="J66" s="250">
        <v>22</v>
      </c>
      <c r="K66" s="250">
        <v>21.5</v>
      </c>
      <c r="L66" s="4">
        <v>13.97190866656153</v>
      </c>
      <c r="M66" s="4">
        <v>4.8448451612903218</v>
      </c>
      <c r="N66" s="4">
        <v>9.5</v>
      </c>
      <c r="O66" s="4">
        <v>7</v>
      </c>
      <c r="P66" s="3">
        <v>1512</v>
      </c>
      <c r="Q66" s="4">
        <v>25.5</v>
      </c>
      <c r="R66" s="3">
        <v>2500</v>
      </c>
      <c r="S66" s="4">
        <v>23.198183353302252</v>
      </c>
      <c r="T66" s="3">
        <v>2500</v>
      </c>
      <c r="U66" s="4">
        <v>8.1521739130434785</v>
      </c>
      <c r="V66" s="3">
        <v>106980</v>
      </c>
      <c r="W66" s="237">
        <v>1</v>
      </c>
      <c r="X66" s="3">
        <v>0</v>
      </c>
      <c r="Y66" s="3">
        <v>2500</v>
      </c>
      <c r="Z66" s="4">
        <v>23.198183353302252</v>
      </c>
      <c r="AA66" s="4">
        <v>16.654759738507714</v>
      </c>
      <c r="AB66" s="3">
        <v>23.216615766592714</v>
      </c>
      <c r="AC66" s="3">
        <v>2500</v>
      </c>
      <c r="AD66" s="3">
        <v>245.39622641509425</v>
      </c>
      <c r="AE66" s="237">
        <v>1</v>
      </c>
      <c r="AF66" s="238">
        <f t="shared" si="9"/>
        <v>1.5100078667485388</v>
      </c>
      <c r="AG66" s="238">
        <f t="shared" si="0"/>
        <v>1.0340459868611691</v>
      </c>
      <c r="AH66" s="239">
        <f t="shared" si="1"/>
        <v>263.72114999999997</v>
      </c>
      <c r="AI66" s="270">
        <f t="shared" si="2"/>
        <v>2.2833842334072862</v>
      </c>
      <c r="AJ66" s="239">
        <f t="shared" si="3"/>
        <v>398.26502376060705</v>
      </c>
      <c r="AK66" s="270">
        <f t="shared" si="4"/>
        <v>174.64885833201913</v>
      </c>
      <c r="AL66" s="239">
        <f t="shared" si="10"/>
        <v>40.104984571412047</v>
      </c>
      <c r="AM66" s="270">
        <f t="shared" si="5"/>
        <v>-2.3018166466977483</v>
      </c>
      <c r="AN66" s="270">
        <f t="shared" si="6"/>
        <v>-401.47998224621284</v>
      </c>
      <c r="AO66" s="270">
        <f t="shared" si="11"/>
        <v>-401.47998224621284</v>
      </c>
      <c r="AP66" s="272">
        <f t="shared" si="12"/>
        <v>0</v>
      </c>
      <c r="AQ66" s="272">
        <f t="shared" si="7"/>
        <v>1.843241329046208E-2</v>
      </c>
      <c r="AR66" s="270">
        <f t="shared" si="8"/>
        <v>3.2149584856057829</v>
      </c>
      <c r="AS66" s="270">
        <f t="shared" si="13"/>
        <v>-8.4376949871511897E-15</v>
      </c>
    </row>
    <row r="67" spans="1:45">
      <c r="A67" s="174"/>
      <c r="B67" s="249" t="s">
        <v>220</v>
      </c>
      <c r="C67" s="250">
        <v>11.7</v>
      </c>
      <c r="D67" s="250">
        <v>7</v>
      </c>
      <c r="E67" s="250">
        <v>50</v>
      </c>
      <c r="F67" s="250">
        <v>100</v>
      </c>
      <c r="G67" s="250">
        <v>8.75</v>
      </c>
      <c r="H67" s="250">
        <v>7</v>
      </c>
      <c r="I67" s="250" t="s">
        <v>277</v>
      </c>
      <c r="J67" s="250">
        <v>22</v>
      </c>
      <c r="K67" s="250">
        <v>21.5</v>
      </c>
      <c r="L67" s="4">
        <v>9.7764703771242356</v>
      </c>
      <c r="M67" s="4">
        <v>4.7683916129032262</v>
      </c>
      <c r="N67" s="4">
        <v>8.75</v>
      </c>
      <c r="O67" s="4">
        <v>7</v>
      </c>
      <c r="P67" s="3">
        <v>1512</v>
      </c>
      <c r="Q67" s="4">
        <v>23.2</v>
      </c>
      <c r="R67" s="3">
        <v>2500</v>
      </c>
      <c r="S67" s="4">
        <v>15.088614234943618</v>
      </c>
      <c r="T67" s="3">
        <v>523.96419184522938</v>
      </c>
      <c r="U67" s="4">
        <v>8.1521739130434785</v>
      </c>
      <c r="V67" s="3">
        <v>106980</v>
      </c>
      <c r="W67" s="237">
        <v>1</v>
      </c>
      <c r="X67" s="3">
        <v>1976.0375648182746</v>
      </c>
      <c r="Y67" s="3">
        <v>2500</v>
      </c>
      <c r="Z67" s="4">
        <v>21.5</v>
      </c>
      <c r="AA67" s="4">
        <v>16.654759738507714</v>
      </c>
      <c r="AB67" s="3">
        <v>21.518432413290462</v>
      </c>
      <c r="AC67" s="3">
        <v>2500</v>
      </c>
      <c r="AD67" s="3">
        <v>245.39622641509425</v>
      </c>
      <c r="AE67" s="237">
        <v>1</v>
      </c>
      <c r="AF67" s="238">
        <f t="shared" si="9"/>
        <v>1.5106049351467625</v>
      </c>
      <c r="AG67" s="238">
        <f t="shared" si="0"/>
        <v>0.91213372906138024</v>
      </c>
      <c r="AH67" s="239">
        <f t="shared" si="1"/>
        <v>184.604805</v>
      </c>
      <c r="AI67" s="270">
        <f t="shared" si="2"/>
        <v>1.6815675867095372</v>
      </c>
      <c r="AJ67" s="239">
        <f t="shared" si="3"/>
        <v>293.29691651439407</v>
      </c>
      <c r="AK67" s="270">
        <f t="shared" si="4"/>
        <v>122.20587971405294</v>
      </c>
      <c r="AL67" s="239">
        <f t="shared" si="10"/>
        <v>13.513768199658898</v>
      </c>
      <c r="AM67" s="270">
        <f t="shared" si="5"/>
        <v>-8.1113857650563812</v>
      </c>
      <c r="AN67" s="270">
        <f t="shared" si="6"/>
        <v>-296.51715550202817</v>
      </c>
      <c r="AO67" s="270">
        <f t="shared" si="11"/>
        <v>-296.51187499999986</v>
      </c>
      <c r="AP67" s="272">
        <f t="shared" si="12"/>
        <v>-5.2805020283130943E-3</v>
      </c>
      <c r="AQ67" s="272">
        <f t="shared" si="7"/>
        <v>1.843241329046208E-2</v>
      </c>
      <c r="AR67" s="270">
        <f t="shared" si="8"/>
        <v>3.2149584856057829</v>
      </c>
      <c r="AS67" s="270">
        <f t="shared" si="13"/>
        <v>-5.280502028321532E-3</v>
      </c>
    </row>
    <row r="68" spans="1:45">
      <c r="A68" s="174"/>
      <c r="B68" s="249" t="s">
        <v>221</v>
      </c>
      <c r="C68" s="250">
        <v>26.3</v>
      </c>
      <c r="D68" s="250">
        <v>19</v>
      </c>
      <c r="E68" s="250">
        <v>49.9</v>
      </c>
      <c r="F68" s="250">
        <v>100</v>
      </c>
      <c r="G68" s="250">
        <v>9.5</v>
      </c>
      <c r="H68" s="250">
        <v>7</v>
      </c>
      <c r="I68" s="250" t="s">
        <v>277</v>
      </c>
      <c r="J68" s="250">
        <v>32</v>
      </c>
      <c r="K68" s="250">
        <v>31.5</v>
      </c>
      <c r="L68" s="4">
        <v>15.734119990288269</v>
      </c>
      <c r="M68" s="4">
        <v>4.8448451612903218</v>
      </c>
      <c r="N68" s="4">
        <v>9.5</v>
      </c>
      <c r="O68" s="4">
        <v>7</v>
      </c>
      <c r="P68" s="3">
        <v>1512</v>
      </c>
      <c r="Q68" s="4">
        <v>34</v>
      </c>
      <c r="R68" s="3">
        <v>2500</v>
      </c>
      <c r="S68" s="4">
        <v>24.106545210896005</v>
      </c>
      <c r="T68" s="3">
        <v>631.72164611104313</v>
      </c>
      <c r="U68" s="4">
        <v>8.1521739130434785</v>
      </c>
      <c r="V68" s="3">
        <v>106980</v>
      </c>
      <c r="W68" s="237">
        <v>1</v>
      </c>
      <c r="X68" s="3">
        <v>1868.2766337344499</v>
      </c>
      <c r="Y68" s="3">
        <v>2500</v>
      </c>
      <c r="Z68" s="4">
        <v>31.5</v>
      </c>
      <c r="AA68" s="4">
        <v>16.654759738507714</v>
      </c>
      <c r="AB68" s="3">
        <v>31.518432413290462</v>
      </c>
      <c r="AC68" s="3">
        <v>2500</v>
      </c>
      <c r="AD68" s="3">
        <v>245.39622641509425</v>
      </c>
      <c r="AE68" s="237">
        <v>1</v>
      </c>
      <c r="AF68" s="238">
        <f t="shared" si="9"/>
        <v>1.3408879564298697</v>
      </c>
      <c r="AG68" s="238">
        <f t="shared" si="0"/>
        <v>0.95183592317279819</v>
      </c>
      <c r="AH68" s="239">
        <f t="shared" si="1"/>
        <v>263.72114999999997</v>
      </c>
      <c r="AI68" s="270">
        <f t="shared" si="2"/>
        <v>2.4815675867095379</v>
      </c>
      <c r="AJ68" s="239">
        <f t="shared" si="3"/>
        <v>432.83191651439421</v>
      </c>
      <c r="AK68" s="270">
        <f t="shared" si="4"/>
        <v>196.67649987860335</v>
      </c>
      <c r="AL68" s="239">
        <f t="shared" si="10"/>
        <v>27.565733364209109</v>
      </c>
      <c r="AM68" s="270">
        <f t="shared" si="5"/>
        <v>-9.8934547891039948</v>
      </c>
      <c r="AN68" s="270">
        <f t="shared" si="6"/>
        <v>-436.04056418762184</v>
      </c>
      <c r="AO68" s="270">
        <f t="shared" si="11"/>
        <v>-436.046875</v>
      </c>
      <c r="AP68" s="272">
        <f t="shared" si="12"/>
        <v>6.3108123781603354E-3</v>
      </c>
      <c r="AQ68" s="272">
        <f t="shared" si="7"/>
        <v>1.843241329046208E-2</v>
      </c>
      <c r="AR68" s="270">
        <f t="shared" si="8"/>
        <v>3.2149584856057829</v>
      </c>
      <c r="AS68" s="270">
        <f t="shared" si="13"/>
        <v>6.3108123781518977E-3</v>
      </c>
    </row>
    <row r="69" spans="1:45">
      <c r="A69" s="174"/>
      <c r="B69" s="251" t="s">
        <v>196</v>
      </c>
      <c r="C69" s="250">
        <v>36</v>
      </c>
      <c r="D69" s="250">
        <v>27</v>
      </c>
      <c r="E69" s="250">
        <v>49.9</v>
      </c>
      <c r="F69" s="250">
        <v>100</v>
      </c>
      <c r="G69" s="250">
        <v>12</v>
      </c>
      <c r="H69" s="250">
        <v>7</v>
      </c>
      <c r="I69" s="250">
        <v>5</v>
      </c>
      <c r="J69" s="250">
        <v>22</v>
      </c>
      <c r="K69" s="250">
        <v>21.5</v>
      </c>
      <c r="L69" s="4">
        <v>32.383788993363488</v>
      </c>
      <c r="M69" s="4">
        <v>5.0996903225806447</v>
      </c>
      <c r="N69" s="4">
        <v>12</v>
      </c>
      <c r="O69" s="4">
        <v>7</v>
      </c>
      <c r="P69" s="3">
        <v>1512</v>
      </c>
      <c r="Q69" s="4">
        <v>37</v>
      </c>
      <c r="R69" s="3">
        <v>2498.1921429282702</v>
      </c>
      <c r="S69" s="4">
        <v>31.999376305426967</v>
      </c>
      <c r="T69" s="3">
        <v>2498.1921429282702</v>
      </c>
      <c r="U69" s="4">
        <v>8.150941224402791</v>
      </c>
      <c r="V69" s="3">
        <v>106974.6</v>
      </c>
      <c r="W69" s="237">
        <v>0.99994959419043339</v>
      </c>
      <c r="X69" s="3">
        <v>0</v>
      </c>
      <c r="Y69" s="3">
        <v>2498.1921429282702</v>
      </c>
      <c r="Z69" s="4">
        <v>31.999376305426967</v>
      </c>
      <c r="AA69" s="4">
        <v>16.594704123875719</v>
      </c>
      <c r="AB69" s="3">
        <v>32.01785193170452</v>
      </c>
      <c r="AC69" s="3">
        <v>2498.1921429282702</v>
      </c>
      <c r="AD69" s="3">
        <v>244.68829355717281</v>
      </c>
      <c r="AE69" s="237">
        <v>0.99861379992580468</v>
      </c>
      <c r="AF69" s="238">
        <f t="shared" si="9"/>
        <v>1.3029785986021347</v>
      </c>
      <c r="AG69" s="238">
        <f t="shared" si="0"/>
        <v>1.08591710600686</v>
      </c>
      <c r="AH69" s="239">
        <f t="shared" si="1"/>
        <v>527.44229999999993</v>
      </c>
      <c r="AI69" s="270">
        <f t="shared" si="2"/>
        <v>4.98214806829548</v>
      </c>
      <c r="AJ69" s="239">
        <f t="shared" si="3"/>
        <v>868.35164170397616</v>
      </c>
      <c r="AK69" s="270">
        <f t="shared" si="4"/>
        <v>404.79736241704359</v>
      </c>
      <c r="AL69" s="239">
        <f t="shared" si="10"/>
        <v>63.888020713067363</v>
      </c>
      <c r="AM69" s="270">
        <f t="shared" si="5"/>
        <v>-5.0006236945730329</v>
      </c>
      <c r="AN69" s="270">
        <f t="shared" si="6"/>
        <v>-871.57180702016103</v>
      </c>
      <c r="AO69" s="270">
        <f t="shared" si="11"/>
        <v>-871.57180702016103</v>
      </c>
      <c r="AP69" s="272">
        <f t="shared" si="12"/>
        <v>0</v>
      </c>
      <c r="AQ69" s="272">
        <f t="shared" si="7"/>
        <v>1.8475626277552948E-2</v>
      </c>
      <c r="AR69" s="270">
        <f t="shared" si="8"/>
        <v>3.2201653161848038</v>
      </c>
      <c r="AS69" s="270">
        <f t="shared" si="13"/>
        <v>-7.1498362785860081E-14</v>
      </c>
    </row>
    <row r="70" spans="1:45">
      <c r="A70" s="174"/>
      <c r="B70" s="251" t="s">
        <v>199</v>
      </c>
      <c r="C70" s="250">
        <v>31.2</v>
      </c>
      <c r="D70" s="250">
        <v>23</v>
      </c>
      <c r="E70" s="250">
        <v>49.7</v>
      </c>
      <c r="F70" s="250">
        <v>100</v>
      </c>
      <c r="G70" s="250">
        <v>12</v>
      </c>
      <c r="H70" s="250">
        <v>7</v>
      </c>
      <c r="I70" s="250">
        <v>5</v>
      </c>
      <c r="J70" s="250">
        <v>22</v>
      </c>
      <c r="K70" s="250">
        <v>21.5</v>
      </c>
      <c r="L70" s="4">
        <v>31.022975477149863</v>
      </c>
      <c r="M70" s="4">
        <v>5.0996903225806447</v>
      </c>
      <c r="N70" s="4">
        <v>12</v>
      </c>
      <c r="O70" s="4">
        <v>7</v>
      </c>
      <c r="P70" s="3">
        <v>1512</v>
      </c>
      <c r="Q70" s="4">
        <v>34.299999999999997</v>
      </c>
      <c r="R70" s="3">
        <v>2444.2832509807063</v>
      </c>
      <c r="S70" s="4">
        <v>29.249033477425513</v>
      </c>
      <c r="T70" s="3">
        <v>2444.2832509807063</v>
      </c>
      <c r="U70" s="4">
        <v>8.1495023498819652</v>
      </c>
      <c r="V70" s="3">
        <v>106968.3</v>
      </c>
      <c r="W70" s="237">
        <v>0.99989075081577961</v>
      </c>
      <c r="X70" s="3">
        <v>0</v>
      </c>
      <c r="Y70" s="3">
        <v>2444.2832509807063</v>
      </c>
      <c r="Z70" s="4">
        <v>29.249033477425513</v>
      </c>
      <c r="AA70" s="4">
        <v>15.62670847589486</v>
      </c>
      <c r="AB70" s="3">
        <v>29.266824732132736</v>
      </c>
      <c r="AC70" s="3">
        <v>2444.2832509807063</v>
      </c>
      <c r="AD70" s="3">
        <v>235.49706299791188</v>
      </c>
      <c r="AE70" s="237">
        <v>0.97947102918945617</v>
      </c>
      <c r="AF70" s="238">
        <f t="shared" si="9"/>
        <v>1.3601333640958853</v>
      </c>
      <c r="AG70" s="238">
        <f t="shared" si="0"/>
        <v>1.131673222973397</v>
      </c>
      <c r="AH70" s="239">
        <f t="shared" si="1"/>
        <v>527.44229999999993</v>
      </c>
      <c r="AI70" s="270">
        <f t="shared" si="2"/>
        <v>5.0331752678672608</v>
      </c>
      <c r="AJ70" s="239">
        <f t="shared" si="3"/>
        <v>858.31508780836839</v>
      </c>
      <c r="AK70" s="270">
        <f t="shared" si="4"/>
        <v>387.78719346437327</v>
      </c>
      <c r="AL70" s="239">
        <f t="shared" si="10"/>
        <v>56.914405656004874</v>
      </c>
      <c r="AM70" s="270">
        <f t="shared" si="5"/>
        <v>-5.050966522574484</v>
      </c>
      <c r="AN70" s="270">
        <f t="shared" si="6"/>
        <v>-861.34905772468369</v>
      </c>
      <c r="AO70" s="270">
        <f t="shared" si="11"/>
        <v>-861.34905772468369</v>
      </c>
      <c r="AP70" s="272">
        <f t="shared" si="12"/>
        <v>0</v>
      </c>
      <c r="AQ70" s="272">
        <f t="shared" si="7"/>
        <v>1.7791254707223203E-2</v>
      </c>
      <c r="AR70" s="270">
        <f t="shared" si="8"/>
        <v>3.033969916315272</v>
      </c>
      <c r="AS70" s="270">
        <f t="shared" si="13"/>
        <v>-2.7977620220553945E-14</v>
      </c>
    </row>
    <row r="71" spans="1:45">
      <c r="A71" s="174"/>
      <c r="B71" s="251" t="s">
        <v>200</v>
      </c>
      <c r="C71" s="250">
        <v>26.3</v>
      </c>
      <c r="D71" s="250">
        <v>19</v>
      </c>
      <c r="E71" s="250">
        <v>49.9</v>
      </c>
      <c r="F71" s="250">
        <v>100</v>
      </c>
      <c r="G71" s="250">
        <v>12</v>
      </c>
      <c r="H71" s="250">
        <v>7</v>
      </c>
      <c r="I71" s="250">
        <v>5</v>
      </c>
      <c r="J71" s="250">
        <v>22</v>
      </c>
      <c r="K71" s="250">
        <v>21.5</v>
      </c>
      <c r="L71" s="4">
        <v>29.824424228317362</v>
      </c>
      <c r="M71" s="4">
        <v>5.0996903225806447</v>
      </c>
      <c r="N71" s="4">
        <v>12</v>
      </c>
      <c r="O71" s="4">
        <v>7</v>
      </c>
      <c r="P71" s="3">
        <v>1512</v>
      </c>
      <c r="Q71" s="4">
        <v>31.5</v>
      </c>
      <c r="R71" s="3">
        <v>2412.0149216936761</v>
      </c>
      <c r="S71" s="4">
        <v>26.482254420418965</v>
      </c>
      <c r="T71" s="3">
        <v>2412.0149216936761</v>
      </c>
      <c r="U71" s="4">
        <v>8.1465665353348893</v>
      </c>
      <c r="V71" s="3">
        <v>106955.5</v>
      </c>
      <c r="W71" s="237">
        <v>0.9997706679667544</v>
      </c>
      <c r="X71" s="3">
        <v>0</v>
      </c>
      <c r="Y71" s="3">
        <v>2412.0149216936761</v>
      </c>
      <c r="Z71" s="4">
        <v>26.482254420418965</v>
      </c>
      <c r="AA71" s="4">
        <v>15.066446108196443</v>
      </c>
      <c r="AB71" s="3">
        <v>26.499643460579229</v>
      </c>
      <c r="AC71" s="3">
        <v>2412.0149216936761</v>
      </c>
      <c r="AD71" s="3">
        <v>230.09138013138698</v>
      </c>
      <c r="AE71" s="237">
        <v>0.96803575181022894</v>
      </c>
      <c r="AF71" s="238">
        <f t="shared" si="9"/>
        <v>1.4147929119093201</v>
      </c>
      <c r="AG71" s="238">
        <f t="shared" si="0"/>
        <v>1.1732302436362103</v>
      </c>
      <c r="AH71" s="239">
        <f t="shared" si="1"/>
        <v>527.44229999999993</v>
      </c>
      <c r="AI71" s="270">
        <f t="shared" si="2"/>
        <v>5.0003565394207712</v>
      </c>
      <c r="AJ71" s="239">
        <f t="shared" si="3"/>
        <v>841.46125378955412</v>
      </c>
      <c r="AK71" s="270">
        <f t="shared" si="4"/>
        <v>372.80530285396702</v>
      </c>
      <c r="AL71" s="239">
        <f t="shared" si="10"/>
        <v>58.786349064412889</v>
      </c>
      <c r="AM71" s="270">
        <f t="shared" si="5"/>
        <v>-5.0177455795810353</v>
      </c>
      <c r="AN71" s="270">
        <f t="shared" si="6"/>
        <v>-844.38748583322911</v>
      </c>
      <c r="AO71" s="270">
        <f t="shared" si="11"/>
        <v>-844.38748583322911</v>
      </c>
      <c r="AP71" s="272">
        <f t="shared" si="12"/>
        <v>0</v>
      </c>
      <c r="AQ71" s="272">
        <f t="shared" si="7"/>
        <v>1.7389040160264102E-2</v>
      </c>
      <c r="AR71" s="270">
        <f t="shared" si="8"/>
        <v>2.9262320436749691</v>
      </c>
      <c r="AS71" s="270">
        <f t="shared" si="13"/>
        <v>-1.6875389974302379E-14</v>
      </c>
    </row>
    <row r="72" spans="1:45">
      <c r="A72" s="174"/>
      <c r="B72" s="251" t="s">
        <v>201</v>
      </c>
      <c r="C72" s="250">
        <v>11.7</v>
      </c>
      <c r="D72" s="250">
        <v>7</v>
      </c>
      <c r="E72" s="250">
        <v>50</v>
      </c>
      <c r="F72" s="250">
        <v>100</v>
      </c>
      <c r="G72" s="250">
        <v>12</v>
      </c>
      <c r="H72" s="250">
        <v>7</v>
      </c>
      <c r="I72" s="250">
        <v>5</v>
      </c>
      <c r="J72" s="250">
        <v>22</v>
      </c>
      <c r="K72" s="250">
        <v>21.5</v>
      </c>
      <c r="L72" s="4">
        <v>28.340441897560542</v>
      </c>
      <c r="M72" s="4">
        <v>5.0996903225806447</v>
      </c>
      <c r="N72" s="4">
        <v>12</v>
      </c>
      <c r="O72" s="4">
        <v>7</v>
      </c>
      <c r="P72" s="3">
        <v>1512</v>
      </c>
      <c r="Q72" s="4">
        <v>27</v>
      </c>
      <c r="R72" s="3">
        <v>2330.8252004201472</v>
      </c>
      <c r="S72" s="4">
        <v>21.99840362793427</v>
      </c>
      <c r="T72" s="3">
        <v>2330.8252004201472</v>
      </c>
      <c r="U72" s="4">
        <v>3.1199801872220827</v>
      </c>
      <c r="V72" s="3">
        <v>77671.600000000006</v>
      </c>
      <c r="W72" s="237">
        <v>0.72603819212384646</v>
      </c>
      <c r="X72" s="3">
        <v>0</v>
      </c>
      <c r="Y72" s="3">
        <v>2330.8252004201472</v>
      </c>
      <c r="Z72" s="4">
        <v>21.99840362793427</v>
      </c>
      <c r="AA72" s="4">
        <v>13.718780622478624</v>
      </c>
      <c r="AB72" s="3">
        <v>22.014443381854512</v>
      </c>
      <c r="AC72" s="3">
        <v>2330.8252004201472</v>
      </c>
      <c r="AD72" s="3">
        <v>216.80800998006023</v>
      </c>
      <c r="AE72" s="237">
        <v>0.93934481821320925</v>
      </c>
      <c r="AF72" s="238">
        <f t="shared" si="9"/>
        <v>1.4888753023865886</v>
      </c>
      <c r="AG72" s="238">
        <f t="shared" si="0"/>
        <v>1.2748370797762092</v>
      </c>
      <c r="AH72" s="239">
        <f t="shared" si="1"/>
        <v>527.44229999999993</v>
      </c>
      <c r="AI72" s="270">
        <f t="shared" si="2"/>
        <v>4.9855566181454876</v>
      </c>
      <c r="AJ72" s="239">
        <f t="shared" si="3"/>
        <v>810.73051307528726</v>
      </c>
      <c r="AK72" s="270">
        <f t="shared" si="4"/>
        <v>354.25552371950675</v>
      </c>
      <c r="AL72" s="239">
        <f t="shared" si="10"/>
        <v>70.967310644219424</v>
      </c>
      <c r="AM72" s="270">
        <f t="shared" si="5"/>
        <v>-5.0015963720657304</v>
      </c>
      <c r="AN72" s="270">
        <f t="shared" si="6"/>
        <v>-813.3388312474309</v>
      </c>
      <c r="AO72" s="270">
        <f t="shared" si="11"/>
        <v>-813.3388312474309</v>
      </c>
      <c r="AP72" s="272">
        <f t="shared" si="12"/>
        <v>0</v>
      </c>
      <c r="AQ72" s="272">
        <f t="shared" si="7"/>
        <v>1.6039753920242816E-2</v>
      </c>
      <c r="AR72" s="270">
        <f t="shared" si="8"/>
        <v>2.6083181721436288</v>
      </c>
      <c r="AS72" s="270">
        <f t="shared" si="13"/>
        <v>-1.1546319456101628E-14</v>
      </c>
    </row>
    <row r="73" spans="1:45">
      <c r="A73" s="174"/>
      <c r="B73" s="251" t="s">
        <v>202</v>
      </c>
      <c r="C73" s="250">
        <v>26.3</v>
      </c>
      <c r="D73" s="250">
        <v>19</v>
      </c>
      <c r="E73" s="250">
        <v>49.9</v>
      </c>
      <c r="F73" s="250">
        <v>100</v>
      </c>
      <c r="G73" s="250">
        <v>12</v>
      </c>
      <c r="H73" s="250">
        <v>7</v>
      </c>
      <c r="I73" s="250">
        <v>5</v>
      </c>
      <c r="J73" s="250">
        <v>32</v>
      </c>
      <c r="K73" s="250">
        <v>31.5</v>
      </c>
      <c r="L73" s="4">
        <v>32.402407591763307</v>
      </c>
      <c r="M73" s="4">
        <v>5.0996903225806447</v>
      </c>
      <c r="N73" s="4">
        <v>12</v>
      </c>
      <c r="O73" s="4">
        <v>7</v>
      </c>
      <c r="P73" s="3">
        <v>1512</v>
      </c>
      <c r="Q73" s="4">
        <v>37</v>
      </c>
      <c r="R73" s="3">
        <v>2479.8717270065499</v>
      </c>
      <c r="S73" s="4">
        <v>31.994231861240294</v>
      </c>
      <c r="T73" s="3">
        <v>2479.8717270065499</v>
      </c>
      <c r="U73" s="4">
        <v>0.80930219482079435</v>
      </c>
      <c r="V73" s="3">
        <v>49535.3</v>
      </c>
      <c r="W73" s="237">
        <v>0.46303351542496879</v>
      </c>
      <c r="X73" s="3">
        <v>0</v>
      </c>
      <c r="Y73" s="3">
        <v>2479.8717270065499</v>
      </c>
      <c r="Z73" s="4">
        <v>31.994231861240294</v>
      </c>
      <c r="AA73" s="4">
        <v>16.261208207199189</v>
      </c>
      <c r="AB73" s="3">
        <v>32.012084330815988</v>
      </c>
      <c r="AC73" s="3">
        <v>2479.8717270065499</v>
      </c>
      <c r="AD73" s="3">
        <v>241.54225143789287</v>
      </c>
      <c r="AE73" s="237">
        <v>0.99210304336133492</v>
      </c>
      <c r="AF73" s="238">
        <f t="shared" si="9"/>
        <v>1.3022299000623048</v>
      </c>
      <c r="AG73" s="238">
        <f t="shared" si="0"/>
        <v>1.1339529326428071</v>
      </c>
      <c r="AH73" s="239">
        <f t="shared" si="1"/>
        <v>527.44229999999993</v>
      </c>
      <c r="AI73" s="270">
        <f t="shared" si="2"/>
        <v>4.9879156691840123</v>
      </c>
      <c r="AJ73" s="239">
        <f t="shared" si="3"/>
        <v>862.98148971127375</v>
      </c>
      <c r="AK73" s="270">
        <f t="shared" si="4"/>
        <v>405.03009489704135</v>
      </c>
      <c r="AL73" s="239">
        <f t="shared" si="10"/>
        <v>69.490905185767588</v>
      </c>
      <c r="AM73" s="270">
        <f t="shared" si="5"/>
        <v>-5.0057681387597057</v>
      </c>
      <c r="AN73" s="270">
        <f t="shared" si="6"/>
        <v>-866.07022492879958</v>
      </c>
      <c r="AO73" s="270">
        <f t="shared" si="11"/>
        <v>-866.07022492879958</v>
      </c>
      <c r="AP73" s="272">
        <f t="shared" si="12"/>
        <v>0</v>
      </c>
      <c r="AQ73" s="272">
        <f t="shared" si="7"/>
        <v>1.7852469575693419E-2</v>
      </c>
      <c r="AR73" s="270">
        <f t="shared" si="8"/>
        <v>3.0887352175257341</v>
      </c>
      <c r="AS73" s="270">
        <f t="shared" si="13"/>
        <v>-8.8817841970012523E-14</v>
      </c>
    </row>
    <row r="74" spans="1:45">
      <c r="A74" s="174"/>
      <c r="B74" s="251" t="s">
        <v>197</v>
      </c>
      <c r="C74" s="250">
        <v>31.2</v>
      </c>
      <c r="D74" s="250">
        <v>23</v>
      </c>
      <c r="E74" s="250">
        <v>49.7</v>
      </c>
      <c r="F74" s="250">
        <v>100</v>
      </c>
      <c r="G74" s="250">
        <v>10.75</v>
      </c>
      <c r="H74" s="250">
        <v>7</v>
      </c>
      <c r="I74" s="250">
        <v>5</v>
      </c>
      <c r="J74" s="250">
        <v>22</v>
      </c>
      <c r="K74" s="250">
        <v>21.5</v>
      </c>
      <c r="L74" s="4">
        <v>23.288927936433932</v>
      </c>
      <c r="M74" s="4">
        <v>4.9722677419354833</v>
      </c>
      <c r="N74" s="4">
        <v>10.75</v>
      </c>
      <c r="O74" s="4">
        <v>7</v>
      </c>
      <c r="P74" s="3">
        <v>1512</v>
      </c>
      <c r="Q74" s="4">
        <v>33</v>
      </c>
      <c r="R74" s="3">
        <v>1840.6173012127533</v>
      </c>
      <c r="S74" s="4">
        <v>27.988547474967579</v>
      </c>
      <c r="T74" s="3">
        <v>1840.6173012127533</v>
      </c>
      <c r="U74" s="4">
        <v>8.1482900999697936</v>
      </c>
      <c r="V74" s="3">
        <v>106963</v>
      </c>
      <c r="W74" s="237">
        <v>0.99984116997312311</v>
      </c>
      <c r="X74" s="3">
        <v>0</v>
      </c>
      <c r="Y74" s="3">
        <v>1840.6173012127533</v>
      </c>
      <c r="Z74" s="4">
        <v>27.988547474967579</v>
      </c>
      <c r="AA74" s="4">
        <v>7.3087550654022921</v>
      </c>
      <c r="AB74" s="3">
        <v>27.999624263993709</v>
      </c>
      <c r="AC74" s="3">
        <v>1840.6173012127533</v>
      </c>
      <c r="AD74" s="3">
        <v>146.26803422037025</v>
      </c>
      <c r="AE74" s="237">
        <v>0.76926365980340239</v>
      </c>
      <c r="AF74" s="238">
        <f t="shared" si="9"/>
        <v>1.3588662426358904</v>
      </c>
      <c r="AG74" s="238">
        <f t="shared" si="0"/>
        <v>1.1416574581012571</v>
      </c>
      <c r="AH74" s="239">
        <f t="shared" si="1"/>
        <v>395.58172500000001</v>
      </c>
      <c r="AI74" s="270">
        <f t="shared" si="2"/>
        <v>5.0003757360062906</v>
      </c>
      <c r="AJ74" s="239">
        <f t="shared" si="3"/>
        <v>642.1245880515844</v>
      </c>
      <c r="AK74" s="270">
        <f t="shared" si="4"/>
        <v>291.11159920542417</v>
      </c>
      <c r="AL74" s="239">
        <f t="shared" si="10"/>
        <v>44.568736153839836</v>
      </c>
      <c r="AM74" s="270">
        <f t="shared" si="5"/>
        <v>-5.0114525250324213</v>
      </c>
      <c r="AN74" s="270">
        <f t="shared" si="6"/>
        <v>-643.54701687810689</v>
      </c>
      <c r="AO74" s="270">
        <f t="shared" si="11"/>
        <v>-643.54701687810689</v>
      </c>
      <c r="AP74" s="272">
        <f t="shared" si="12"/>
        <v>0</v>
      </c>
      <c r="AQ74" s="272">
        <f t="shared" si="7"/>
        <v>1.107678902613074E-2</v>
      </c>
      <c r="AR74" s="270">
        <f t="shared" si="8"/>
        <v>1.4224288265224008</v>
      </c>
      <c r="AS74" s="270">
        <f t="shared" si="13"/>
        <v>-9.0594198809412774E-14</v>
      </c>
    </row>
    <row r="75" spans="1:45">
      <c r="A75" s="174"/>
      <c r="B75" s="251" t="s">
        <v>198</v>
      </c>
      <c r="C75" s="250">
        <v>26.3</v>
      </c>
      <c r="D75" s="250">
        <v>19</v>
      </c>
      <c r="E75" s="250">
        <v>49.9</v>
      </c>
      <c r="F75" s="250">
        <v>100</v>
      </c>
      <c r="G75" s="250">
        <v>9.5</v>
      </c>
      <c r="H75" s="250">
        <v>7</v>
      </c>
      <c r="I75" s="250">
        <v>5</v>
      </c>
      <c r="J75" s="250">
        <v>22</v>
      </c>
      <c r="K75" s="250">
        <v>21.5</v>
      </c>
      <c r="L75" s="4">
        <v>15.569897564402357</v>
      </c>
      <c r="M75" s="4">
        <v>4.8448451612903218</v>
      </c>
      <c r="N75" s="4">
        <v>9.5</v>
      </c>
      <c r="O75" s="4">
        <v>7</v>
      </c>
      <c r="P75" s="3">
        <v>1512</v>
      </c>
      <c r="Q75" s="4">
        <v>28.5</v>
      </c>
      <c r="R75" s="3">
        <v>1250</v>
      </c>
      <c r="S75" s="4">
        <v>23.588381470957557</v>
      </c>
      <c r="T75" s="3">
        <v>1250</v>
      </c>
      <c r="U75" s="4">
        <v>8.1353329285860703</v>
      </c>
      <c r="V75" s="3">
        <v>106906.3</v>
      </c>
      <c r="W75" s="237">
        <v>0.99931091613022938</v>
      </c>
      <c r="X75" s="3">
        <v>0</v>
      </c>
      <c r="Y75" s="3">
        <v>1250</v>
      </c>
      <c r="Z75" s="4">
        <v>23.588381470957557</v>
      </c>
      <c r="AA75" s="4">
        <v>2.82673761223811</v>
      </c>
      <c r="AB75" s="3">
        <v>23.594712506341178</v>
      </c>
      <c r="AC75" s="3">
        <v>1250</v>
      </c>
      <c r="AD75" s="3">
        <v>83.3</v>
      </c>
      <c r="AE75" s="237">
        <v>0.57653285667548726</v>
      </c>
      <c r="AF75" s="238">
        <f t="shared" si="9"/>
        <v>1.35503088011548</v>
      </c>
      <c r="AG75" s="238">
        <f t="shared" si="0"/>
        <v>1.1105075963331144</v>
      </c>
      <c r="AH75" s="239">
        <f t="shared" si="1"/>
        <v>263.72114999999997</v>
      </c>
      <c r="AI75" s="270">
        <f t="shared" si="2"/>
        <v>4.9052874936588218</v>
      </c>
      <c r="AJ75" s="239">
        <f t="shared" si="3"/>
        <v>427.78705651730235</v>
      </c>
      <c r="AK75" s="270">
        <f t="shared" si="4"/>
        <v>194.62371955502948</v>
      </c>
      <c r="AL75" s="239">
        <f t="shared" si="10"/>
        <v>30.557813037727101</v>
      </c>
      <c r="AM75" s="270">
        <f t="shared" si="5"/>
        <v>-4.9116185290424426</v>
      </c>
      <c r="AN75" s="270">
        <f t="shared" si="6"/>
        <v>-428.33918215621071</v>
      </c>
      <c r="AO75" s="270">
        <f t="shared" si="11"/>
        <v>-428.33918215621071</v>
      </c>
      <c r="AP75" s="272">
        <f t="shared" si="12"/>
        <v>0</v>
      </c>
      <c r="AQ75" s="272">
        <f t="shared" si="7"/>
        <v>6.3310353836207867E-3</v>
      </c>
      <c r="AR75" s="270">
        <f t="shared" si="8"/>
        <v>0.55212563890845401</v>
      </c>
      <c r="AS75" s="270">
        <f t="shared" si="13"/>
        <v>8.9372953482325102E-14</v>
      </c>
    </row>
    <row r="76" spans="1:45">
      <c r="A76" s="174"/>
      <c r="B76" s="251" t="s">
        <v>203</v>
      </c>
      <c r="C76" s="250">
        <v>11.7</v>
      </c>
      <c r="D76" s="250">
        <v>7</v>
      </c>
      <c r="E76" s="250">
        <v>50</v>
      </c>
      <c r="F76" s="250">
        <v>100</v>
      </c>
      <c r="G76" s="250">
        <v>8.75</v>
      </c>
      <c r="H76" s="250">
        <v>7</v>
      </c>
      <c r="I76" s="250">
        <v>5</v>
      </c>
      <c r="J76" s="250">
        <v>22</v>
      </c>
      <c r="K76" s="250">
        <v>21.5</v>
      </c>
      <c r="L76" s="4">
        <v>10.845706851709801</v>
      </c>
      <c r="M76" s="4">
        <v>4.7683916129032262</v>
      </c>
      <c r="N76" s="4">
        <v>8.75</v>
      </c>
      <c r="O76" s="4">
        <v>7</v>
      </c>
      <c r="P76" s="3">
        <v>1512</v>
      </c>
      <c r="Q76" s="4">
        <v>24.9</v>
      </c>
      <c r="R76" s="3">
        <v>1250</v>
      </c>
      <c r="S76" s="4">
        <v>18.647011328146299</v>
      </c>
      <c r="T76" s="3">
        <v>679.66546875590768</v>
      </c>
      <c r="U76" s="4">
        <v>0.52173913043478271</v>
      </c>
      <c r="V76" s="3">
        <v>42792</v>
      </c>
      <c r="W76" s="237">
        <v>0.4</v>
      </c>
      <c r="X76" s="3">
        <v>570.33275512534306</v>
      </c>
      <c r="Y76" s="3">
        <v>1250</v>
      </c>
      <c r="Z76" s="4">
        <v>21.5</v>
      </c>
      <c r="AA76" s="4">
        <v>2.82673761223811</v>
      </c>
      <c r="AB76" s="3">
        <v>21.506256901540524</v>
      </c>
      <c r="AC76" s="3">
        <v>1250</v>
      </c>
      <c r="AD76" s="3">
        <v>83.3</v>
      </c>
      <c r="AE76" s="237">
        <v>0.57653285667548726</v>
      </c>
      <c r="AF76" s="238">
        <f t="shared" si="9"/>
        <v>1.3616802115273656</v>
      </c>
      <c r="AG76" s="238">
        <f t="shared" si="0"/>
        <v>1.1715207534538936</v>
      </c>
      <c r="AH76" s="239">
        <f t="shared" si="1"/>
        <v>184.604805</v>
      </c>
      <c r="AI76" s="270">
        <f t="shared" si="2"/>
        <v>3.3937430984594741</v>
      </c>
      <c r="AJ76" s="239">
        <f t="shared" si="3"/>
        <v>295.96621452721422</v>
      </c>
      <c r="AK76" s="270">
        <f t="shared" si="4"/>
        <v>135.57133564637252</v>
      </c>
      <c r="AL76" s="239">
        <f t="shared" si="10"/>
        <v>24.209926119158297</v>
      </c>
      <c r="AM76" s="270">
        <f t="shared" si="5"/>
        <v>-6.2529886718537</v>
      </c>
      <c r="AN76" s="270">
        <f t="shared" si="6"/>
        <v>-296.50772221380623</v>
      </c>
      <c r="AO76" s="270">
        <f t="shared" si="11"/>
        <v>-296.51187499999986</v>
      </c>
      <c r="AP76" s="272">
        <f t="shared" si="12"/>
        <v>4.1527861936287991E-3</v>
      </c>
      <c r="AQ76" s="272">
        <f t="shared" si="7"/>
        <v>6.2569015405244954E-3</v>
      </c>
      <c r="AR76" s="270">
        <f t="shared" si="8"/>
        <v>0.54566047278567831</v>
      </c>
      <c r="AS76" s="270">
        <f t="shared" si="13"/>
        <v>4.1527861936655475E-3</v>
      </c>
    </row>
    <row r="77" spans="1:45">
      <c r="A77" s="174"/>
      <c r="B77" s="251" t="s">
        <v>222</v>
      </c>
      <c r="C77" s="250">
        <v>26.3</v>
      </c>
      <c r="D77" s="250">
        <v>19</v>
      </c>
      <c r="E77" s="250">
        <v>49.9</v>
      </c>
      <c r="F77" s="250">
        <v>100</v>
      </c>
      <c r="G77" s="250">
        <v>9.5</v>
      </c>
      <c r="H77" s="250">
        <v>7</v>
      </c>
      <c r="I77" s="250">
        <v>5</v>
      </c>
      <c r="J77" s="250">
        <v>32</v>
      </c>
      <c r="K77" s="250">
        <v>31.5</v>
      </c>
      <c r="L77" s="4">
        <v>17.358884321835468</v>
      </c>
      <c r="M77" s="4">
        <v>4.8448451612903218</v>
      </c>
      <c r="N77" s="4">
        <v>9.5</v>
      </c>
      <c r="O77" s="4">
        <v>7</v>
      </c>
      <c r="P77" s="3">
        <v>1512</v>
      </c>
      <c r="Q77" s="4">
        <v>36.5</v>
      </c>
      <c r="R77" s="3">
        <v>1290.8565931922747</v>
      </c>
      <c r="S77" s="4">
        <v>27.725568787539601</v>
      </c>
      <c r="T77" s="3">
        <v>735.56946679555483</v>
      </c>
      <c r="U77" s="4">
        <v>0.52173913043478271</v>
      </c>
      <c r="V77" s="3">
        <v>42792</v>
      </c>
      <c r="W77" s="237">
        <v>0.4</v>
      </c>
      <c r="X77" s="3">
        <v>555.2854362643576</v>
      </c>
      <c r="Y77" s="3">
        <v>1290.8565931922747</v>
      </c>
      <c r="Z77" s="4">
        <v>31.5</v>
      </c>
      <c r="AA77" s="4">
        <v>3.0446233136902507</v>
      </c>
      <c r="AB77" s="3">
        <v>31.506525884868811</v>
      </c>
      <c r="AC77" s="3">
        <v>1290.8565931922747</v>
      </c>
      <c r="AD77" s="3">
        <v>86.881055431508074</v>
      </c>
      <c r="AE77" s="237">
        <v>0.58918487807298536</v>
      </c>
      <c r="AF77" s="238">
        <f t="shared" si="9"/>
        <v>1.2153829479387417</v>
      </c>
      <c r="AG77" s="238">
        <f t="shared" si="0"/>
        <v>1.0998014941948875</v>
      </c>
      <c r="AH77" s="239">
        <f t="shared" si="1"/>
        <v>263.72114999999997</v>
      </c>
      <c r="AI77" s="270">
        <f t="shared" si="2"/>
        <v>4.993474115131189</v>
      </c>
      <c r="AJ77" s="239">
        <f t="shared" si="3"/>
        <v>449.71146669775868</v>
      </c>
      <c r="AK77" s="270">
        <f t="shared" si="4"/>
        <v>216.98605402294336</v>
      </c>
      <c r="AL77" s="239">
        <f t="shared" si="10"/>
        <v>30.995737325184621</v>
      </c>
      <c r="AM77" s="270">
        <f t="shared" si="5"/>
        <v>-8.7744312124603994</v>
      </c>
      <c r="AN77" s="270">
        <f t="shared" si="6"/>
        <v>-450.29365582931467</v>
      </c>
      <c r="AO77" s="270">
        <f t="shared" si="11"/>
        <v>-450.29918682771012</v>
      </c>
      <c r="AP77" s="272">
        <f t="shared" si="12"/>
        <v>5.5309983954430209E-3</v>
      </c>
      <c r="AQ77" s="272">
        <f t="shared" si="7"/>
        <v>6.5258848688110049E-3</v>
      </c>
      <c r="AR77" s="270">
        <f t="shared" si="8"/>
        <v>0.58772012995137057</v>
      </c>
      <c r="AS77" s="270">
        <f t="shared" si="13"/>
        <v>5.5309983953781838E-3</v>
      </c>
    </row>
    <row r="78" spans="1:45">
      <c r="A78" s="174"/>
      <c r="B78" s="251" t="s">
        <v>223</v>
      </c>
      <c r="C78" s="250">
        <v>26.3</v>
      </c>
      <c r="D78" s="250">
        <v>19</v>
      </c>
      <c r="E78" s="250">
        <v>49.9</v>
      </c>
      <c r="F78" s="250">
        <v>100</v>
      </c>
      <c r="G78" s="250">
        <v>9.5</v>
      </c>
      <c r="H78" s="250">
        <v>7</v>
      </c>
      <c r="I78" s="250">
        <v>6</v>
      </c>
      <c r="J78" s="250">
        <v>22</v>
      </c>
      <c r="K78" s="250">
        <v>21.5</v>
      </c>
      <c r="L78" s="4">
        <v>15.569897564402357</v>
      </c>
      <c r="M78" s="4">
        <v>4.8448451612903218</v>
      </c>
      <c r="N78" s="4">
        <v>9.5</v>
      </c>
      <c r="O78" s="4">
        <v>7</v>
      </c>
      <c r="P78" s="3">
        <v>1512</v>
      </c>
      <c r="Q78" s="4">
        <v>28.5</v>
      </c>
      <c r="R78" s="3">
        <v>1250</v>
      </c>
      <c r="S78" s="4">
        <v>23.588381470957557</v>
      </c>
      <c r="T78" s="3">
        <v>1250</v>
      </c>
      <c r="U78" s="4">
        <v>8.1353329285860703</v>
      </c>
      <c r="V78" s="3">
        <v>106906.3</v>
      </c>
      <c r="W78" s="237">
        <v>0.99931091613022938</v>
      </c>
      <c r="X78" s="3">
        <v>0</v>
      </c>
      <c r="Y78" s="3">
        <v>1250</v>
      </c>
      <c r="Z78" s="4">
        <v>23.588381470957557</v>
      </c>
      <c r="AA78" s="4">
        <v>2.82673761223811</v>
      </c>
      <c r="AB78" s="3">
        <v>23.594712506341178</v>
      </c>
      <c r="AC78" s="3">
        <v>1250</v>
      </c>
      <c r="AD78" s="3">
        <v>83.3</v>
      </c>
      <c r="AE78" s="237">
        <v>0.57653285667548726</v>
      </c>
      <c r="AF78" s="238">
        <f t="shared" si="9"/>
        <v>1.35503088011548</v>
      </c>
      <c r="AG78" s="238">
        <f t="shared" si="0"/>
        <v>1.1105075963331144</v>
      </c>
      <c r="AH78" s="239">
        <f t="shared" si="1"/>
        <v>263.72114999999997</v>
      </c>
      <c r="AI78" s="270">
        <f t="shared" si="2"/>
        <v>4.9052874936588218</v>
      </c>
      <c r="AJ78" s="239">
        <f t="shared" si="3"/>
        <v>427.78705651730235</v>
      </c>
      <c r="AK78" s="270">
        <f t="shared" si="4"/>
        <v>194.62371955502948</v>
      </c>
      <c r="AL78" s="239">
        <f t="shared" si="10"/>
        <v>30.557813037727101</v>
      </c>
      <c r="AM78" s="270">
        <f t="shared" si="5"/>
        <v>-4.9116185290424426</v>
      </c>
      <c r="AN78" s="270">
        <f t="shared" si="6"/>
        <v>-428.33918215621071</v>
      </c>
      <c r="AO78" s="270">
        <f t="shared" si="11"/>
        <v>-428.33918215621071</v>
      </c>
      <c r="AP78" s="272">
        <f t="shared" si="12"/>
        <v>0</v>
      </c>
      <c r="AQ78" s="272">
        <f t="shared" si="7"/>
        <v>6.3310353836207867E-3</v>
      </c>
      <c r="AR78" s="270">
        <f t="shared" si="8"/>
        <v>0.55212563890845401</v>
      </c>
      <c r="AS78" s="270">
        <f t="shared" si="13"/>
        <v>8.9372953482325102E-14</v>
      </c>
    </row>
    <row r="79" spans="1:45">
      <c r="A79" s="174"/>
      <c r="B79" s="177"/>
      <c r="C79" s="173"/>
      <c r="D79" s="174"/>
      <c r="E79" s="174"/>
      <c r="F79" s="174"/>
      <c r="G79" s="174"/>
      <c r="H79" s="174"/>
      <c r="I79" s="174"/>
      <c r="J79" s="174"/>
      <c r="K79" s="174"/>
      <c r="L79" s="174"/>
      <c r="M79" s="174"/>
      <c r="N79" s="174"/>
      <c r="O79" s="174"/>
      <c r="P79" s="174"/>
      <c r="Q79" s="174"/>
      <c r="R79" s="174"/>
      <c r="S79" s="174"/>
      <c r="T79" s="174"/>
      <c r="U79" s="171"/>
      <c r="V79" s="169"/>
      <c r="W79" s="169"/>
      <c r="X79" s="169"/>
      <c r="Y79" s="169"/>
      <c r="Z79" s="169"/>
      <c r="AA79" s="169"/>
      <c r="AB79" s="169"/>
      <c r="AC79" s="169"/>
      <c r="AD79" s="169"/>
      <c r="AE79" s="169"/>
      <c r="AF79" s="174"/>
      <c r="AG79" s="174"/>
      <c r="AH79" s="174"/>
      <c r="AI79" s="174"/>
    </row>
    <row r="80" spans="1:45">
      <c r="A80" s="174"/>
      <c r="B80" s="177" t="s">
        <v>146</v>
      </c>
      <c r="C80" s="173"/>
      <c r="D80" s="174"/>
      <c r="E80" s="174"/>
      <c r="F80" s="174"/>
      <c r="G80" s="174"/>
      <c r="H80" s="174"/>
      <c r="I80" s="174"/>
      <c r="J80" s="174"/>
      <c r="K80" s="174"/>
      <c r="L80" s="174"/>
      <c r="M80" s="174"/>
      <c r="N80" s="174"/>
      <c r="O80" s="174"/>
      <c r="P80" s="174"/>
      <c r="Q80" s="174"/>
      <c r="R80" s="174"/>
      <c r="S80" s="174"/>
      <c r="T80" s="174"/>
      <c r="U80" s="172"/>
      <c r="V80" s="169"/>
      <c r="W80" s="169"/>
      <c r="X80" s="169"/>
      <c r="Y80" s="169"/>
      <c r="Z80" s="169"/>
      <c r="AA80" s="169"/>
      <c r="AB80" s="169"/>
      <c r="AC80" s="169"/>
      <c r="AD80" s="169"/>
      <c r="AE80" s="169"/>
      <c r="AF80" s="174"/>
      <c r="AG80" s="174"/>
      <c r="AH80" s="174"/>
      <c r="AI80" s="174"/>
    </row>
    <row r="81" spans="1:35">
      <c r="A81" s="174"/>
      <c r="B81" s="177"/>
      <c r="C81" s="299" t="s">
        <v>1</v>
      </c>
      <c r="D81" s="300"/>
      <c r="E81" s="300"/>
      <c r="F81" s="300"/>
      <c r="G81" s="300"/>
      <c r="H81" s="300"/>
      <c r="I81" s="301"/>
      <c r="J81" s="302" t="s">
        <v>2</v>
      </c>
      <c r="K81" s="303"/>
      <c r="L81" s="174"/>
      <c r="M81" s="174"/>
      <c r="N81" s="174"/>
      <c r="O81" s="174"/>
      <c r="P81" s="174"/>
      <c r="Q81" s="174"/>
      <c r="R81" s="174"/>
      <c r="S81" s="174"/>
      <c r="T81" s="174"/>
      <c r="U81" s="172"/>
      <c r="V81" s="169"/>
      <c r="W81" s="169"/>
      <c r="X81" s="169"/>
      <c r="Y81" s="169"/>
      <c r="Z81" s="169"/>
      <c r="AA81" s="169"/>
      <c r="AB81" s="169"/>
      <c r="AC81" s="169"/>
      <c r="AD81" s="169"/>
      <c r="AE81" s="169"/>
      <c r="AF81" s="174"/>
      <c r="AG81" s="174"/>
      <c r="AH81" s="174"/>
      <c r="AI81" s="174"/>
    </row>
    <row r="82" spans="1:35" ht="48">
      <c r="A82" s="174"/>
      <c r="B82" s="183" t="s">
        <v>155</v>
      </c>
      <c r="C82" s="183" t="s">
        <v>148</v>
      </c>
      <c r="D82" s="183" t="s">
        <v>149</v>
      </c>
      <c r="E82" s="183" t="s">
        <v>150</v>
      </c>
      <c r="F82" s="183" t="s">
        <v>151</v>
      </c>
      <c r="G82" s="186" t="s">
        <v>152</v>
      </c>
      <c r="H82" s="186" t="s">
        <v>153</v>
      </c>
      <c r="I82" s="183" t="s">
        <v>155</v>
      </c>
      <c r="J82" s="185" t="s">
        <v>162</v>
      </c>
      <c r="K82" s="185" t="s">
        <v>163</v>
      </c>
      <c r="L82" s="174"/>
      <c r="M82" s="174"/>
      <c r="N82" s="174"/>
      <c r="O82" s="174"/>
      <c r="P82" s="174"/>
      <c r="Q82" s="174"/>
      <c r="R82" s="174"/>
      <c r="S82" s="174"/>
      <c r="T82" s="174"/>
      <c r="U82" s="171"/>
      <c r="V82" s="169"/>
      <c r="W82" s="169"/>
      <c r="X82" s="169"/>
      <c r="Y82" s="169"/>
      <c r="Z82" s="169"/>
      <c r="AA82" s="169"/>
      <c r="AB82" s="169"/>
      <c r="AC82" s="169"/>
      <c r="AD82" s="169"/>
      <c r="AE82" s="169"/>
      <c r="AF82" s="174"/>
      <c r="AG82" s="174"/>
      <c r="AH82" s="174"/>
      <c r="AI82" s="174"/>
    </row>
    <row r="83" spans="1:35">
      <c r="A83" s="174"/>
      <c r="B83" s="2" t="s">
        <v>161</v>
      </c>
      <c r="C83" s="2">
        <v>27</v>
      </c>
      <c r="D83" s="2">
        <v>37</v>
      </c>
      <c r="E83" s="2">
        <v>100</v>
      </c>
      <c r="F83" s="2">
        <v>100</v>
      </c>
      <c r="G83" s="187">
        <v>32</v>
      </c>
      <c r="H83" s="187">
        <v>8.14</v>
      </c>
      <c r="I83" s="2" t="s">
        <v>161</v>
      </c>
      <c r="J83" s="184">
        <v>31.97</v>
      </c>
      <c r="K83" s="184">
        <v>8.1521699999999999</v>
      </c>
      <c r="L83" s="174"/>
      <c r="M83" s="174"/>
      <c r="N83" s="174"/>
      <c r="O83" s="174"/>
      <c r="P83" s="174"/>
      <c r="Q83" s="174"/>
      <c r="R83" s="174"/>
      <c r="S83" s="174"/>
      <c r="T83" s="174"/>
      <c r="U83" s="171"/>
      <c r="V83" s="169"/>
      <c r="W83" s="169"/>
      <c r="X83" s="169"/>
      <c r="Y83" s="169"/>
      <c r="Z83" s="169"/>
      <c r="AA83" s="169"/>
      <c r="AB83" s="169"/>
      <c r="AC83" s="169"/>
      <c r="AD83" s="169"/>
      <c r="AE83" s="169"/>
      <c r="AF83" s="174"/>
      <c r="AG83" s="174"/>
      <c r="AH83" s="174"/>
      <c r="AI83" s="174"/>
    </row>
    <row r="84" spans="1:35">
      <c r="A84" s="174"/>
      <c r="B84" s="2" t="s">
        <v>156</v>
      </c>
      <c r="C84" s="2">
        <v>23</v>
      </c>
      <c r="D84" s="2">
        <v>33</v>
      </c>
      <c r="E84" s="2">
        <v>100</v>
      </c>
      <c r="F84" s="2">
        <v>75</v>
      </c>
      <c r="G84" s="187">
        <v>28.1</v>
      </c>
      <c r="H84" s="187">
        <v>8.14</v>
      </c>
      <c r="I84" s="2" t="s">
        <v>156</v>
      </c>
      <c r="J84" s="184">
        <v>27.73</v>
      </c>
      <c r="K84" s="184">
        <v>8.1521699999999999</v>
      </c>
      <c r="L84" s="174"/>
      <c r="M84" s="174"/>
      <c r="N84" s="174"/>
      <c r="O84" s="174"/>
      <c r="P84" s="174"/>
      <c r="Q84" s="174"/>
      <c r="R84" s="174"/>
      <c r="S84" s="174"/>
      <c r="T84" s="174"/>
      <c r="U84" s="172"/>
      <c r="V84" s="169"/>
      <c r="W84" s="169"/>
      <c r="X84" s="169"/>
      <c r="Y84" s="169"/>
      <c r="Z84" s="169"/>
      <c r="AA84" s="169"/>
      <c r="AB84" s="169"/>
      <c r="AC84" s="169"/>
      <c r="AD84" s="169"/>
      <c r="AE84" s="169"/>
      <c r="AF84" s="174"/>
      <c r="AG84" s="174"/>
      <c r="AH84" s="174"/>
      <c r="AI84" s="174"/>
    </row>
    <row r="85" spans="1:35">
      <c r="A85" s="174"/>
      <c r="B85" s="2" t="s">
        <v>157</v>
      </c>
      <c r="C85" s="2">
        <v>19</v>
      </c>
      <c r="D85" s="2">
        <v>29</v>
      </c>
      <c r="E85" s="2">
        <v>100</v>
      </c>
      <c r="F85" s="2">
        <v>50</v>
      </c>
      <c r="G85" s="187">
        <v>23.8</v>
      </c>
      <c r="H85" s="187">
        <v>8.14</v>
      </c>
      <c r="I85" s="2" t="s">
        <v>157</v>
      </c>
      <c r="J85" s="184">
        <v>23.1</v>
      </c>
      <c r="K85" s="184">
        <v>8.1521699999999999</v>
      </c>
      <c r="L85" s="174"/>
      <c r="M85" s="174"/>
      <c r="N85" s="174"/>
      <c r="O85" s="174"/>
      <c r="P85" s="174"/>
      <c r="Q85" s="174"/>
      <c r="R85" s="174"/>
      <c r="S85" s="174"/>
      <c r="T85" s="174"/>
      <c r="U85" s="172"/>
      <c r="V85" s="169"/>
      <c r="W85" s="169"/>
      <c r="X85" s="169"/>
      <c r="Y85" s="169"/>
      <c r="Z85" s="169"/>
      <c r="AA85" s="169"/>
      <c r="AB85" s="169"/>
      <c r="AC85" s="169"/>
      <c r="AD85" s="169"/>
      <c r="AE85" s="169"/>
      <c r="AF85" s="174"/>
      <c r="AG85" s="174"/>
      <c r="AH85" s="174"/>
      <c r="AI85" s="174"/>
    </row>
    <row r="86" spans="1:35">
      <c r="A86" s="174"/>
      <c r="B86" s="2" t="s">
        <v>154</v>
      </c>
      <c r="C86" s="2">
        <v>15</v>
      </c>
      <c r="D86" s="2">
        <v>25</v>
      </c>
      <c r="E86" s="2">
        <v>100</v>
      </c>
      <c r="F86" s="2">
        <v>25</v>
      </c>
      <c r="G86" s="187">
        <v>19.2</v>
      </c>
      <c r="H86" s="187">
        <v>8.14</v>
      </c>
      <c r="I86" s="2" t="s">
        <v>154</v>
      </c>
      <c r="J86" s="184">
        <v>17.559999999999999</v>
      </c>
      <c r="K86" s="184">
        <v>8.1521699999999999</v>
      </c>
      <c r="L86" s="174"/>
      <c r="M86" s="174"/>
      <c r="N86" s="174"/>
      <c r="O86" s="174"/>
      <c r="P86" s="174"/>
      <c r="Q86" s="174"/>
      <c r="R86" s="174"/>
      <c r="S86" s="174"/>
      <c r="T86" s="174"/>
      <c r="U86" s="172"/>
      <c r="V86" s="169"/>
      <c r="W86" s="169"/>
      <c r="X86" s="169"/>
      <c r="Y86" s="169"/>
      <c r="Z86" s="169"/>
      <c r="AA86" s="169"/>
      <c r="AB86" s="169"/>
      <c r="AC86" s="169"/>
      <c r="AD86" s="169"/>
      <c r="AE86" s="169"/>
      <c r="AF86" s="174"/>
      <c r="AG86" s="174"/>
      <c r="AH86" s="174"/>
      <c r="AI86" s="174"/>
    </row>
    <row r="87" spans="1:35">
      <c r="A87" s="174"/>
      <c r="B87" s="2" t="s">
        <v>158</v>
      </c>
      <c r="C87" s="2">
        <v>19</v>
      </c>
      <c r="D87" s="2">
        <v>29</v>
      </c>
      <c r="E87" s="2">
        <v>75</v>
      </c>
      <c r="F87" s="2">
        <v>50</v>
      </c>
      <c r="G87" s="187">
        <v>24.4</v>
      </c>
      <c r="H87" s="187">
        <v>3.41</v>
      </c>
      <c r="I87" s="2" t="s">
        <v>158</v>
      </c>
      <c r="J87" s="184">
        <v>23.97</v>
      </c>
      <c r="K87" s="184">
        <v>3.4392</v>
      </c>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row>
    <row r="88" spans="1:35">
      <c r="A88" s="174"/>
      <c r="B88" s="2" t="s">
        <v>159</v>
      </c>
      <c r="C88" s="2">
        <v>15</v>
      </c>
      <c r="D88" s="2">
        <v>25</v>
      </c>
      <c r="E88" s="2">
        <v>50</v>
      </c>
      <c r="F88" s="2">
        <v>25</v>
      </c>
      <c r="G88" s="187">
        <v>20.5</v>
      </c>
      <c r="H88" s="187">
        <v>1.01</v>
      </c>
      <c r="I88" s="2" t="s">
        <v>159</v>
      </c>
      <c r="J88" s="184">
        <v>19.68</v>
      </c>
      <c r="K88" s="184">
        <v>1.01902</v>
      </c>
      <c r="L88" s="174"/>
      <c r="M88" s="174"/>
      <c r="N88" s="174"/>
      <c r="O88" s="174"/>
      <c r="P88" s="174"/>
      <c r="Q88" s="174"/>
      <c r="R88" s="174"/>
      <c r="S88" s="174"/>
      <c r="T88" s="174"/>
      <c r="U88" s="176"/>
      <c r="V88" s="174"/>
      <c r="W88" s="174"/>
      <c r="X88" s="174"/>
      <c r="Y88" s="174"/>
      <c r="Z88" s="174"/>
      <c r="AA88" s="174"/>
      <c r="AB88" s="174"/>
      <c r="AC88" s="174"/>
      <c r="AD88" s="174"/>
      <c r="AE88" s="174"/>
      <c r="AF88" s="174"/>
      <c r="AG88" s="174"/>
      <c r="AH88" s="174"/>
      <c r="AI88" s="174"/>
    </row>
    <row r="89" spans="1:35">
      <c r="A89" s="174"/>
      <c r="B89" s="174"/>
      <c r="C89" s="174"/>
      <c r="D89" s="174"/>
      <c r="E89" s="174"/>
      <c r="F89" s="174"/>
      <c r="G89" s="174"/>
      <c r="H89" s="174"/>
      <c r="I89" s="174"/>
      <c r="J89" s="174"/>
      <c r="K89" s="174"/>
      <c r="L89" s="174"/>
      <c r="M89" s="174"/>
      <c r="N89" s="174"/>
      <c r="O89" s="174"/>
      <c r="P89" s="174"/>
      <c r="Q89" s="174"/>
      <c r="R89" s="174"/>
      <c r="S89" s="174"/>
      <c r="T89" s="174"/>
      <c r="U89" s="168"/>
      <c r="V89" s="174"/>
      <c r="W89" s="174"/>
      <c r="X89" s="174"/>
      <c r="Y89" s="174"/>
      <c r="Z89" s="174"/>
      <c r="AA89" s="174"/>
      <c r="AB89" s="174"/>
      <c r="AC89" s="174"/>
      <c r="AD89" s="174"/>
      <c r="AE89" s="174"/>
      <c r="AF89" s="174"/>
      <c r="AG89" s="174"/>
      <c r="AH89" s="174"/>
      <c r="AI89" s="174"/>
    </row>
    <row r="90" spans="1:35">
      <c r="A90" s="174"/>
      <c r="B90" s="191"/>
      <c r="C90" s="174"/>
      <c r="D90" s="174"/>
      <c r="E90" s="174"/>
      <c r="F90" s="174"/>
      <c r="G90" s="174"/>
      <c r="H90" s="174"/>
      <c r="I90" s="174"/>
      <c r="J90" s="174"/>
      <c r="K90" s="174"/>
      <c r="L90" s="174"/>
      <c r="M90" s="174"/>
      <c r="N90" s="174"/>
      <c r="O90" s="174"/>
      <c r="P90" s="174"/>
      <c r="Q90" s="174"/>
      <c r="R90" s="174"/>
      <c r="S90" s="174"/>
      <c r="T90" s="174"/>
      <c r="U90" s="176"/>
      <c r="V90" s="174"/>
      <c r="W90" s="174"/>
      <c r="X90" s="174"/>
      <c r="Y90" s="174"/>
      <c r="Z90" s="174"/>
      <c r="AA90" s="174"/>
      <c r="AB90" s="174"/>
      <c r="AC90" s="174"/>
      <c r="AD90" s="174"/>
      <c r="AE90" s="174"/>
      <c r="AF90" s="174"/>
      <c r="AG90" s="174"/>
      <c r="AH90" s="174"/>
      <c r="AI90" s="174"/>
    </row>
    <row r="91" spans="1:35">
      <c r="A91" s="174"/>
      <c r="B91" s="174"/>
      <c r="C91" s="174"/>
      <c r="D91" s="174"/>
      <c r="E91" s="174"/>
      <c r="F91" s="174"/>
      <c r="G91" s="174"/>
      <c r="H91" s="174"/>
      <c r="I91" s="174"/>
      <c r="J91" s="174"/>
      <c r="K91" s="174"/>
      <c r="L91" s="174"/>
      <c r="M91" s="174"/>
      <c r="N91" s="174"/>
      <c r="O91" s="174"/>
      <c r="P91" s="174"/>
      <c r="Q91" s="174"/>
      <c r="R91" s="174"/>
      <c r="S91" s="174"/>
      <c r="T91" s="174"/>
      <c r="U91" s="176"/>
      <c r="V91" s="174"/>
      <c r="W91" s="174"/>
      <c r="X91" s="174"/>
      <c r="Y91" s="174"/>
      <c r="Z91" s="174"/>
      <c r="AA91" s="174"/>
      <c r="AB91" s="174"/>
      <c r="AC91" s="174"/>
      <c r="AD91" s="174"/>
      <c r="AE91" s="174"/>
      <c r="AF91" s="174"/>
      <c r="AG91" s="174"/>
      <c r="AH91" s="174"/>
      <c r="AI91" s="174"/>
    </row>
    <row r="92" spans="1:35">
      <c r="A92" s="174"/>
      <c r="B92" s="174"/>
      <c r="C92" s="174"/>
      <c r="D92" s="174"/>
      <c r="E92" s="174"/>
      <c r="F92" s="174"/>
      <c r="G92" s="174"/>
      <c r="H92" s="174"/>
      <c r="I92" s="174"/>
      <c r="J92" s="174"/>
      <c r="K92" s="174"/>
      <c r="L92" s="174"/>
      <c r="M92" s="174"/>
      <c r="N92" s="174"/>
      <c r="O92" s="174"/>
      <c r="P92" s="174"/>
      <c r="Q92" s="174"/>
      <c r="R92" s="174"/>
      <c r="S92" s="174"/>
      <c r="T92" s="174"/>
      <c r="U92" s="176"/>
      <c r="V92" s="174"/>
      <c r="W92" s="174"/>
      <c r="X92" s="174"/>
      <c r="Y92" s="174"/>
      <c r="Z92" s="174"/>
      <c r="AA92" s="174"/>
      <c r="AB92" s="174"/>
      <c r="AC92" s="174"/>
      <c r="AD92" s="174"/>
      <c r="AE92" s="174"/>
      <c r="AF92" s="174"/>
      <c r="AG92" s="174"/>
      <c r="AH92" s="174"/>
      <c r="AI92" s="174"/>
    </row>
    <row r="93" spans="1:35">
      <c r="A93" s="174"/>
      <c r="B93" s="174"/>
      <c r="C93" s="174"/>
      <c r="D93" s="174"/>
      <c r="E93" s="174"/>
      <c r="F93" s="174"/>
      <c r="G93" s="174"/>
      <c r="H93" s="174"/>
      <c r="I93" s="174"/>
      <c r="J93" s="174"/>
      <c r="K93" s="174"/>
      <c r="L93" s="174"/>
      <c r="M93" s="174"/>
      <c r="N93" s="174"/>
      <c r="O93" s="174"/>
      <c r="P93" s="174"/>
      <c r="Q93" s="174"/>
      <c r="R93" s="174"/>
      <c r="S93" s="174"/>
      <c r="T93" s="174"/>
      <c r="U93" s="176"/>
      <c r="V93" s="174"/>
      <c r="W93" s="174"/>
      <c r="X93" s="174"/>
      <c r="Y93" s="174"/>
      <c r="Z93" s="174"/>
      <c r="AA93" s="174"/>
      <c r="AB93" s="174"/>
      <c r="AC93" s="174"/>
      <c r="AD93" s="174"/>
      <c r="AE93" s="174"/>
      <c r="AF93" s="174"/>
      <c r="AG93" s="174"/>
      <c r="AH93" s="174"/>
      <c r="AI93" s="174"/>
    </row>
    <row r="94" spans="1:35">
      <c r="A94" s="174"/>
      <c r="B94" s="174"/>
      <c r="C94" s="174"/>
      <c r="D94" s="174"/>
      <c r="E94" s="174"/>
      <c r="F94" s="174"/>
      <c r="G94" s="145"/>
      <c r="H94" s="145"/>
      <c r="I94" s="145"/>
      <c r="J94" s="145"/>
      <c r="K94" s="145"/>
      <c r="L94" s="145"/>
      <c r="M94" s="145"/>
      <c r="N94" s="145"/>
      <c r="O94" s="145"/>
      <c r="P94" s="145"/>
      <c r="Q94" s="145"/>
      <c r="R94" s="145"/>
      <c r="S94" s="174"/>
      <c r="T94" s="174"/>
      <c r="U94" s="174"/>
      <c r="V94" s="174"/>
      <c r="W94" s="174"/>
      <c r="X94" s="174"/>
      <c r="Y94" s="174"/>
      <c r="Z94" s="174"/>
      <c r="AA94" s="174"/>
      <c r="AB94" s="174"/>
      <c r="AC94" s="174"/>
      <c r="AD94" s="174"/>
      <c r="AE94" s="174"/>
      <c r="AF94" s="174"/>
      <c r="AG94" s="174"/>
      <c r="AH94" s="174"/>
      <c r="AI94" s="174"/>
    </row>
    <row r="95" spans="1:35">
      <c r="A95" s="174"/>
      <c r="B95" s="174"/>
      <c r="C95" s="145"/>
      <c r="D95" s="145"/>
      <c r="E95" s="145"/>
      <c r="F95" s="145"/>
      <c r="G95" s="145"/>
      <c r="H95" s="145"/>
      <c r="I95" s="145"/>
      <c r="J95" s="145"/>
      <c r="K95" s="145"/>
      <c r="L95" s="145"/>
      <c r="M95" s="145"/>
      <c r="N95" s="145"/>
      <c r="O95" s="145"/>
      <c r="P95" s="145"/>
      <c r="Q95" s="145"/>
      <c r="R95" s="145"/>
      <c r="S95" s="174"/>
      <c r="T95" s="174"/>
      <c r="U95" s="174"/>
      <c r="V95" s="174"/>
      <c r="W95" s="174"/>
      <c r="X95" s="174"/>
      <c r="Y95" s="174"/>
      <c r="Z95" s="174"/>
      <c r="AA95" s="174"/>
      <c r="AB95" s="174"/>
      <c r="AC95" s="174"/>
      <c r="AD95" s="174"/>
      <c r="AE95" s="174"/>
      <c r="AF95" s="174"/>
      <c r="AG95" s="174"/>
      <c r="AH95" s="174"/>
      <c r="AI95" s="174"/>
    </row>
    <row r="96" spans="1:35">
      <c r="A96" s="174"/>
      <c r="B96" s="174"/>
      <c r="C96" s="145"/>
      <c r="D96" s="145"/>
      <c r="E96" s="145"/>
      <c r="F96" s="146"/>
      <c r="G96" s="146"/>
      <c r="H96" s="146"/>
      <c r="I96" s="146"/>
      <c r="J96" s="170"/>
      <c r="K96" s="146"/>
      <c r="L96" s="146"/>
      <c r="M96" s="146"/>
      <c r="N96" s="146"/>
      <c r="O96" s="146"/>
      <c r="P96" s="146"/>
      <c r="Q96" s="146"/>
      <c r="R96" s="146"/>
      <c r="S96" s="174"/>
      <c r="T96" s="174"/>
      <c r="U96" s="169"/>
      <c r="V96" s="169"/>
      <c r="W96" s="169"/>
      <c r="X96" s="169"/>
      <c r="Y96" s="169"/>
      <c r="Z96" s="169"/>
      <c r="AA96" s="169"/>
      <c r="AB96" s="169"/>
      <c r="AC96" s="169"/>
      <c r="AD96" s="169"/>
      <c r="AE96" s="169"/>
      <c r="AF96" s="169"/>
      <c r="AG96" s="174"/>
      <c r="AH96" s="174"/>
      <c r="AI96" s="174"/>
    </row>
    <row r="97" spans="1:35">
      <c r="A97" s="174"/>
      <c r="B97" s="174"/>
      <c r="C97" s="145"/>
      <c r="D97" s="145"/>
      <c r="E97" s="145"/>
      <c r="F97" s="146"/>
      <c r="G97" s="146"/>
      <c r="H97" s="146"/>
      <c r="I97" s="146"/>
      <c r="J97" s="170"/>
      <c r="K97" s="146"/>
      <c r="L97" s="146"/>
      <c r="M97" s="146"/>
      <c r="N97" s="146"/>
      <c r="O97" s="146"/>
      <c r="P97" s="146"/>
      <c r="Q97" s="146"/>
      <c r="R97" s="146"/>
      <c r="S97" s="174"/>
      <c r="T97" s="174"/>
      <c r="U97" s="169"/>
      <c r="V97" s="169"/>
      <c r="W97" s="169"/>
      <c r="X97" s="169"/>
      <c r="Y97" s="169"/>
      <c r="Z97" s="169"/>
      <c r="AA97" s="169"/>
      <c r="AB97" s="169"/>
      <c r="AC97" s="169"/>
      <c r="AD97" s="169"/>
      <c r="AE97" s="169"/>
      <c r="AF97" s="169"/>
      <c r="AG97" s="174"/>
      <c r="AH97" s="174"/>
      <c r="AI97" s="174"/>
    </row>
    <row r="98" spans="1:35">
      <c r="A98" s="174"/>
      <c r="B98" s="174"/>
      <c r="C98" s="145"/>
      <c r="D98" s="145"/>
      <c r="E98" s="145"/>
      <c r="F98" s="146"/>
      <c r="G98" s="145"/>
      <c r="H98" s="145"/>
      <c r="I98" s="145"/>
      <c r="J98" s="145"/>
      <c r="K98" s="145"/>
      <c r="L98" s="145"/>
      <c r="M98" s="145"/>
      <c r="N98" s="145"/>
      <c r="O98" s="145"/>
      <c r="P98" s="145"/>
      <c r="Q98" s="145"/>
      <c r="R98" s="145"/>
      <c r="S98" s="174"/>
      <c r="T98" s="174"/>
      <c r="U98" s="169"/>
      <c r="V98" s="169"/>
      <c r="W98" s="169"/>
      <c r="X98" s="169"/>
      <c r="Y98" s="169"/>
      <c r="Z98" s="169"/>
      <c r="AA98" s="169"/>
      <c r="AB98" s="169"/>
      <c r="AC98" s="169"/>
      <c r="AD98" s="169"/>
      <c r="AE98" s="169"/>
      <c r="AF98" s="169"/>
      <c r="AG98" s="174"/>
      <c r="AH98" s="174"/>
      <c r="AI98" s="174"/>
    </row>
    <row r="99" spans="1:35">
      <c r="A99" s="174"/>
      <c r="B99" s="174"/>
      <c r="C99" s="145"/>
      <c r="D99" s="145"/>
      <c r="E99" s="145"/>
      <c r="F99" s="145"/>
      <c r="G99" s="145"/>
      <c r="H99" s="145"/>
      <c r="I99" s="145"/>
      <c r="J99" s="170"/>
      <c r="K99" s="145"/>
      <c r="L99" s="145"/>
      <c r="M99" s="145"/>
      <c r="N99" s="145"/>
      <c r="O99" s="145"/>
      <c r="P99" s="145"/>
      <c r="Q99" s="145"/>
      <c r="R99" s="145"/>
      <c r="S99" s="174"/>
      <c r="T99" s="174"/>
      <c r="U99" s="169"/>
      <c r="V99" s="169"/>
      <c r="W99" s="169"/>
      <c r="X99" s="169"/>
      <c r="Y99" s="169"/>
      <c r="Z99" s="169"/>
      <c r="AA99" s="169"/>
      <c r="AB99" s="169"/>
      <c r="AC99" s="169"/>
      <c r="AD99" s="169"/>
      <c r="AE99" s="169"/>
      <c r="AF99" s="169"/>
      <c r="AG99" s="174"/>
      <c r="AH99" s="174"/>
      <c r="AI99" s="174"/>
    </row>
    <row r="100" spans="1:35">
      <c r="A100" s="174"/>
      <c r="B100" s="174" t="s">
        <v>147</v>
      </c>
      <c r="C100" s="174"/>
      <c r="D100" s="174"/>
      <c r="E100" s="174"/>
      <c r="F100" s="174"/>
      <c r="G100" s="174"/>
      <c r="H100" s="174"/>
      <c r="I100" s="174"/>
      <c r="J100" s="145"/>
      <c r="K100" s="174"/>
      <c r="L100" s="174"/>
      <c r="M100" s="174"/>
      <c r="N100" s="174"/>
      <c r="O100" s="174"/>
      <c r="P100" s="174"/>
      <c r="Q100" s="174"/>
      <c r="R100" s="174"/>
      <c r="S100" s="174"/>
      <c r="T100" s="174"/>
      <c r="U100" s="171"/>
      <c r="V100" s="169"/>
      <c r="W100" s="169"/>
      <c r="X100" s="169"/>
      <c r="Y100" s="169"/>
      <c r="Z100" s="169"/>
      <c r="AA100" s="169"/>
      <c r="AB100" s="169"/>
      <c r="AC100" s="169"/>
      <c r="AD100" s="169"/>
      <c r="AE100" s="169"/>
      <c r="AF100" s="169"/>
      <c r="AG100" s="174"/>
      <c r="AH100" s="174"/>
      <c r="AI100" s="174"/>
    </row>
    <row r="101" spans="1:35">
      <c r="A101" s="174"/>
      <c r="B101" s="174"/>
      <c r="C101" s="174"/>
      <c r="D101" s="174"/>
      <c r="E101" s="174"/>
      <c r="F101" s="174"/>
      <c r="G101" s="174"/>
      <c r="H101" s="174"/>
      <c r="I101" s="174"/>
      <c r="J101" s="174"/>
      <c r="K101" s="174"/>
      <c r="L101" s="174"/>
      <c r="M101" s="174"/>
      <c r="N101" s="174"/>
      <c r="O101" s="174"/>
      <c r="P101" s="174"/>
      <c r="Q101" s="174"/>
      <c r="R101" s="174"/>
      <c r="S101" s="174"/>
      <c r="T101" s="174"/>
      <c r="U101" s="171"/>
      <c r="V101" s="169"/>
      <c r="W101" s="169"/>
      <c r="X101" s="169"/>
      <c r="Y101" s="169"/>
      <c r="Z101" s="169"/>
      <c r="AA101" s="169"/>
      <c r="AB101" s="169"/>
      <c r="AC101" s="169"/>
      <c r="AD101" s="169"/>
      <c r="AE101" s="169"/>
      <c r="AF101" s="169"/>
      <c r="AG101" s="174"/>
      <c r="AH101" s="174"/>
      <c r="AI101" s="174"/>
    </row>
    <row r="102" spans="1:35">
      <c r="A102" s="174"/>
      <c r="B102" s="174"/>
      <c r="C102" s="174"/>
      <c r="D102" s="174"/>
      <c r="E102" s="174"/>
      <c r="F102" s="174"/>
      <c r="G102" s="174"/>
      <c r="H102" s="174"/>
      <c r="I102" s="174"/>
      <c r="J102" s="174"/>
      <c r="K102" s="174"/>
      <c r="L102" s="174"/>
      <c r="M102" s="174"/>
      <c r="N102" s="174"/>
      <c r="O102" s="174"/>
      <c r="P102" s="174"/>
      <c r="Q102" s="174"/>
      <c r="R102" s="174"/>
      <c r="S102" s="174"/>
      <c r="T102" s="174"/>
      <c r="U102" s="172"/>
      <c r="V102" s="169"/>
      <c r="W102" s="169"/>
      <c r="X102" s="169"/>
      <c r="Y102" s="169"/>
      <c r="Z102" s="169"/>
      <c r="AA102" s="169"/>
      <c r="AB102" s="169"/>
      <c r="AC102" s="169"/>
      <c r="AD102" s="169"/>
      <c r="AE102" s="169"/>
      <c r="AF102" s="169"/>
      <c r="AG102" s="174"/>
      <c r="AH102" s="174"/>
      <c r="AI102" s="174"/>
    </row>
    <row r="103" spans="1:35">
      <c r="A103" s="174"/>
      <c r="B103" s="174"/>
      <c r="C103" s="174"/>
      <c r="D103" s="174"/>
      <c r="E103" s="174"/>
      <c r="F103" s="174"/>
      <c r="G103" s="174"/>
      <c r="H103" s="174"/>
      <c r="I103" s="174"/>
      <c r="J103" s="174"/>
      <c r="K103" s="174"/>
      <c r="L103" s="174"/>
      <c r="M103" s="174"/>
      <c r="N103" s="174"/>
      <c r="O103" s="174"/>
      <c r="P103" s="174"/>
      <c r="Q103" s="174"/>
      <c r="R103" s="174"/>
      <c r="S103" s="174"/>
      <c r="T103" s="174"/>
      <c r="U103" s="172"/>
      <c r="V103" s="169"/>
      <c r="W103" s="169"/>
      <c r="X103" s="169"/>
      <c r="Y103" s="169"/>
      <c r="Z103" s="169"/>
      <c r="AA103" s="169"/>
      <c r="AB103" s="169"/>
      <c r="AC103" s="169"/>
      <c r="AD103" s="169"/>
      <c r="AE103" s="169"/>
      <c r="AF103" s="169"/>
      <c r="AG103" s="174"/>
      <c r="AH103" s="174"/>
      <c r="AI103" s="174"/>
    </row>
    <row r="104" spans="1:35">
      <c r="A104" s="174"/>
      <c r="B104" s="174"/>
      <c r="C104" s="174"/>
      <c r="D104" s="174"/>
      <c r="E104" s="174"/>
      <c r="F104" s="174"/>
      <c r="G104" s="174"/>
      <c r="H104" s="174"/>
      <c r="I104" s="174"/>
      <c r="J104" s="174"/>
      <c r="K104" s="174"/>
      <c r="L104" s="174"/>
      <c r="M104" s="174"/>
      <c r="N104" s="174"/>
      <c r="O104" s="174"/>
      <c r="P104" s="174"/>
      <c r="Q104" s="174"/>
      <c r="R104" s="174"/>
      <c r="S104" s="174"/>
      <c r="T104" s="174"/>
      <c r="U104" s="172"/>
      <c r="V104" s="169"/>
      <c r="W104" s="169"/>
      <c r="X104" s="169"/>
      <c r="Y104" s="169"/>
      <c r="Z104" s="169"/>
      <c r="AA104" s="169"/>
      <c r="AB104" s="169"/>
      <c r="AC104" s="169"/>
      <c r="AD104" s="169"/>
      <c r="AE104" s="169"/>
      <c r="AF104" s="169"/>
      <c r="AG104" s="174"/>
      <c r="AH104" s="174"/>
      <c r="AI104" s="174"/>
    </row>
    <row r="105" spans="1:35">
      <c r="A105" s="174"/>
      <c r="B105" s="178"/>
      <c r="C105" s="174"/>
      <c r="D105" s="174"/>
      <c r="E105" s="174"/>
      <c r="F105" s="174"/>
      <c r="G105" s="174"/>
      <c r="H105" s="174"/>
      <c r="I105" s="174"/>
      <c r="J105" s="174"/>
      <c r="K105" s="174"/>
      <c r="L105" s="174"/>
      <c r="M105" s="174"/>
      <c r="N105" s="174"/>
      <c r="O105" s="174"/>
      <c r="P105" s="174"/>
      <c r="Q105" s="174"/>
      <c r="R105" s="174"/>
      <c r="S105" s="174"/>
      <c r="T105" s="174"/>
      <c r="U105" s="171"/>
      <c r="V105" s="169"/>
      <c r="W105" s="169"/>
      <c r="X105" s="169"/>
      <c r="Y105" s="169"/>
      <c r="Z105" s="169"/>
      <c r="AA105" s="169"/>
      <c r="AB105" s="169"/>
      <c r="AC105" s="169"/>
      <c r="AD105" s="169"/>
      <c r="AE105" s="169"/>
      <c r="AF105" s="169"/>
      <c r="AG105" s="174"/>
      <c r="AH105" s="174"/>
      <c r="AI105" s="174"/>
    </row>
    <row r="106" spans="1:35">
      <c r="A106" s="174"/>
      <c r="B106" s="174"/>
      <c r="C106" s="174"/>
      <c r="D106" s="174"/>
      <c r="E106" s="174"/>
      <c r="F106" s="174"/>
      <c r="G106" s="174"/>
      <c r="H106" s="174"/>
      <c r="I106" s="174"/>
      <c r="J106" s="174"/>
      <c r="K106" s="174"/>
      <c r="L106" s="174"/>
      <c r="M106" s="174"/>
      <c r="N106" s="174"/>
      <c r="O106" s="174"/>
      <c r="P106" s="174"/>
      <c r="Q106" s="174"/>
      <c r="R106" s="174"/>
      <c r="S106" s="174"/>
      <c r="T106" s="174"/>
      <c r="U106" s="171"/>
      <c r="V106" s="169"/>
      <c r="W106" s="169"/>
      <c r="X106" s="169"/>
      <c r="Y106" s="169"/>
      <c r="Z106" s="169"/>
      <c r="AA106" s="169"/>
      <c r="AB106" s="169"/>
      <c r="AC106" s="169"/>
      <c r="AD106" s="169"/>
      <c r="AE106" s="169"/>
      <c r="AF106" s="169"/>
      <c r="AG106" s="174"/>
      <c r="AH106" s="174"/>
      <c r="AI106" s="174"/>
    </row>
    <row r="107" spans="1:35">
      <c r="A107" s="174"/>
      <c r="B107" s="174"/>
      <c r="C107" s="174"/>
      <c r="D107" s="174"/>
      <c r="E107" s="174"/>
      <c r="F107" s="174"/>
      <c r="G107" s="174"/>
      <c r="H107" s="174"/>
      <c r="I107" s="174"/>
      <c r="J107" s="174"/>
      <c r="K107" s="174"/>
      <c r="L107" s="174"/>
      <c r="M107" s="174"/>
      <c r="N107" s="174"/>
      <c r="O107" s="174"/>
      <c r="P107" s="174"/>
      <c r="Q107" s="174"/>
      <c r="R107" s="174"/>
      <c r="S107" s="174"/>
      <c r="T107" s="174"/>
      <c r="U107" s="172"/>
      <c r="V107" s="169"/>
      <c r="W107" s="169"/>
      <c r="X107" s="169"/>
      <c r="Y107" s="169"/>
      <c r="Z107" s="169"/>
      <c r="AA107" s="169"/>
      <c r="AB107" s="169"/>
      <c r="AC107" s="169"/>
      <c r="AD107" s="169"/>
      <c r="AE107" s="169"/>
      <c r="AF107" s="169"/>
      <c r="AG107" s="174"/>
      <c r="AH107" s="174"/>
      <c r="AI107" s="174"/>
    </row>
    <row r="108" spans="1:35">
      <c r="A108" s="174"/>
      <c r="B108" s="174"/>
      <c r="C108" s="174"/>
      <c r="D108" s="174"/>
      <c r="E108" s="174"/>
      <c r="F108" s="174"/>
      <c r="G108" s="174"/>
      <c r="H108" s="174"/>
      <c r="I108" s="174"/>
      <c r="J108" s="174"/>
      <c r="K108" s="174"/>
      <c r="L108" s="174"/>
      <c r="M108" s="174"/>
      <c r="N108" s="174"/>
      <c r="O108" s="174"/>
      <c r="P108" s="174"/>
      <c r="Q108" s="174"/>
      <c r="R108" s="174"/>
      <c r="S108" s="174"/>
      <c r="T108" s="174"/>
      <c r="U108" s="172"/>
      <c r="V108" s="169"/>
      <c r="W108" s="169"/>
      <c r="X108" s="169"/>
      <c r="Y108" s="169"/>
      <c r="Z108" s="169"/>
      <c r="AA108" s="169"/>
      <c r="AB108" s="169"/>
      <c r="AC108" s="169"/>
      <c r="AD108" s="169"/>
      <c r="AE108" s="169"/>
      <c r="AF108" s="169"/>
      <c r="AG108" s="174"/>
      <c r="AH108" s="174"/>
      <c r="AI108" s="174"/>
    </row>
    <row r="109" spans="1:35">
      <c r="A109" s="174"/>
      <c r="B109" s="176"/>
      <c r="C109" s="174"/>
      <c r="D109" s="174"/>
      <c r="E109" s="174"/>
      <c r="F109" s="174"/>
      <c r="G109" s="174"/>
      <c r="H109" s="174"/>
      <c r="I109" s="174"/>
      <c r="J109" s="174"/>
      <c r="K109" s="174"/>
      <c r="L109" s="174"/>
      <c r="M109" s="174"/>
      <c r="N109" s="174"/>
      <c r="O109" s="174"/>
      <c r="P109" s="174"/>
      <c r="Q109" s="174"/>
      <c r="R109" s="174"/>
      <c r="S109" s="174"/>
      <c r="T109" s="174"/>
      <c r="U109" s="172"/>
      <c r="V109" s="169"/>
      <c r="W109" s="169"/>
      <c r="X109" s="169"/>
      <c r="Y109" s="169"/>
      <c r="Z109" s="169"/>
      <c r="AA109" s="169"/>
      <c r="AB109" s="169"/>
      <c r="AC109" s="169"/>
      <c r="AD109" s="169"/>
      <c r="AE109" s="169"/>
      <c r="AF109" s="169"/>
      <c r="AG109" s="174"/>
      <c r="AH109" s="174"/>
      <c r="AI109" s="174"/>
    </row>
    <row r="110" spans="1:35">
      <c r="A110" s="174"/>
      <c r="B110" s="177"/>
      <c r="C110" s="174"/>
      <c r="D110" s="174"/>
      <c r="E110" s="174"/>
      <c r="F110" s="174"/>
      <c r="G110" s="174"/>
      <c r="H110" s="174"/>
      <c r="I110" s="174"/>
      <c r="J110" s="174"/>
      <c r="K110" s="174"/>
      <c r="L110" s="174"/>
      <c r="M110" s="174"/>
      <c r="N110" s="174"/>
      <c r="O110" s="174"/>
      <c r="P110" s="174"/>
      <c r="Q110" s="174"/>
      <c r="R110" s="174"/>
      <c r="S110" s="174"/>
      <c r="T110" s="174"/>
      <c r="U110" s="171"/>
      <c r="V110" s="169"/>
      <c r="W110" s="169"/>
      <c r="X110" s="169"/>
      <c r="Y110" s="169"/>
      <c r="Z110" s="169"/>
      <c r="AA110" s="169"/>
      <c r="AB110" s="169"/>
      <c r="AC110" s="169"/>
      <c r="AD110" s="169"/>
      <c r="AE110" s="169"/>
      <c r="AF110" s="169"/>
      <c r="AG110" s="174"/>
      <c r="AH110" s="174"/>
      <c r="AI110" s="174"/>
    </row>
    <row r="111" spans="1:35">
      <c r="A111" s="174"/>
      <c r="B111" s="174"/>
      <c r="C111" s="174"/>
      <c r="D111" s="174"/>
      <c r="E111" s="174"/>
      <c r="F111" s="174"/>
      <c r="G111" s="174"/>
      <c r="H111" s="174"/>
      <c r="I111" s="174"/>
      <c r="J111" s="174"/>
      <c r="K111" s="174"/>
      <c r="L111" s="174"/>
      <c r="M111" s="174"/>
      <c r="N111" s="174"/>
      <c r="O111" s="174"/>
      <c r="P111" s="174"/>
      <c r="Q111" s="174"/>
      <c r="R111" s="174"/>
      <c r="S111" s="174"/>
      <c r="T111" s="174"/>
      <c r="U111" s="171"/>
      <c r="V111" s="169"/>
      <c r="W111" s="169"/>
      <c r="X111" s="169"/>
      <c r="Y111" s="169"/>
      <c r="Z111" s="169"/>
      <c r="AA111" s="169"/>
      <c r="AB111" s="169"/>
      <c r="AC111" s="169"/>
      <c r="AD111" s="169"/>
      <c r="AE111" s="169"/>
      <c r="AF111" s="169"/>
      <c r="AG111" s="174"/>
      <c r="AH111" s="174"/>
      <c r="AI111" s="174"/>
    </row>
    <row r="112" spans="1:35">
      <c r="A112" s="174"/>
      <c r="B112" s="174"/>
      <c r="C112" s="174"/>
      <c r="D112" s="174"/>
      <c r="E112" s="174"/>
      <c r="F112" s="174"/>
      <c r="G112" s="174"/>
      <c r="H112" s="174"/>
      <c r="I112" s="174"/>
      <c r="J112" s="174"/>
      <c r="K112" s="174"/>
      <c r="L112" s="174"/>
      <c r="M112" s="174"/>
      <c r="N112" s="174"/>
      <c r="O112" s="174"/>
      <c r="P112" s="174"/>
      <c r="Q112" s="174"/>
      <c r="R112" s="174"/>
      <c r="S112" s="174"/>
      <c r="T112" s="174"/>
      <c r="U112" s="172"/>
      <c r="V112" s="169"/>
      <c r="W112" s="169"/>
      <c r="X112" s="169"/>
      <c r="Y112" s="169"/>
      <c r="Z112" s="169"/>
      <c r="AA112" s="169"/>
      <c r="AB112" s="169"/>
      <c r="AC112" s="169"/>
      <c r="AD112" s="169"/>
      <c r="AE112" s="169"/>
      <c r="AF112" s="169"/>
      <c r="AG112" s="174"/>
      <c r="AH112" s="174"/>
      <c r="AI112" s="174"/>
    </row>
    <row r="113" spans="1:35">
      <c r="A113" s="174"/>
      <c r="B113" s="174"/>
      <c r="C113" s="174"/>
      <c r="D113" s="174"/>
      <c r="E113" s="174"/>
      <c r="F113" s="174"/>
      <c r="G113" s="174"/>
      <c r="H113" s="174"/>
      <c r="I113" s="174"/>
      <c r="J113" s="174"/>
      <c r="K113" s="174"/>
      <c r="L113" s="174"/>
      <c r="M113" s="174"/>
      <c r="N113" s="174"/>
      <c r="O113" s="174"/>
      <c r="P113" s="174"/>
      <c r="Q113" s="174"/>
      <c r="R113" s="174"/>
      <c r="S113" s="174"/>
      <c r="T113" s="174"/>
      <c r="U113" s="172"/>
      <c r="V113" s="169"/>
      <c r="W113" s="169"/>
      <c r="X113" s="169"/>
      <c r="Y113" s="169"/>
      <c r="Z113" s="169"/>
      <c r="AA113" s="169"/>
      <c r="AB113" s="169"/>
      <c r="AC113" s="169"/>
      <c r="AD113" s="169"/>
      <c r="AE113" s="169"/>
      <c r="AF113" s="169"/>
      <c r="AG113" s="174"/>
      <c r="AH113" s="174"/>
      <c r="AI113" s="174"/>
    </row>
    <row r="114" spans="1:35">
      <c r="A114" s="174"/>
      <c r="B114" s="174"/>
      <c r="C114" s="174"/>
      <c r="D114" s="174"/>
      <c r="E114" s="174"/>
      <c r="F114" s="174"/>
      <c r="G114" s="174"/>
      <c r="H114" s="174"/>
      <c r="I114" s="174"/>
      <c r="J114" s="174"/>
      <c r="K114" s="174"/>
      <c r="L114" s="174"/>
      <c r="M114" s="174"/>
      <c r="N114" s="174"/>
      <c r="O114" s="174"/>
      <c r="P114" s="174"/>
      <c r="Q114" s="174"/>
      <c r="R114" s="174"/>
      <c r="S114" s="174"/>
      <c r="T114" s="174"/>
      <c r="U114" s="172"/>
      <c r="V114" s="169"/>
      <c r="W114" s="169"/>
      <c r="X114" s="169"/>
      <c r="Y114" s="169"/>
      <c r="Z114" s="169"/>
      <c r="AA114" s="169"/>
      <c r="AB114" s="169"/>
      <c r="AC114" s="169"/>
      <c r="AD114" s="169"/>
      <c r="AE114" s="169"/>
      <c r="AF114" s="169"/>
      <c r="AG114" s="174"/>
      <c r="AH114" s="174"/>
      <c r="AI114" s="174"/>
    </row>
    <row r="115" spans="1:35">
      <c r="A115" s="174"/>
      <c r="B115" s="174"/>
      <c r="C115" s="174"/>
      <c r="D115" s="174"/>
      <c r="E115" s="174"/>
      <c r="F115" s="174"/>
      <c r="G115" s="174"/>
      <c r="H115" s="174"/>
      <c r="I115" s="174"/>
      <c r="J115" s="174"/>
      <c r="K115" s="174"/>
      <c r="L115" s="174"/>
      <c r="M115" s="174"/>
      <c r="N115" s="174"/>
      <c r="O115" s="174"/>
      <c r="P115" s="174"/>
      <c r="Q115" s="174"/>
      <c r="R115" s="174"/>
      <c r="S115" s="174"/>
      <c r="T115" s="174"/>
      <c r="U115" s="171"/>
      <c r="V115" s="169"/>
      <c r="W115" s="169"/>
      <c r="X115" s="169"/>
      <c r="Y115" s="169"/>
      <c r="Z115" s="169"/>
      <c r="AA115" s="169"/>
      <c r="AB115" s="169"/>
      <c r="AC115" s="169"/>
      <c r="AD115" s="169"/>
      <c r="AE115" s="169"/>
      <c r="AF115" s="169"/>
      <c r="AG115" s="174"/>
      <c r="AH115" s="174"/>
      <c r="AI115" s="174"/>
    </row>
    <row r="116" spans="1:35">
      <c r="A116" s="174"/>
      <c r="B116" s="174"/>
      <c r="C116" s="174"/>
      <c r="D116" s="174"/>
      <c r="E116" s="174"/>
      <c r="F116" s="174"/>
      <c r="G116" s="174"/>
      <c r="H116" s="174"/>
      <c r="I116" s="174"/>
      <c r="J116" s="174"/>
      <c r="K116" s="174"/>
      <c r="L116" s="174"/>
      <c r="M116" s="174"/>
      <c r="N116" s="174"/>
      <c r="O116" s="174"/>
      <c r="P116" s="174"/>
      <c r="Q116" s="174"/>
      <c r="R116" s="174"/>
      <c r="S116" s="174"/>
      <c r="T116" s="174"/>
      <c r="U116" s="171"/>
      <c r="V116" s="169"/>
      <c r="W116" s="169"/>
      <c r="X116" s="169"/>
      <c r="Y116" s="169"/>
      <c r="Z116" s="169"/>
      <c r="AA116" s="169"/>
      <c r="AB116" s="169"/>
      <c r="AC116" s="169"/>
      <c r="AD116" s="169"/>
      <c r="AE116" s="169"/>
      <c r="AF116" s="169"/>
      <c r="AG116" s="174"/>
      <c r="AH116" s="174"/>
      <c r="AI116" s="174"/>
    </row>
    <row r="117" spans="1:35">
      <c r="A117" s="174"/>
      <c r="B117" s="174"/>
      <c r="C117" s="174"/>
      <c r="D117" s="174"/>
      <c r="E117" s="174"/>
      <c r="F117" s="174"/>
      <c r="G117" s="174"/>
      <c r="H117" s="174"/>
      <c r="I117" s="174"/>
      <c r="J117" s="174"/>
      <c r="K117" s="174"/>
      <c r="L117" s="174"/>
      <c r="M117" s="174"/>
      <c r="N117" s="174"/>
      <c r="O117" s="174"/>
      <c r="P117" s="174"/>
      <c r="Q117" s="174"/>
      <c r="R117" s="174"/>
      <c r="S117" s="174"/>
      <c r="T117" s="174"/>
      <c r="U117" s="172"/>
      <c r="V117" s="169"/>
      <c r="W117" s="169"/>
      <c r="X117" s="169"/>
      <c r="Y117" s="169"/>
      <c r="Z117" s="169"/>
      <c r="AA117" s="169"/>
      <c r="AB117" s="169"/>
      <c r="AC117" s="169"/>
      <c r="AD117" s="169"/>
      <c r="AE117" s="169"/>
      <c r="AF117" s="169"/>
      <c r="AG117" s="174"/>
      <c r="AH117" s="174"/>
      <c r="AI117" s="174"/>
    </row>
    <row r="118" spans="1:35">
      <c r="A118" s="174"/>
      <c r="B118" s="174"/>
      <c r="C118" s="174"/>
      <c r="D118" s="174"/>
      <c r="E118" s="174"/>
      <c r="F118" s="174"/>
      <c r="G118" s="174"/>
      <c r="H118" s="174"/>
      <c r="I118" s="174"/>
      <c r="J118" s="174"/>
      <c r="K118" s="174"/>
      <c r="L118" s="174"/>
      <c r="M118" s="174"/>
      <c r="N118" s="174"/>
      <c r="O118" s="174"/>
      <c r="P118" s="174"/>
      <c r="Q118" s="174"/>
      <c r="R118" s="174"/>
      <c r="S118" s="174"/>
      <c r="T118" s="174"/>
      <c r="U118" s="172"/>
      <c r="V118" s="169"/>
      <c r="W118" s="169"/>
      <c r="X118" s="169"/>
      <c r="Y118" s="169"/>
      <c r="Z118" s="169"/>
      <c r="AA118" s="169"/>
      <c r="AB118" s="169"/>
      <c r="AC118" s="169"/>
      <c r="AD118" s="169"/>
      <c r="AE118" s="169"/>
      <c r="AF118" s="169"/>
      <c r="AG118" s="174"/>
      <c r="AH118" s="174"/>
      <c r="AI118" s="174"/>
    </row>
    <row r="119" spans="1:35">
      <c r="A119" s="174"/>
      <c r="B119" s="174"/>
      <c r="C119" s="174"/>
      <c r="D119" s="174"/>
      <c r="E119" s="174"/>
      <c r="F119" s="174"/>
      <c r="G119" s="174"/>
      <c r="H119" s="174"/>
      <c r="I119" s="174"/>
      <c r="J119" s="174"/>
      <c r="K119" s="174"/>
      <c r="L119" s="174"/>
      <c r="M119" s="174"/>
      <c r="N119" s="174"/>
      <c r="O119" s="174"/>
      <c r="P119" s="174"/>
      <c r="Q119" s="174"/>
      <c r="R119" s="174"/>
      <c r="S119" s="174"/>
      <c r="T119" s="174"/>
      <c r="U119" s="172"/>
      <c r="V119" s="169"/>
      <c r="W119" s="169"/>
      <c r="X119" s="169"/>
      <c r="Y119" s="169"/>
      <c r="Z119" s="169"/>
      <c r="AA119" s="169"/>
      <c r="AB119" s="169"/>
      <c r="AC119" s="169"/>
      <c r="AD119" s="169"/>
      <c r="AE119" s="169"/>
      <c r="AF119" s="169"/>
      <c r="AG119" s="174"/>
      <c r="AH119" s="174"/>
      <c r="AI119" s="174"/>
    </row>
    <row r="120" spans="1:35">
      <c r="A120" s="174"/>
      <c r="B120" s="174" t="s">
        <v>185</v>
      </c>
      <c r="C120" s="174"/>
      <c r="D120" s="174"/>
      <c r="E120" s="174"/>
      <c r="F120" s="174"/>
      <c r="G120" s="174"/>
      <c r="H120" s="174"/>
      <c r="I120" s="174"/>
      <c r="J120" s="174"/>
      <c r="K120" s="174"/>
      <c r="L120" s="174"/>
      <c r="M120" s="174"/>
      <c r="N120" s="174"/>
      <c r="O120" s="174"/>
      <c r="P120" s="174"/>
      <c r="Q120" s="174"/>
      <c r="R120" s="174"/>
      <c r="S120" s="174"/>
      <c r="T120" s="174"/>
      <c r="U120" s="171"/>
      <c r="V120" s="169"/>
      <c r="W120" s="169"/>
      <c r="X120" s="169"/>
      <c r="Y120" s="169"/>
      <c r="Z120" s="169"/>
      <c r="AA120" s="169"/>
      <c r="AB120" s="169"/>
      <c r="AC120" s="169"/>
      <c r="AD120" s="169"/>
      <c r="AE120" s="169"/>
      <c r="AF120" s="169"/>
      <c r="AG120" s="174"/>
      <c r="AH120" s="174"/>
      <c r="AI120" s="174"/>
    </row>
    <row r="121" spans="1:35">
      <c r="A121" s="174"/>
      <c r="B121" s="294" t="s">
        <v>171</v>
      </c>
      <c r="C121" s="294"/>
      <c r="D121" s="294"/>
      <c r="E121" s="294"/>
      <c r="F121" s="294"/>
      <c r="G121" s="294"/>
      <c r="H121" s="294"/>
      <c r="I121" s="295"/>
      <c r="J121" s="295"/>
      <c r="K121" s="295"/>
      <c r="L121" s="296" t="s">
        <v>2</v>
      </c>
      <c r="M121" s="297"/>
      <c r="N121" s="297"/>
      <c r="O121" s="297"/>
      <c r="P121" s="297"/>
      <c r="Q121" s="298"/>
      <c r="R121" s="174"/>
      <c r="S121" s="174"/>
      <c r="T121" s="174"/>
      <c r="U121" s="171"/>
      <c r="V121" s="169"/>
      <c r="W121" s="169"/>
      <c r="X121" s="169"/>
      <c r="Y121" s="169"/>
      <c r="Z121" s="169"/>
      <c r="AA121" s="169"/>
      <c r="AB121" s="169"/>
      <c r="AC121" s="169"/>
      <c r="AD121" s="169"/>
      <c r="AE121" s="169"/>
      <c r="AF121" s="169"/>
      <c r="AG121" s="174"/>
      <c r="AH121" s="174"/>
      <c r="AI121" s="174"/>
    </row>
    <row r="122" spans="1:35" ht="48">
      <c r="A122" s="174"/>
      <c r="B122" s="192" t="s">
        <v>155</v>
      </c>
      <c r="C122" s="193" t="s">
        <v>172</v>
      </c>
      <c r="D122" s="194" t="s">
        <v>175</v>
      </c>
      <c r="E122" s="201" t="s">
        <v>178</v>
      </c>
      <c r="F122" s="204" t="s">
        <v>179</v>
      </c>
      <c r="G122" s="193" t="s">
        <v>173</v>
      </c>
      <c r="H122" s="204" t="s">
        <v>176</v>
      </c>
      <c r="I122" s="204" t="s">
        <v>149</v>
      </c>
      <c r="J122" s="195" t="s">
        <v>164</v>
      </c>
      <c r="K122" s="204" t="s">
        <v>177</v>
      </c>
      <c r="L122" s="194" t="s">
        <v>180</v>
      </c>
      <c r="M122" s="194" t="s">
        <v>181</v>
      </c>
      <c r="N122" s="197" t="s">
        <v>182</v>
      </c>
      <c r="O122" s="194" t="s">
        <v>174</v>
      </c>
      <c r="P122" s="194" t="s">
        <v>184</v>
      </c>
      <c r="Q122" s="194" t="s">
        <v>183</v>
      </c>
      <c r="R122" s="174"/>
      <c r="S122" s="174"/>
      <c r="T122" s="174"/>
      <c r="U122" s="172"/>
      <c r="V122" s="169"/>
      <c r="W122" s="169"/>
      <c r="X122" s="169"/>
      <c r="Y122" s="169"/>
      <c r="Z122" s="169"/>
      <c r="AA122" s="169"/>
      <c r="AB122" s="169"/>
      <c r="AC122" s="169"/>
      <c r="AD122" s="169"/>
      <c r="AE122" s="169"/>
      <c r="AF122" s="169"/>
      <c r="AG122" s="174"/>
      <c r="AH122" s="174"/>
      <c r="AI122" s="174"/>
    </row>
    <row r="123" spans="1:35">
      <c r="A123" s="174"/>
      <c r="B123" s="188" t="s">
        <v>165</v>
      </c>
      <c r="C123" s="188">
        <v>100</v>
      </c>
      <c r="D123" s="196">
        <v>527</v>
      </c>
      <c r="E123" s="202">
        <v>12</v>
      </c>
      <c r="F123" s="205">
        <v>7</v>
      </c>
      <c r="G123" s="188">
        <v>100</v>
      </c>
      <c r="H123" s="202">
        <v>1512</v>
      </c>
      <c r="I123" s="205">
        <v>32</v>
      </c>
      <c r="J123" s="188">
        <v>100</v>
      </c>
      <c r="K123" s="202">
        <v>2500</v>
      </c>
      <c r="L123" s="233">
        <v>7</v>
      </c>
      <c r="M123" s="189">
        <v>37.119999999999997</v>
      </c>
      <c r="N123" s="198">
        <f>(E123-L123)*H123/60*4.18605</f>
        <v>527.44229999999993</v>
      </c>
      <c r="O123" s="232">
        <v>32.4</v>
      </c>
      <c r="P123" s="231">
        <v>405</v>
      </c>
      <c r="Q123" s="230">
        <v>5.0999999999999996</v>
      </c>
      <c r="R123" s="174"/>
      <c r="S123" s="174"/>
      <c r="T123" s="174"/>
      <c r="U123" s="172"/>
      <c r="V123" s="169"/>
      <c r="W123" s="169"/>
      <c r="X123" s="169"/>
      <c r="Y123" s="169"/>
      <c r="Z123" s="169"/>
      <c r="AA123" s="169"/>
      <c r="AB123" s="169"/>
      <c r="AC123" s="169"/>
      <c r="AD123" s="169"/>
      <c r="AE123" s="169"/>
      <c r="AF123" s="169"/>
      <c r="AG123" s="174"/>
      <c r="AH123" s="174"/>
      <c r="AI123" s="174"/>
    </row>
    <row r="124" spans="1:35">
      <c r="A124" s="174"/>
      <c r="B124" s="188" t="s">
        <v>166</v>
      </c>
      <c r="C124" s="188">
        <v>75</v>
      </c>
      <c r="D124" s="196">
        <v>395</v>
      </c>
      <c r="E124" s="202">
        <v>10.75</v>
      </c>
      <c r="F124" s="205">
        <v>7</v>
      </c>
      <c r="G124" s="188">
        <v>100</v>
      </c>
      <c r="H124" s="202">
        <v>1512</v>
      </c>
      <c r="I124" s="205">
        <v>27</v>
      </c>
      <c r="J124" s="188">
        <v>100</v>
      </c>
      <c r="K124" s="202">
        <v>2500</v>
      </c>
      <c r="L124" s="233">
        <v>7</v>
      </c>
      <c r="M124" s="189">
        <v>30.71</v>
      </c>
      <c r="N124" s="198">
        <f t="shared" ref="N124:N128" si="14">(E124-L124)*H124/60*4.18605</f>
        <v>395.58172500000001</v>
      </c>
      <c r="O124" s="232">
        <v>22.207118399999999</v>
      </c>
      <c r="P124" s="231">
        <v>277.58897999999999</v>
      </c>
      <c r="Q124" s="230">
        <v>4.1445400000000001</v>
      </c>
      <c r="R124" s="174"/>
      <c r="S124" s="174"/>
      <c r="T124" s="174"/>
      <c r="U124" s="172"/>
      <c r="V124" s="169"/>
      <c r="W124" s="169"/>
      <c r="X124" s="169"/>
      <c r="Y124" s="169"/>
      <c r="Z124" s="169"/>
      <c r="AA124" s="169"/>
      <c r="AB124" s="169"/>
      <c r="AC124" s="169"/>
      <c r="AD124" s="169"/>
      <c r="AE124" s="169"/>
      <c r="AF124" s="169"/>
      <c r="AG124" s="174"/>
      <c r="AH124" s="174"/>
      <c r="AI124" s="174"/>
    </row>
    <row r="125" spans="1:35">
      <c r="A125" s="174"/>
      <c r="B125" s="188" t="s">
        <v>167</v>
      </c>
      <c r="C125" s="188">
        <v>50</v>
      </c>
      <c r="D125" s="196">
        <v>264</v>
      </c>
      <c r="E125" s="202">
        <v>9.5</v>
      </c>
      <c r="F125" s="205">
        <v>7</v>
      </c>
      <c r="G125" s="188">
        <v>100</v>
      </c>
      <c r="H125" s="202">
        <v>1512</v>
      </c>
      <c r="I125" s="205">
        <v>22</v>
      </c>
      <c r="J125" s="188">
        <v>100</v>
      </c>
      <c r="K125" s="202">
        <v>2500</v>
      </c>
      <c r="L125" s="233">
        <v>7</v>
      </c>
      <c r="M125" s="189">
        <v>24.41</v>
      </c>
      <c r="N125" s="198">
        <f t="shared" si="14"/>
        <v>263.72114999999997</v>
      </c>
      <c r="O125" s="232">
        <v>13.848461599999998</v>
      </c>
      <c r="P125" s="231">
        <v>173.10576999999998</v>
      </c>
      <c r="Q125" s="230">
        <v>3.5687199999999999</v>
      </c>
      <c r="R125" s="174"/>
      <c r="S125" s="174"/>
      <c r="T125" s="174"/>
      <c r="U125" s="174"/>
      <c r="V125" s="174"/>
      <c r="W125" s="174"/>
      <c r="X125" s="174"/>
      <c r="Y125" s="174"/>
      <c r="Z125" s="174"/>
      <c r="AA125" s="174"/>
      <c r="AB125" s="174"/>
      <c r="AC125" s="174"/>
      <c r="AD125" s="174"/>
      <c r="AE125" s="174"/>
      <c r="AF125" s="174"/>
      <c r="AG125" s="174"/>
      <c r="AH125" s="174"/>
      <c r="AI125" s="174"/>
    </row>
    <row r="126" spans="1:35">
      <c r="A126" s="174"/>
      <c r="B126" s="188" t="s">
        <v>168</v>
      </c>
      <c r="C126" s="188">
        <v>75</v>
      </c>
      <c r="D126" s="196">
        <v>395</v>
      </c>
      <c r="E126" s="202">
        <v>12</v>
      </c>
      <c r="F126" s="205">
        <v>7</v>
      </c>
      <c r="G126" s="188">
        <v>75</v>
      </c>
      <c r="H126" s="202">
        <v>1134</v>
      </c>
      <c r="I126" s="205">
        <v>27</v>
      </c>
      <c r="J126" s="188">
        <v>75</v>
      </c>
      <c r="K126" s="202">
        <v>1875</v>
      </c>
      <c r="L126" s="233">
        <v>7</v>
      </c>
      <c r="M126" s="189">
        <v>31.97</v>
      </c>
      <c r="N126" s="198">
        <f t="shared" si="14"/>
        <v>395.58172500000001</v>
      </c>
      <c r="O126" s="232">
        <v>22.469053599999999</v>
      </c>
      <c r="P126" s="231">
        <v>280.86316999999997</v>
      </c>
      <c r="Q126" s="230">
        <v>4.1445400000000001</v>
      </c>
      <c r="R126" s="174"/>
      <c r="S126" s="174"/>
      <c r="T126" s="174"/>
      <c r="U126" s="174"/>
      <c r="V126" s="174"/>
      <c r="W126" s="174"/>
      <c r="X126" s="174"/>
      <c r="Y126" s="174"/>
      <c r="Z126" s="174"/>
      <c r="AA126" s="174"/>
      <c r="AB126" s="174"/>
      <c r="AC126" s="174"/>
      <c r="AD126" s="174"/>
      <c r="AE126" s="174"/>
      <c r="AF126" s="174"/>
      <c r="AG126" s="174"/>
      <c r="AH126" s="174"/>
      <c r="AI126" s="174"/>
    </row>
    <row r="127" spans="1:35">
      <c r="A127" s="174"/>
      <c r="B127" s="190" t="s">
        <v>169</v>
      </c>
      <c r="C127" s="190">
        <v>86</v>
      </c>
      <c r="D127" s="196">
        <v>453</v>
      </c>
      <c r="E127" s="203">
        <v>10</v>
      </c>
      <c r="F127" s="206">
        <v>5</v>
      </c>
      <c r="G127" s="190">
        <v>86</v>
      </c>
      <c r="H127" s="203">
        <v>1300</v>
      </c>
      <c r="I127" s="206">
        <v>32</v>
      </c>
      <c r="J127" s="190">
        <v>86</v>
      </c>
      <c r="K127" s="203">
        <v>2150</v>
      </c>
      <c r="L127" s="234">
        <v>5</v>
      </c>
      <c r="M127" s="189">
        <v>37.130000000000003</v>
      </c>
      <c r="N127" s="198">
        <f t="shared" si="14"/>
        <v>453.48874999999998</v>
      </c>
      <c r="O127" s="232">
        <v>27.887052799999996</v>
      </c>
      <c r="P127" s="231">
        <v>348.58815999999996</v>
      </c>
      <c r="Q127" s="230">
        <v>4.5193700000000003</v>
      </c>
      <c r="R127" s="174"/>
      <c r="S127" s="174"/>
      <c r="T127" s="179"/>
      <c r="U127" s="174"/>
      <c r="V127" s="174"/>
      <c r="W127" s="174"/>
      <c r="X127" s="174"/>
      <c r="Y127" s="174"/>
      <c r="Z127" s="174"/>
      <c r="AA127" s="174"/>
      <c r="AB127" s="174"/>
      <c r="AC127" s="174"/>
      <c r="AD127" s="174"/>
      <c r="AE127" s="174"/>
      <c r="AF127" s="174"/>
      <c r="AG127" s="174"/>
      <c r="AH127" s="174"/>
      <c r="AI127" s="174"/>
    </row>
    <row r="128" spans="1:35">
      <c r="A128" s="174"/>
      <c r="B128" s="188" t="s">
        <v>170</v>
      </c>
      <c r="C128" s="188">
        <v>100</v>
      </c>
      <c r="D128" s="196">
        <v>527</v>
      </c>
      <c r="E128" s="202">
        <v>14</v>
      </c>
      <c r="F128" s="205">
        <v>9</v>
      </c>
      <c r="G128" s="188">
        <v>100</v>
      </c>
      <c r="H128" s="202">
        <v>1512</v>
      </c>
      <c r="I128" s="205">
        <v>32</v>
      </c>
      <c r="J128" s="188">
        <v>100</v>
      </c>
      <c r="K128" s="202">
        <v>2500</v>
      </c>
      <c r="L128" s="233">
        <v>9</v>
      </c>
      <c r="M128" s="189">
        <v>37.08</v>
      </c>
      <c r="N128" s="198">
        <f t="shared" si="14"/>
        <v>527.44229999999993</v>
      </c>
      <c r="O128" s="232">
        <v>31.688707200000003</v>
      </c>
      <c r="P128" s="231">
        <v>396.10884000000004</v>
      </c>
      <c r="Q128" s="230">
        <v>5.0999999999999996</v>
      </c>
      <c r="R128" s="174"/>
      <c r="S128" s="174"/>
      <c r="T128" s="174"/>
      <c r="U128" s="174"/>
      <c r="V128" s="174"/>
      <c r="W128" s="174"/>
      <c r="X128" s="174"/>
      <c r="Y128" s="174"/>
      <c r="Z128" s="174"/>
      <c r="AA128" s="174"/>
      <c r="AB128" s="174"/>
      <c r="AC128" s="174"/>
      <c r="AD128" s="174"/>
      <c r="AE128" s="174"/>
      <c r="AF128" s="174"/>
      <c r="AG128" s="174"/>
      <c r="AH128" s="174"/>
      <c r="AI128" s="174"/>
    </row>
    <row r="129" spans="1:35" s="210" customFormat="1">
      <c r="A129" s="178"/>
      <c r="B129" s="207"/>
      <c r="C129" s="207"/>
      <c r="D129" s="207"/>
      <c r="E129" s="207"/>
      <c r="F129" s="208"/>
      <c r="G129" s="207"/>
      <c r="H129" s="207"/>
      <c r="I129" s="208"/>
      <c r="J129" s="208"/>
      <c r="K129" s="207"/>
      <c r="L129" s="219"/>
      <c r="M129" s="219"/>
      <c r="N129" s="219"/>
      <c r="O129" s="219"/>
      <c r="P129" s="207"/>
      <c r="Q129" s="219"/>
      <c r="R129" s="219"/>
      <c r="S129" s="219"/>
      <c r="T129" s="219"/>
      <c r="U129" s="219"/>
      <c r="V129" s="207"/>
      <c r="W129" s="219"/>
      <c r="X129" s="209"/>
      <c r="Y129" s="209"/>
      <c r="Z129" s="209"/>
      <c r="AA129" s="209"/>
      <c r="AB129" s="209"/>
      <c r="AC129" s="209"/>
      <c r="AD129" s="209"/>
      <c r="AE129" s="209"/>
      <c r="AF129" s="209"/>
      <c r="AG129" s="178"/>
      <c r="AH129" s="178"/>
      <c r="AI129" s="178"/>
    </row>
    <row r="130" spans="1:35" s="210" customFormat="1">
      <c r="A130" s="178"/>
      <c r="B130" s="178"/>
      <c r="C130" s="178"/>
      <c r="D130" s="178"/>
      <c r="E130" s="178"/>
      <c r="F130" s="178"/>
      <c r="G130" s="178"/>
      <c r="H130" s="178"/>
      <c r="I130" s="178"/>
      <c r="J130" s="178"/>
      <c r="K130" s="178"/>
      <c r="L130" s="178"/>
      <c r="M130" s="178"/>
      <c r="N130" s="178"/>
      <c r="O130" s="178"/>
      <c r="P130" s="178"/>
      <c r="Q130" s="178"/>
      <c r="R130" s="178"/>
      <c r="S130" s="178"/>
      <c r="T130" s="178"/>
      <c r="U130" s="211"/>
      <c r="V130" s="209"/>
      <c r="W130" s="209"/>
      <c r="X130" s="209"/>
      <c r="Y130" s="209"/>
      <c r="Z130" s="209"/>
      <c r="AA130" s="209"/>
      <c r="AB130" s="209"/>
      <c r="AC130" s="209"/>
      <c r="AD130" s="209"/>
      <c r="AE130" s="209"/>
      <c r="AF130" s="209"/>
      <c r="AG130" s="178"/>
      <c r="AH130" s="178"/>
      <c r="AI130" s="178"/>
    </row>
    <row r="131" spans="1:35" s="210" customFormat="1">
      <c r="A131" s="178"/>
      <c r="B131" s="215"/>
      <c r="C131" s="215"/>
      <c r="D131" s="215"/>
      <c r="E131" s="215"/>
      <c r="F131" s="215"/>
      <c r="G131" s="215"/>
      <c r="H131" s="215"/>
      <c r="I131" s="216"/>
      <c r="J131" s="216"/>
      <c r="K131" s="216"/>
      <c r="L131" s="217"/>
      <c r="M131" s="218"/>
      <c r="N131" s="218"/>
      <c r="O131" s="218"/>
      <c r="P131" s="218"/>
      <c r="Q131" s="218"/>
      <c r="R131" s="178"/>
      <c r="S131" s="178"/>
      <c r="T131" s="178"/>
      <c r="U131" s="211"/>
      <c r="V131" s="209"/>
      <c r="W131" s="209"/>
      <c r="X131" s="209"/>
      <c r="Y131" s="209"/>
      <c r="Z131" s="209"/>
      <c r="AA131" s="209"/>
      <c r="AB131" s="209"/>
      <c r="AC131" s="209"/>
      <c r="AD131" s="209"/>
      <c r="AE131" s="209"/>
      <c r="AF131" s="209"/>
      <c r="AG131" s="178"/>
      <c r="AH131" s="178"/>
      <c r="AI131" s="178"/>
    </row>
    <row r="132" spans="1:35" s="210" customFormat="1">
      <c r="A132" s="178"/>
      <c r="B132" s="220"/>
      <c r="C132" s="221"/>
      <c r="D132" s="221"/>
      <c r="E132" s="222"/>
      <c r="F132" s="221"/>
      <c r="G132" s="221"/>
      <c r="H132" s="221"/>
      <c r="I132" s="221"/>
      <c r="J132" s="223"/>
      <c r="K132" s="221"/>
      <c r="L132" s="221"/>
      <c r="M132" s="221"/>
      <c r="N132" s="224"/>
      <c r="O132" s="221"/>
      <c r="P132" s="221"/>
      <c r="Q132" s="221"/>
      <c r="R132" s="178"/>
      <c r="S132" s="178"/>
      <c r="T132" s="178"/>
      <c r="U132" s="225"/>
      <c r="V132" s="209"/>
      <c r="W132" s="209"/>
      <c r="X132" s="209"/>
      <c r="Y132" s="209"/>
      <c r="Z132" s="209"/>
      <c r="AA132" s="209"/>
      <c r="AB132" s="209"/>
      <c r="AC132" s="209"/>
      <c r="AD132" s="209"/>
      <c r="AE132" s="209"/>
      <c r="AF132" s="209"/>
      <c r="AG132" s="178"/>
      <c r="AH132" s="178"/>
      <c r="AI132" s="178"/>
    </row>
    <row r="133" spans="1:35" s="210" customFormat="1">
      <c r="A133" s="178"/>
      <c r="B133" s="207"/>
      <c r="C133" s="207"/>
      <c r="D133" s="212"/>
      <c r="E133" s="219"/>
      <c r="F133" s="207"/>
      <c r="G133" s="207"/>
      <c r="H133" s="219"/>
      <c r="I133" s="207"/>
      <c r="J133" s="207"/>
      <c r="K133" s="219"/>
      <c r="L133" s="207"/>
      <c r="M133" s="208"/>
      <c r="N133" s="213"/>
      <c r="O133" s="208"/>
      <c r="P133" s="212"/>
      <c r="Q133" s="208"/>
      <c r="R133" s="178"/>
      <c r="S133" s="178"/>
      <c r="T133" s="178"/>
      <c r="U133" s="225"/>
      <c r="V133" s="209"/>
      <c r="W133" s="209"/>
      <c r="X133" s="209"/>
      <c r="Y133" s="209"/>
      <c r="Z133" s="209"/>
      <c r="AA133" s="209"/>
      <c r="AB133" s="209"/>
      <c r="AC133" s="209"/>
      <c r="AD133" s="209"/>
      <c r="AE133" s="209"/>
      <c r="AF133" s="209"/>
      <c r="AG133" s="178"/>
      <c r="AH133" s="178"/>
      <c r="AI133" s="178"/>
    </row>
    <row r="134" spans="1:35" s="210" customFormat="1">
      <c r="A134" s="178"/>
      <c r="B134" s="207"/>
      <c r="C134" s="207"/>
      <c r="D134" s="212"/>
      <c r="E134" s="219"/>
      <c r="F134" s="207"/>
      <c r="G134" s="207"/>
      <c r="H134" s="219"/>
      <c r="I134" s="207"/>
      <c r="J134" s="207"/>
      <c r="K134" s="219"/>
      <c r="L134" s="207"/>
      <c r="M134" s="208"/>
      <c r="N134" s="213"/>
      <c r="O134" s="208"/>
      <c r="P134" s="212"/>
      <c r="Q134" s="208"/>
      <c r="R134" s="178"/>
      <c r="S134" s="178"/>
      <c r="T134" s="178"/>
      <c r="U134" s="225"/>
      <c r="V134" s="209"/>
      <c r="W134" s="209"/>
      <c r="X134" s="209"/>
      <c r="Y134" s="209"/>
      <c r="Z134" s="209"/>
      <c r="AA134" s="209"/>
      <c r="AB134" s="209"/>
      <c r="AC134" s="209"/>
      <c r="AD134" s="209"/>
      <c r="AE134" s="209"/>
      <c r="AF134" s="209"/>
      <c r="AG134" s="178"/>
      <c r="AH134" s="178"/>
      <c r="AI134" s="178"/>
    </row>
    <row r="135" spans="1:35" s="210" customFormat="1">
      <c r="A135" s="178"/>
      <c r="B135" s="207"/>
      <c r="C135" s="207"/>
      <c r="D135" s="212"/>
      <c r="E135" s="219"/>
      <c r="F135" s="207"/>
      <c r="G135" s="207"/>
      <c r="H135" s="219"/>
      <c r="I135" s="207"/>
      <c r="J135" s="207"/>
      <c r="K135" s="219"/>
      <c r="L135" s="207"/>
      <c r="M135" s="208"/>
      <c r="N135" s="213"/>
      <c r="O135" s="208"/>
      <c r="P135" s="212"/>
      <c r="Q135" s="208"/>
      <c r="R135" s="178"/>
      <c r="S135" s="178"/>
      <c r="T135" s="178"/>
      <c r="U135" s="178"/>
      <c r="V135" s="178"/>
      <c r="W135" s="178"/>
      <c r="X135" s="178"/>
      <c r="Y135" s="178"/>
      <c r="Z135" s="178"/>
      <c r="AA135" s="178"/>
      <c r="AB135" s="178"/>
      <c r="AC135" s="178"/>
      <c r="AD135" s="178"/>
      <c r="AE135" s="178"/>
      <c r="AF135" s="178"/>
      <c r="AG135" s="178"/>
      <c r="AH135" s="178"/>
      <c r="AI135" s="178"/>
    </row>
    <row r="136" spans="1:35" s="210" customFormat="1">
      <c r="A136" s="178"/>
      <c r="B136" s="207"/>
      <c r="C136" s="207"/>
      <c r="D136" s="212"/>
      <c r="E136" s="219"/>
      <c r="F136" s="207"/>
      <c r="G136" s="207"/>
      <c r="H136" s="219"/>
      <c r="I136" s="207"/>
      <c r="J136" s="207"/>
      <c r="K136" s="219"/>
      <c r="L136" s="207"/>
      <c r="M136" s="208"/>
      <c r="N136" s="213"/>
      <c r="O136" s="208"/>
      <c r="P136" s="212"/>
      <c r="Q136" s="208"/>
      <c r="R136" s="178"/>
      <c r="S136" s="178"/>
      <c r="T136" s="178"/>
      <c r="U136" s="178"/>
      <c r="V136" s="178"/>
      <c r="W136" s="178"/>
      <c r="X136" s="178"/>
      <c r="Y136" s="178"/>
      <c r="Z136" s="178"/>
      <c r="AA136" s="178"/>
      <c r="AB136" s="178"/>
      <c r="AC136" s="178"/>
      <c r="AD136" s="178"/>
      <c r="AE136" s="178"/>
      <c r="AF136" s="178"/>
      <c r="AG136" s="178"/>
      <c r="AH136" s="178"/>
      <c r="AI136" s="178"/>
    </row>
    <row r="137" spans="1:35" s="210" customFormat="1">
      <c r="A137" s="178"/>
      <c r="B137" s="208"/>
      <c r="C137" s="208"/>
      <c r="D137" s="212"/>
      <c r="E137" s="226"/>
      <c r="F137" s="208"/>
      <c r="G137" s="208"/>
      <c r="H137" s="226"/>
      <c r="I137" s="208"/>
      <c r="J137" s="208"/>
      <c r="K137" s="226"/>
      <c r="L137" s="208"/>
      <c r="M137" s="208"/>
      <c r="N137" s="213"/>
      <c r="O137" s="208"/>
      <c r="P137" s="212"/>
      <c r="Q137" s="208"/>
      <c r="R137" s="178"/>
      <c r="S137" s="178"/>
      <c r="T137" s="214"/>
      <c r="U137" s="178"/>
      <c r="V137" s="178"/>
      <c r="W137" s="178"/>
      <c r="X137" s="178"/>
      <c r="Y137" s="178"/>
      <c r="Z137" s="178"/>
      <c r="AA137" s="178"/>
      <c r="AB137" s="178"/>
      <c r="AC137" s="178"/>
      <c r="AD137" s="178"/>
      <c r="AE137" s="178"/>
      <c r="AF137" s="178"/>
      <c r="AG137" s="178"/>
      <c r="AH137" s="178"/>
      <c r="AI137" s="178"/>
    </row>
    <row r="138" spans="1:35" s="210" customFormat="1">
      <c r="A138" s="178"/>
      <c r="B138" s="207"/>
      <c r="C138" s="207"/>
      <c r="D138" s="212"/>
      <c r="E138" s="219"/>
      <c r="F138" s="207"/>
      <c r="G138" s="207"/>
      <c r="H138" s="219"/>
      <c r="I138" s="207"/>
      <c r="J138" s="207"/>
      <c r="K138" s="219"/>
      <c r="L138" s="207"/>
      <c r="M138" s="208"/>
      <c r="N138" s="213"/>
      <c r="O138" s="208"/>
      <c r="P138" s="212"/>
      <c r="Q138" s="208"/>
      <c r="R138" s="178"/>
      <c r="S138" s="178"/>
      <c r="T138" s="178"/>
      <c r="U138" s="178"/>
      <c r="V138" s="178"/>
      <c r="W138" s="178"/>
      <c r="X138" s="178"/>
      <c r="Y138" s="178"/>
      <c r="Z138" s="178"/>
      <c r="AA138" s="178"/>
      <c r="AB138" s="178"/>
      <c r="AC138" s="178"/>
      <c r="AD138" s="178"/>
      <c r="AE138" s="178"/>
      <c r="AF138" s="178"/>
      <c r="AG138" s="178"/>
      <c r="AH138" s="178"/>
      <c r="AI138" s="178"/>
    </row>
    <row r="139" spans="1:35" s="210" customFormat="1">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row>
    <row r="140" spans="1:35" s="210" customFormat="1">
      <c r="A140" s="178"/>
      <c r="B140" s="178"/>
      <c r="C140" s="178"/>
      <c r="D140" s="178"/>
      <c r="E140" s="178"/>
      <c r="F140" s="178"/>
      <c r="G140" s="178"/>
      <c r="H140" s="218"/>
      <c r="I140" s="215"/>
      <c r="J140" s="218"/>
      <c r="K140" s="218"/>
      <c r="L140" s="218"/>
      <c r="M140" s="21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row>
    <row r="141" spans="1:35" s="210" customFormat="1">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row>
    <row r="142" spans="1:35">
      <c r="A142" s="174"/>
      <c r="B142" s="174"/>
      <c r="C142" s="174"/>
      <c r="D142" s="174"/>
      <c r="E142" s="174"/>
      <c r="F142" s="174"/>
      <c r="G142" s="174"/>
      <c r="H142" s="174"/>
      <c r="I142" s="145"/>
      <c r="J142" s="145"/>
      <c r="K142" s="145"/>
      <c r="L142" s="145"/>
      <c r="M142" s="145"/>
      <c r="N142" s="145"/>
      <c r="O142" s="145"/>
      <c r="P142" s="145"/>
      <c r="Q142" s="145"/>
      <c r="R142" s="145"/>
      <c r="S142" s="174"/>
      <c r="T142" s="174"/>
      <c r="U142" s="174"/>
      <c r="V142" s="174"/>
      <c r="W142" s="174"/>
      <c r="X142" s="174"/>
      <c r="Y142" s="174"/>
      <c r="Z142" s="174"/>
      <c r="AA142" s="174"/>
      <c r="AB142" s="174"/>
      <c r="AC142" s="174"/>
      <c r="AD142" s="174"/>
      <c r="AE142" s="174"/>
      <c r="AF142" s="174"/>
      <c r="AG142" s="174"/>
      <c r="AH142" s="174"/>
      <c r="AI142" s="174"/>
    </row>
    <row r="143" spans="1:35">
      <c r="A143" s="174"/>
      <c r="B143" s="174"/>
      <c r="C143" s="145"/>
      <c r="D143" s="145"/>
      <c r="E143" s="145"/>
      <c r="F143" s="145"/>
      <c r="G143" s="145"/>
      <c r="H143" s="145"/>
      <c r="I143" s="145"/>
      <c r="J143" s="145"/>
      <c r="K143" s="145"/>
      <c r="L143" s="145"/>
      <c r="M143" s="145"/>
      <c r="N143" s="145"/>
      <c r="O143" s="145"/>
      <c r="P143" s="145"/>
      <c r="Q143" s="145"/>
      <c r="R143" s="145"/>
      <c r="S143" s="174"/>
      <c r="T143" s="174"/>
      <c r="U143" s="174"/>
      <c r="V143" s="174"/>
      <c r="W143" s="174"/>
      <c r="X143" s="174"/>
      <c r="Y143" s="174"/>
      <c r="Z143" s="174"/>
      <c r="AA143" s="174"/>
      <c r="AB143" s="174"/>
      <c r="AC143" s="174"/>
      <c r="AD143" s="174"/>
      <c r="AE143" s="174"/>
      <c r="AF143" s="174"/>
      <c r="AG143" s="174"/>
      <c r="AH143" s="174"/>
      <c r="AI143" s="174"/>
    </row>
    <row r="144" spans="1:35">
      <c r="A144" s="174"/>
      <c r="B144" s="174"/>
      <c r="C144" s="145"/>
      <c r="D144" s="145"/>
      <c r="E144" s="145"/>
      <c r="F144" s="145"/>
      <c r="G144" s="145"/>
      <c r="H144" s="145"/>
      <c r="I144" s="146"/>
      <c r="J144" s="146"/>
      <c r="K144" s="146"/>
      <c r="L144" s="146"/>
      <c r="M144" s="170"/>
      <c r="N144" s="146"/>
      <c r="O144" s="146"/>
      <c r="P144" s="146"/>
      <c r="Q144" s="146"/>
      <c r="R144" s="146"/>
      <c r="S144" s="174"/>
      <c r="T144" s="174"/>
      <c r="U144" s="169"/>
      <c r="V144" s="169"/>
      <c r="W144" s="169"/>
      <c r="X144" s="169"/>
      <c r="Y144" s="169"/>
      <c r="Z144" s="169"/>
      <c r="AA144" s="169"/>
      <c r="AB144" s="169"/>
      <c r="AC144" s="169"/>
      <c r="AD144" s="169"/>
      <c r="AE144" s="169"/>
      <c r="AF144" s="169"/>
      <c r="AG144" s="169"/>
      <c r="AH144" s="169"/>
      <c r="AI144" s="169"/>
    </row>
    <row r="145" spans="1:35">
      <c r="A145" s="174"/>
      <c r="B145" s="174"/>
      <c r="C145" s="145"/>
      <c r="D145" s="145"/>
      <c r="E145" s="145"/>
      <c r="F145" s="145"/>
      <c r="G145" s="145"/>
      <c r="H145" s="145"/>
      <c r="I145" s="146"/>
      <c r="J145" s="146"/>
      <c r="K145" s="146"/>
      <c r="L145" s="146"/>
      <c r="M145" s="170"/>
      <c r="N145" s="146"/>
      <c r="O145" s="146"/>
      <c r="P145" s="146"/>
      <c r="Q145" s="146"/>
      <c r="R145" s="146"/>
      <c r="S145" s="174"/>
      <c r="T145" s="174"/>
      <c r="U145" s="169"/>
      <c r="V145" s="169"/>
      <c r="W145" s="169"/>
      <c r="X145" s="169"/>
      <c r="Y145" s="169"/>
      <c r="Z145" s="169"/>
      <c r="AA145" s="169"/>
      <c r="AB145" s="169"/>
      <c r="AC145" s="169"/>
      <c r="AD145" s="169"/>
      <c r="AE145" s="169"/>
      <c r="AF145" s="169"/>
      <c r="AG145" s="169"/>
      <c r="AH145" s="169"/>
      <c r="AI145" s="169"/>
    </row>
    <row r="146" spans="1:35">
      <c r="A146" s="174"/>
      <c r="B146" s="174"/>
      <c r="C146" s="145"/>
      <c r="D146" s="145"/>
      <c r="E146" s="145"/>
      <c r="F146" s="145"/>
      <c r="G146" s="145"/>
      <c r="H146" s="145"/>
      <c r="I146" s="145"/>
      <c r="J146" s="145"/>
      <c r="K146" s="145"/>
      <c r="L146" s="145"/>
      <c r="M146" s="145"/>
      <c r="N146" s="145"/>
      <c r="O146" s="145"/>
      <c r="P146" s="145"/>
      <c r="Q146" s="145"/>
      <c r="R146" s="145"/>
      <c r="S146" s="174"/>
      <c r="T146" s="174"/>
      <c r="U146" s="169"/>
      <c r="V146" s="169"/>
      <c r="W146" s="169"/>
      <c r="X146" s="169"/>
      <c r="Y146" s="169"/>
      <c r="Z146" s="169"/>
      <c r="AA146" s="169"/>
      <c r="AB146" s="169"/>
      <c r="AC146" s="169"/>
      <c r="AD146" s="169"/>
      <c r="AE146" s="169"/>
      <c r="AF146" s="169"/>
      <c r="AG146" s="169"/>
      <c r="AH146" s="169"/>
      <c r="AI146" s="169"/>
    </row>
    <row r="147" spans="1:35">
      <c r="A147" s="174"/>
      <c r="B147" s="174"/>
      <c r="C147" s="145"/>
      <c r="D147" s="145"/>
      <c r="E147" s="145"/>
      <c r="F147" s="145"/>
      <c r="G147" s="145"/>
      <c r="H147" s="145"/>
      <c r="I147" s="145"/>
      <c r="J147" s="145"/>
      <c r="K147" s="145"/>
      <c r="L147" s="145"/>
      <c r="M147" s="170"/>
      <c r="N147" s="145"/>
      <c r="O147" s="145"/>
      <c r="P147" s="145"/>
      <c r="Q147" s="145"/>
      <c r="R147" s="145"/>
      <c r="S147" s="174"/>
      <c r="T147" s="174"/>
      <c r="U147" s="169"/>
      <c r="V147" s="169"/>
      <c r="W147" s="169"/>
      <c r="X147" s="169"/>
      <c r="Y147" s="169"/>
      <c r="Z147" s="169"/>
      <c r="AA147" s="169"/>
      <c r="AB147" s="169"/>
      <c r="AC147" s="169"/>
      <c r="AD147" s="169"/>
      <c r="AE147" s="169"/>
      <c r="AF147" s="169"/>
      <c r="AG147" s="169"/>
      <c r="AH147" s="169"/>
      <c r="AI147" s="169"/>
    </row>
    <row r="148" spans="1:35">
      <c r="A148" s="174"/>
      <c r="B148" s="174"/>
      <c r="C148" s="174"/>
      <c r="D148" s="174"/>
      <c r="E148" s="174"/>
      <c r="F148" s="145"/>
      <c r="G148" s="174"/>
      <c r="H148" s="174"/>
      <c r="I148" s="174"/>
      <c r="J148" s="174"/>
      <c r="K148" s="174"/>
      <c r="L148" s="174"/>
      <c r="M148" s="174"/>
      <c r="N148" s="174"/>
      <c r="O148" s="174"/>
      <c r="P148" s="174"/>
      <c r="Q148" s="174"/>
      <c r="R148" s="174"/>
      <c r="S148" s="174"/>
      <c r="T148" s="174"/>
      <c r="U148" s="171"/>
      <c r="V148" s="169"/>
      <c r="W148" s="169"/>
      <c r="X148" s="169"/>
      <c r="Y148" s="169"/>
      <c r="Z148" s="169"/>
      <c r="AA148" s="169"/>
      <c r="AB148" s="169"/>
      <c r="AC148" s="169"/>
      <c r="AD148" s="169"/>
      <c r="AE148" s="169"/>
      <c r="AF148" s="169"/>
      <c r="AG148" s="169"/>
      <c r="AH148" s="169"/>
      <c r="AI148" s="169"/>
    </row>
    <row r="149" spans="1:35">
      <c r="A149" s="174"/>
      <c r="B149" s="174"/>
      <c r="C149" s="174"/>
      <c r="D149" s="174"/>
      <c r="E149" s="174"/>
      <c r="F149" s="174"/>
      <c r="G149" s="174"/>
      <c r="H149" s="174"/>
      <c r="I149" s="174"/>
      <c r="J149" s="174"/>
      <c r="K149" s="174"/>
      <c r="L149" s="174"/>
      <c r="M149" s="174"/>
      <c r="N149" s="174"/>
      <c r="O149" s="174"/>
      <c r="P149" s="174"/>
      <c r="Q149" s="174"/>
      <c r="R149" s="174"/>
      <c r="S149" s="174"/>
      <c r="T149" s="174"/>
      <c r="U149" s="171"/>
      <c r="V149" s="169"/>
      <c r="W149" s="169"/>
      <c r="X149" s="169"/>
      <c r="Y149" s="169"/>
      <c r="Z149" s="169"/>
      <c r="AA149" s="169"/>
      <c r="AB149" s="169"/>
      <c r="AC149" s="169"/>
      <c r="AD149" s="169"/>
      <c r="AE149" s="169"/>
      <c r="AF149" s="169"/>
      <c r="AG149" s="169"/>
      <c r="AH149" s="169"/>
      <c r="AI149" s="169"/>
    </row>
    <row r="150" spans="1:35">
      <c r="A150" s="174"/>
      <c r="B150" s="174"/>
      <c r="C150" s="174"/>
      <c r="D150" s="174"/>
      <c r="E150" s="174"/>
      <c r="F150" s="174"/>
      <c r="G150" s="174"/>
      <c r="H150" s="174"/>
      <c r="I150" s="174"/>
      <c r="J150" s="174"/>
      <c r="K150" s="174"/>
      <c r="L150" s="174"/>
      <c r="M150" s="174"/>
      <c r="N150" s="174"/>
      <c r="O150" s="174"/>
      <c r="P150" s="174"/>
      <c r="Q150" s="174"/>
      <c r="R150" s="174"/>
      <c r="S150" s="174"/>
      <c r="T150" s="174"/>
      <c r="U150" s="172"/>
      <c r="V150" s="169"/>
      <c r="W150" s="169"/>
      <c r="X150" s="169"/>
      <c r="Y150" s="169"/>
      <c r="Z150" s="169"/>
      <c r="AA150" s="169"/>
      <c r="AB150" s="169"/>
      <c r="AC150" s="169"/>
      <c r="AD150" s="169"/>
      <c r="AE150" s="169"/>
      <c r="AF150" s="169"/>
      <c r="AG150" s="169"/>
      <c r="AH150" s="169"/>
      <c r="AI150" s="169"/>
    </row>
    <row r="151" spans="1:35">
      <c r="A151" s="174"/>
      <c r="B151" s="174"/>
      <c r="C151" s="174"/>
      <c r="D151" s="174"/>
      <c r="E151" s="174"/>
      <c r="F151" s="174"/>
      <c r="G151" s="174"/>
      <c r="H151" s="174"/>
      <c r="I151" s="174"/>
      <c r="J151" s="174"/>
      <c r="K151" s="174"/>
      <c r="L151" s="174"/>
      <c r="M151" s="174"/>
      <c r="N151" s="174"/>
      <c r="O151" s="174"/>
      <c r="P151" s="174"/>
      <c r="Q151" s="174"/>
      <c r="R151" s="174"/>
      <c r="S151" s="174"/>
      <c r="T151" s="174"/>
      <c r="U151" s="172"/>
      <c r="V151" s="169"/>
      <c r="W151" s="169"/>
      <c r="X151" s="169"/>
      <c r="Y151" s="169"/>
      <c r="Z151" s="169"/>
      <c r="AA151" s="169"/>
      <c r="AB151" s="169"/>
      <c r="AC151" s="169"/>
      <c r="AD151" s="169"/>
      <c r="AE151" s="169"/>
      <c r="AF151" s="169"/>
      <c r="AG151" s="169"/>
      <c r="AH151" s="169"/>
      <c r="AI151" s="169"/>
    </row>
    <row r="152" spans="1:35">
      <c r="A152" s="174"/>
      <c r="B152" s="174"/>
      <c r="C152" s="174"/>
      <c r="D152" s="174"/>
      <c r="E152" s="174"/>
      <c r="F152" s="174"/>
      <c r="G152" s="174"/>
      <c r="H152" s="174"/>
      <c r="I152" s="174"/>
      <c r="J152" s="174"/>
      <c r="K152" s="174"/>
      <c r="L152" s="174"/>
      <c r="M152" s="174"/>
      <c r="N152" s="174"/>
      <c r="O152" s="174"/>
      <c r="P152" s="174"/>
      <c r="Q152" s="174"/>
      <c r="R152" s="174"/>
      <c r="S152" s="174"/>
      <c r="T152" s="174"/>
      <c r="U152" s="172"/>
      <c r="V152" s="169"/>
      <c r="W152" s="169"/>
      <c r="X152" s="169"/>
      <c r="Y152" s="169"/>
      <c r="Z152" s="169"/>
      <c r="AA152" s="169"/>
      <c r="AB152" s="169"/>
      <c r="AC152" s="169"/>
      <c r="AD152" s="169"/>
      <c r="AE152" s="169"/>
      <c r="AF152" s="169"/>
      <c r="AG152" s="169"/>
      <c r="AH152" s="169"/>
      <c r="AI152" s="169"/>
    </row>
    <row r="153" spans="1:35">
      <c r="A153" s="174"/>
      <c r="B153" s="178"/>
      <c r="C153" s="174"/>
      <c r="D153" s="174"/>
      <c r="E153" s="174"/>
      <c r="F153" s="174"/>
      <c r="G153" s="174"/>
      <c r="H153" s="174"/>
      <c r="I153" s="174"/>
      <c r="J153" s="174"/>
      <c r="K153" s="174"/>
      <c r="L153" s="174"/>
      <c r="M153" s="174"/>
      <c r="N153" s="174"/>
      <c r="O153" s="174"/>
      <c r="P153" s="174"/>
      <c r="Q153" s="174"/>
      <c r="R153" s="174"/>
      <c r="S153" s="174"/>
      <c r="T153" s="174"/>
      <c r="U153" s="171"/>
      <c r="V153" s="169"/>
      <c r="W153" s="169"/>
      <c r="X153" s="169"/>
      <c r="Y153" s="169"/>
      <c r="Z153" s="169"/>
      <c r="AA153" s="169"/>
      <c r="AB153" s="169"/>
      <c r="AC153" s="169"/>
      <c r="AD153" s="169"/>
      <c r="AE153" s="169"/>
      <c r="AF153" s="169"/>
      <c r="AG153" s="169"/>
      <c r="AH153" s="169"/>
      <c r="AI153" s="169"/>
    </row>
    <row r="154" spans="1:35">
      <c r="A154" s="174"/>
      <c r="B154" s="174"/>
      <c r="C154" s="174"/>
      <c r="D154" s="174"/>
      <c r="E154" s="174"/>
      <c r="F154" s="174"/>
      <c r="G154" s="174"/>
      <c r="H154" s="174"/>
      <c r="I154" s="174"/>
      <c r="J154" s="174"/>
      <c r="K154" s="174"/>
      <c r="L154" s="174"/>
      <c r="M154" s="174"/>
      <c r="N154" s="174"/>
      <c r="O154" s="174"/>
      <c r="P154" s="174"/>
      <c r="Q154" s="174"/>
      <c r="R154" s="174"/>
      <c r="S154" s="174"/>
      <c r="T154" s="174"/>
      <c r="U154" s="171"/>
      <c r="V154" s="169"/>
      <c r="W154" s="169"/>
      <c r="X154" s="169"/>
      <c r="Y154" s="169"/>
      <c r="Z154" s="169"/>
      <c r="AA154" s="169"/>
      <c r="AB154" s="169"/>
      <c r="AC154" s="169"/>
      <c r="AD154" s="169"/>
      <c r="AE154" s="169"/>
      <c r="AF154" s="169"/>
      <c r="AG154" s="169"/>
      <c r="AH154" s="169"/>
      <c r="AI154" s="169"/>
    </row>
    <row r="155" spans="1:35">
      <c r="A155" s="174"/>
      <c r="B155" s="174"/>
      <c r="C155" s="174"/>
      <c r="D155" s="174"/>
      <c r="E155" s="174"/>
      <c r="F155" s="174"/>
      <c r="G155" s="174"/>
      <c r="H155" s="174"/>
      <c r="I155" s="174"/>
      <c r="J155" s="174"/>
      <c r="K155" s="174"/>
      <c r="L155" s="174"/>
      <c r="M155" s="174"/>
      <c r="N155" s="174"/>
      <c r="O155" s="174"/>
      <c r="P155" s="174"/>
      <c r="Q155" s="174"/>
      <c r="R155" s="174"/>
      <c r="S155" s="174"/>
      <c r="T155" s="174"/>
      <c r="U155" s="172"/>
      <c r="V155" s="169"/>
      <c r="W155" s="169"/>
      <c r="X155" s="169"/>
      <c r="Y155" s="169"/>
      <c r="Z155" s="169"/>
      <c r="AA155" s="169"/>
      <c r="AB155" s="169"/>
      <c r="AC155" s="169"/>
      <c r="AD155" s="169"/>
      <c r="AE155" s="169"/>
      <c r="AF155" s="169"/>
      <c r="AG155" s="169"/>
      <c r="AH155" s="169"/>
      <c r="AI155" s="169"/>
    </row>
    <row r="156" spans="1:35">
      <c r="A156" s="174"/>
      <c r="B156" s="174"/>
      <c r="C156" s="174"/>
      <c r="D156" s="174"/>
      <c r="E156" s="174"/>
      <c r="F156" s="174"/>
      <c r="G156" s="174"/>
      <c r="H156" s="174"/>
      <c r="I156" s="174"/>
      <c r="J156" s="174"/>
      <c r="K156" s="174"/>
      <c r="L156" s="174"/>
      <c r="M156" s="174"/>
      <c r="N156" s="174"/>
      <c r="O156" s="174"/>
      <c r="P156" s="174"/>
      <c r="Q156" s="174"/>
      <c r="R156" s="174"/>
      <c r="S156" s="174"/>
      <c r="T156" s="174"/>
      <c r="U156" s="172"/>
      <c r="V156" s="169"/>
      <c r="W156" s="169"/>
      <c r="X156" s="169"/>
      <c r="Y156" s="169"/>
      <c r="Z156" s="169"/>
      <c r="AA156" s="169"/>
      <c r="AB156" s="169"/>
      <c r="AC156" s="169"/>
      <c r="AD156" s="169"/>
      <c r="AE156" s="169"/>
      <c r="AF156" s="169"/>
      <c r="AG156" s="169"/>
      <c r="AH156" s="169"/>
      <c r="AI156" s="169"/>
    </row>
    <row r="157" spans="1:35">
      <c r="A157" s="174"/>
      <c r="B157" s="176"/>
      <c r="C157" s="174"/>
      <c r="D157" s="174"/>
      <c r="E157" s="174"/>
      <c r="F157" s="174"/>
      <c r="G157" s="174"/>
      <c r="H157" s="174"/>
      <c r="I157" s="174"/>
      <c r="J157" s="174"/>
      <c r="K157" s="174"/>
      <c r="L157" s="174"/>
      <c r="M157" s="174"/>
      <c r="N157" s="174"/>
      <c r="O157" s="174"/>
      <c r="P157" s="174"/>
      <c r="Q157" s="174"/>
      <c r="R157" s="174"/>
      <c r="S157" s="174"/>
      <c r="T157" s="174"/>
      <c r="U157" s="172"/>
      <c r="V157" s="169"/>
      <c r="W157" s="169"/>
      <c r="X157" s="169"/>
      <c r="Y157" s="169"/>
      <c r="Z157" s="169"/>
      <c r="AA157" s="169"/>
      <c r="AB157" s="169"/>
      <c r="AC157" s="169"/>
      <c r="AD157" s="169"/>
      <c r="AE157" s="169"/>
      <c r="AF157" s="169"/>
      <c r="AG157" s="169"/>
      <c r="AH157" s="169"/>
      <c r="AI157" s="169"/>
    </row>
    <row r="158" spans="1:35">
      <c r="A158" s="174"/>
      <c r="B158" s="177"/>
      <c r="C158" s="174"/>
      <c r="D158" s="174"/>
      <c r="E158" s="174"/>
      <c r="F158" s="174"/>
      <c r="G158" s="174"/>
      <c r="H158" s="174"/>
      <c r="I158" s="174"/>
      <c r="J158" s="174"/>
      <c r="K158" s="174"/>
      <c r="L158" s="174"/>
      <c r="M158" s="174"/>
      <c r="N158" s="174"/>
      <c r="O158" s="174"/>
      <c r="P158" s="174"/>
      <c r="Q158" s="174"/>
      <c r="R158" s="174"/>
      <c r="S158" s="174"/>
      <c r="T158" s="174"/>
      <c r="U158" s="171"/>
      <c r="V158" s="169"/>
      <c r="W158" s="169"/>
      <c r="X158" s="169"/>
      <c r="Y158" s="169"/>
      <c r="Z158" s="169"/>
      <c r="AA158" s="169"/>
      <c r="AB158" s="169"/>
      <c r="AC158" s="169"/>
      <c r="AD158" s="169"/>
      <c r="AE158" s="169"/>
      <c r="AF158" s="169"/>
      <c r="AG158" s="169"/>
      <c r="AH158" s="169"/>
      <c r="AI158" s="169"/>
    </row>
    <row r="159" spans="1:35">
      <c r="A159" s="174"/>
      <c r="B159" s="174"/>
      <c r="C159" s="174"/>
      <c r="D159" s="174"/>
      <c r="E159" s="174"/>
      <c r="F159" s="174"/>
      <c r="G159" s="174"/>
      <c r="H159" s="174"/>
      <c r="I159" s="174"/>
      <c r="J159" s="174"/>
      <c r="K159" s="174"/>
      <c r="L159" s="174"/>
      <c r="M159" s="174"/>
      <c r="N159" s="174"/>
      <c r="O159" s="174"/>
      <c r="P159" s="174"/>
      <c r="Q159" s="174"/>
      <c r="R159" s="174"/>
      <c r="S159" s="174"/>
      <c r="T159" s="174"/>
      <c r="U159" s="171"/>
      <c r="V159" s="169"/>
      <c r="W159" s="169"/>
      <c r="X159" s="169"/>
      <c r="Y159" s="169"/>
      <c r="Z159" s="169"/>
      <c r="AA159" s="169"/>
      <c r="AB159" s="169"/>
      <c r="AC159" s="169"/>
      <c r="AD159" s="169"/>
      <c r="AE159" s="169"/>
      <c r="AF159" s="169"/>
      <c r="AG159" s="169"/>
      <c r="AH159" s="169"/>
      <c r="AI159" s="169"/>
    </row>
    <row r="160" spans="1:35">
      <c r="A160" s="174"/>
      <c r="B160" s="174"/>
      <c r="C160" s="174"/>
      <c r="D160" s="174"/>
      <c r="E160" s="174"/>
      <c r="F160" s="174"/>
      <c r="G160" s="174"/>
      <c r="H160" s="174"/>
      <c r="I160" s="174"/>
      <c r="J160" s="174"/>
      <c r="K160" s="174"/>
      <c r="L160" s="174"/>
      <c r="M160" s="174"/>
      <c r="N160" s="174"/>
      <c r="O160" s="174"/>
      <c r="P160" s="174"/>
      <c r="Q160" s="174"/>
      <c r="R160" s="174"/>
      <c r="S160" s="174"/>
      <c r="T160" s="174"/>
      <c r="U160" s="172"/>
      <c r="V160" s="169"/>
      <c r="W160" s="169"/>
      <c r="X160" s="169"/>
      <c r="Y160" s="169"/>
      <c r="Z160" s="169"/>
      <c r="AA160" s="169"/>
      <c r="AB160" s="169"/>
      <c r="AC160" s="169"/>
      <c r="AD160" s="169"/>
      <c r="AE160" s="169"/>
      <c r="AF160" s="169"/>
      <c r="AG160" s="169"/>
      <c r="AH160" s="169"/>
      <c r="AI160" s="169"/>
    </row>
    <row r="161" spans="1:35">
      <c r="A161" s="174"/>
      <c r="B161" s="174"/>
      <c r="C161" s="174"/>
      <c r="D161" s="174"/>
      <c r="E161" s="174"/>
      <c r="F161" s="174"/>
      <c r="G161" s="174"/>
      <c r="H161" s="174"/>
      <c r="I161" s="174"/>
      <c r="J161" s="174"/>
      <c r="K161" s="174"/>
      <c r="L161" s="174"/>
      <c r="M161" s="174"/>
      <c r="N161" s="174"/>
      <c r="O161" s="174"/>
      <c r="P161" s="174"/>
      <c r="Q161" s="174"/>
      <c r="R161" s="174"/>
      <c r="S161" s="174"/>
      <c r="T161" s="174"/>
      <c r="U161" s="172"/>
      <c r="V161" s="169"/>
      <c r="W161" s="169"/>
      <c r="X161" s="169"/>
      <c r="Y161" s="169"/>
      <c r="Z161" s="169"/>
      <c r="AA161" s="169"/>
      <c r="AB161" s="169"/>
      <c r="AC161" s="169"/>
      <c r="AD161" s="169"/>
      <c r="AE161" s="169"/>
      <c r="AF161" s="169"/>
      <c r="AG161" s="169"/>
      <c r="AH161" s="169"/>
      <c r="AI161" s="169"/>
    </row>
    <row r="162" spans="1:35">
      <c r="A162" s="174"/>
      <c r="B162" s="174"/>
      <c r="C162" s="174"/>
      <c r="D162" s="174"/>
      <c r="E162" s="174"/>
      <c r="F162" s="174"/>
      <c r="G162" s="174"/>
      <c r="H162" s="174"/>
      <c r="I162" s="174"/>
      <c r="J162" s="174"/>
      <c r="K162" s="174"/>
      <c r="L162" s="174"/>
      <c r="M162" s="174"/>
      <c r="N162" s="174"/>
      <c r="O162" s="174"/>
      <c r="P162" s="174"/>
      <c r="Q162" s="174"/>
      <c r="R162" s="174"/>
      <c r="S162" s="174"/>
      <c r="T162" s="174"/>
      <c r="U162" s="172"/>
      <c r="V162" s="169"/>
      <c r="W162" s="169"/>
      <c r="X162" s="169"/>
      <c r="Y162" s="169"/>
      <c r="Z162" s="169"/>
      <c r="AA162" s="169"/>
      <c r="AB162" s="169"/>
      <c r="AC162" s="169"/>
      <c r="AD162" s="169"/>
      <c r="AE162" s="169"/>
      <c r="AF162" s="169"/>
      <c r="AG162" s="169"/>
      <c r="AH162" s="169"/>
      <c r="AI162" s="169"/>
    </row>
    <row r="163" spans="1:35">
      <c r="A163" s="174"/>
      <c r="B163" s="174"/>
      <c r="C163" s="174"/>
      <c r="D163" s="174"/>
      <c r="E163" s="174"/>
      <c r="F163" s="174"/>
      <c r="G163" s="174"/>
      <c r="H163" s="174"/>
      <c r="I163" s="174"/>
      <c r="J163" s="174"/>
      <c r="K163" s="174"/>
      <c r="L163" s="174"/>
      <c r="M163" s="174"/>
      <c r="N163" s="174"/>
      <c r="O163" s="174"/>
      <c r="P163" s="174"/>
      <c r="Q163" s="174"/>
      <c r="R163" s="174"/>
      <c r="S163" s="174"/>
      <c r="T163" s="174"/>
      <c r="U163" s="171"/>
      <c r="V163" s="169"/>
      <c r="W163" s="169"/>
      <c r="X163" s="169"/>
      <c r="Y163" s="169"/>
      <c r="Z163" s="169"/>
      <c r="AA163" s="169"/>
      <c r="AB163" s="169"/>
      <c r="AC163" s="169"/>
      <c r="AD163" s="169"/>
      <c r="AE163" s="169"/>
      <c r="AF163" s="169"/>
      <c r="AG163" s="169"/>
      <c r="AH163" s="169"/>
      <c r="AI163" s="169"/>
    </row>
    <row r="164" spans="1:35">
      <c r="A164" s="174"/>
      <c r="B164" s="174"/>
      <c r="C164" s="174"/>
      <c r="D164" s="174"/>
      <c r="E164" s="174"/>
      <c r="F164" s="174"/>
      <c r="G164" s="174"/>
      <c r="H164" s="174"/>
      <c r="I164" s="174"/>
      <c r="J164" s="174"/>
      <c r="K164" s="174"/>
      <c r="L164" s="174"/>
      <c r="M164" s="174"/>
      <c r="N164" s="174"/>
      <c r="O164" s="174"/>
      <c r="P164" s="174"/>
      <c r="Q164" s="174"/>
      <c r="R164" s="174"/>
      <c r="S164" s="174"/>
      <c r="T164" s="174"/>
      <c r="U164" s="171"/>
      <c r="V164" s="169"/>
      <c r="W164" s="169"/>
      <c r="X164" s="169"/>
      <c r="Y164" s="169"/>
      <c r="Z164" s="169"/>
      <c r="AA164" s="169"/>
      <c r="AB164" s="169"/>
      <c r="AC164" s="169"/>
      <c r="AD164" s="169"/>
      <c r="AE164" s="169"/>
      <c r="AF164" s="169"/>
      <c r="AG164" s="169"/>
      <c r="AH164" s="169"/>
      <c r="AI164" s="169"/>
    </row>
    <row r="165" spans="1:35">
      <c r="A165" s="174"/>
      <c r="B165" s="174"/>
      <c r="C165" s="174"/>
      <c r="D165" s="174"/>
      <c r="E165" s="174"/>
      <c r="F165" s="174"/>
      <c r="G165" s="174"/>
      <c r="H165" s="174"/>
      <c r="I165" s="174"/>
      <c r="J165" s="174"/>
      <c r="K165" s="174"/>
      <c r="L165" s="174"/>
      <c r="M165" s="174"/>
      <c r="N165" s="174"/>
      <c r="O165" s="174"/>
      <c r="P165" s="174"/>
      <c r="Q165" s="174"/>
      <c r="R165" s="174"/>
      <c r="S165" s="174"/>
      <c r="T165" s="174"/>
      <c r="U165" s="172"/>
      <c r="V165" s="169"/>
      <c r="W165" s="169"/>
      <c r="X165" s="169"/>
      <c r="Y165" s="169"/>
      <c r="Z165" s="169"/>
      <c r="AA165" s="169"/>
      <c r="AB165" s="169"/>
      <c r="AC165" s="169"/>
      <c r="AD165" s="169"/>
      <c r="AE165" s="169"/>
      <c r="AF165" s="169"/>
      <c r="AG165" s="169"/>
      <c r="AH165" s="169"/>
      <c r="AI165" s="169"/>
    </row>
    <row r="166" spans="1:35">
      <c r="A166" s="174"/>
      <c r="B166" s="174"/>
      <c r="C166" s="174"/>
      <c r="D166" s="174"/>
      <c r="E166" s="174"/>
      <c r="F166" s="174"/>
      <c r="G166" s="174"/>
      <c r="H166" s="174"/>
      <c r="I166" s="174"/>
      <c r="J166" s="174"/>
      <c r="K166" s="174"/>
      <c r="L166" s="174"/>
      <c r="M166" s="174"/>
      <c r="N166" s="174"/>
      <c r="O166" s="174"/>
      <c r="P166" s="174"/>
      <c r="Q166" s="174"/>
      <c r="R166" s="174"/>
      <c r="S166" s="174"/>
      <c r="T166" s="174"/>
      <c r="U166" s="172"/>
      <c r="V166" s="169"/>
      <c r="W166" s="169"/>
      <c r="X166" s="169"/>
      <c r="Y166" s="169"/>
      <c r="Z166" s="169"/>
      <c r="AA166" s="169"/>
      <c r="AB166" s="169"/>
      <c r="AC166" s="169"/>
      <c r="AD166" s="169"/>
      <c r="AE166" s="169"/>
      <c r="AF166" s="169"/>
      <c r="AG166" s="169"/>
      <c r="AH166" s="169"/>
      <c r="AI166" s="169"/>
    </row>
    <row r="167" spans="1:35">
      <c r="A167" s="174"/>
      <c r="B167" s="174"/>
      <c r="C167" s="174"/>
      <c r="D167" s="174"/>
      <c r="E167" s="174"/>
      <c r="F167" s="174"/>
      <c r="G167" s="174"/>
      <c r="H167" s="174"/>
      <c r="I167" s="174"/>
      <c r="J167" s="174"/>
      <c r="K167" s="174"/>
      <c r="L167" s="174"/>
      <c r="M167" s="174"/>
      <c r="N167" s="174"/>
      <c r="O167" s="174"/>
      <c r="P167" s="174"/>
      <c r="Q167" s="174"/>
      <c r="R167" s="174"/>
      <c r="S167" s="174"/>
      <c r="T167" s="174"/>
      <c r="U167" s="172"/>
      <c r="V167" s="169"/>
      <c r="W167" s="169"/>
      <c r="X167" s="169"/>
      <c r="Y167" s="169"/>
      <c r="Z167" s="169"/>
      <c r="AA167" s="169"/>
      <c r="AB167" s="169"/>
      <c r="AC167" s="169"/>
      <c r="AD167" s="169"/>
      <c r="AE167" s="169"/>
      <c r="AF167" s="169"/>
      <c r="AG167" s="169"/>
      <c r="AH167" s="169"/>
      <c r="AI167" s="169"/>
    </row>
    <row r="168" spans="1:35">
      <c r="A168" s="174"/>
      <c r="B168" s="174"/>
      <c r="C168" s="174"/>
      <c r="D168" s="174"/>
      <c r="E168" s="174"/>
      <c r="F168" s="174"/>
      <c r="G168" s="174"/>
      <c r="H168" s="174"/>
      <c r="I168" s="174"/>
      <c r="J168" s="174"/>
      <c r="K168" s="174"/>
      <c r="L168" s="174"/>
      <c r="M168" s="174"/>
      <c r="N168" s="174"/>
      <c r="O168" s="174"/>
      <c r="P168" s="174"/>
      <c r="Q168" s="174"/>
      <c r="R168" s="174"/>
      <c r="S168" s="174"/>
      <c r="T168" s="174"/>
      <c r="U168" s="171"/>
      <c r="V168" s="169"/>
      <c r="W168" s="169"/>
      <c r="X168" s="169"/>
      <c r="Y168" s="169"/>
      <c r="Z168" s="169"/>
      <c r="AA168" s="169"/>
      <c r="AB168" s="169"/>
      <c r="AC168" s="169"/>
      <c r="AD168" s="169"/>
      <c r="AE168" s="169"/>
      <c r="AF168" s="169"/>
      <c r="AG168" s="169"/>
      <c r="AH168" s="169"/>
      <c r="AI168" s="169"/>
    </row>
    <row r="169" spans="1:35">
      <c r="A169" s="174"/>
      <c r="B169" s="174"/>
      <c r="C169" s="174"/>
      <c r="D169" s="174"/>
      <c r="E169" s="174"/>
      <c r="F169" s="174"/>
      <c r="G169" s="174"/>
      <c r="H169" s="174"/>
      <c r="I169" s="174"/>
      <c r="J169" s="174"/>
      <c r="K169" s="174"/>
      <c r="L169" s="174"/>
      <c r="M169" s="174"/>
      <c r="N169" s="174"/>
      <c r="O169" s="174"/>
      <c r="P169" s="174"/>
      <c r="Q169" s="174"/>
      <c r="R169" s="174"/>
      <c r="S169" s="174"/>
      <c r="T169" s="174"/>
      <c r="U169" s="171"/>
      <c r="V169" s="169"/>
      <c r="W169" s="169"/>
      <c r="X169" s="169"/>
      <c r="Y169" s="169"/>
      <c r="Z169" s="169"/>
      <c r="AA169" s="169"/>
      <c r="AB169" s="169"/>
      <c r="AC169" s="169"/>
      <c r="AD169" s="169"/>
      <c r="AE169" s="169"/>
      <c r="AF169" s="169"/>
      <c r="AG169" s="169"/>
      <c r="AH169" s="169"/>
      <c r="AI169" s="169"/>
    </row>
    <row r="170" spans="1:35">
      <c r="A170" s="174"/>
      <c r="B170" s="174"/>
      <c r="C170" s="174"/>
      <c r="D170" s="174"/>
      <c r="E170" s="174"/>
      <c r="F170" s="174"/>
      <c r="G170" s="174"/>
      <c r="H170" s="174"/>
      <c r="I170" s="174"/>
      <c r="J170" s="174"/>
      <c r="K170" s="174"/>
      <c r="L170" s="174"/>
      <c r="M170" s="174"/>
      <c r="N170" s="174"/>
      <c r="O170" s="174"/>
      <c r="P170" s="174"/>
      <c r="Q170" s="174"/>
      <c r="R170" s="174"/>
      <c r="S170" s="174"/>
      <c r="T170" s="174"/>
      <c r="U170" s="172"/>
      <c r="V170" s="169"/>
      <c r="W170" s="169"/>
      <c r="X170" s="169"/>
      <c r="Y170" s="169"/>
      <c r="Z170" s="169"/>
      <c r="AA170" s="169"/>
      <c r="AB170" s="169"/>
      <c r="AC170" s="169"/>
      <c r="AD170" s="169"/>
      <c r="AE170" s="169"/>
      <c r="AF170" s="169"/>
      <c r="AG170" s="169"/>
      <c r="AH170" s="169"/>
      <c r="AI170" s="169"/>
    </row>
    <row r="171" spans="1:35">
      <c r="A171" s="174"/>
      <c r="B171" s="174"/>
      <c r="C171" s="174"/>
      <c r="D171" s="174"/>
      <c r="E171" s="174"/>
      <c r="F171" s="174"/>
      <c r="G171" s="174"/>
      <c r="H171" s="174"/>
      <c r="I171" s="174"/>
      <c r="J171" s="174"/>
      <c r="K171" s="174"/>
      <c r="L171" s="174"/>
      <c r="M171" s="174"/>
      <c r="N171" s="174"/>
      <c r="O171" s="174"/>
      <c r="P171" s="174"/>
      <c r="Q171" s="174"/>
      <c r="R171" s="174"/>
      <c r="S171" s="174"/>
      <c r="T171" s="174"/>
      <c r="U171" s="172"/>
      <c r="V171" s="169"/>
      <c r="W171" s="169"/>
      <c r="X171" s="169"/>
      <c r="Y171" s="169"/>
      <c r="Z171" s="169"/>
      <c r="AA171" s="169"/>
      <c r="AB171" s="169"/>
      <c r="AC171" s="169"/>
      <c r="AD171" s="169"/>
      <c r="AE171" s="169"/>
      <c r="AF171" s="169"/>
      <c r="AG171" s="169"/>
      <c r="AH171" s="169"/>
      <c r="AI171" s="169"/>
    </row>
    <row r="172" spans="1:35">
      <c r="A172" s="174"/>
      <c r="B172" s="174"/>
      <c r="C172" s="174"/>
      <c r="D172" s="174"/>
      <c r="E172" s="174"/>
      <c r="F172" s="174"/>
      <c r="G172" s="174"/>
      <c r="H172" s="174"/>
      <c r="I172" s="174"/>
      <c r="J172" s="174"/>
      <c r="K172" s="174"/>
      <c r="L172" s="174"/>
      <c r="M172" s="174"/>
      <c r="N172" s="174"/>
      <c r="O172" s="174"/>
      <c r="P172" s="174"/>
      <c r="Q172" s="174"/>
      <c r="R172" s="174"/>
      <c r="S172" s="174"/>
      <c r="T172" s="174"/>
      <c r="U172" s="172"/>
      <c r="V172" s="169"/>
      <c r="W172" s="169"/>
      <c r="X172" s="169"/>
      <c r="Y172" s="169"/>
      <c r="Z172" s="169"/>
      <c r="AA172" s="169"/>
      <c r="AB172" s="169"/>
      <c r="AC172" s="169"/>
      <c r="AD172" s="169"/>
      <c r="AE172" s="169"/>
      <c r="AF172" s="169"/>
      <c r="AG172" s="169"/>
      <c r="AH172" s="169"/>
      <c r="AI172" s="169"/>
    </row>
    <row r="173" spans="1:35">
      <c r="A173" s="174"/>
      <c r="B173" s="174"/>
      <c r="C173" s="174"/>
      <c r="D173" s="174"/>
      <c r="E173" s="174"/>
      <c r="F173" s="174"/>
      <c r="G173" s="174"/>
      <c r="H173" s="174"/>
      <c r="I173" s="174"/>
      <c r="J173" s="174"/>
      <c r="K173" s="174"/>
      <c r="L173" s="174"/>
      <c r="M173" s="174"/>
      <c r="N173" s="174"/>
      <c r="O173" s="174"/>
      <c r="P173" s="174"/>
      <c r="Q173" s="174"/>
      <c r="R173" s="174"/>
      <c r="S173" s="174"/>
      <c r="T173" s="174"/>
      <c r="U173" s="171"/>
      <c r="V173" s="169"/>
      <c r="W173" s="169"/>
      <c r="X173" s="169"/>
      <c r="Y173" s="169"/>
      <c r="Z173" s="169"/>
      <c r="AA173" s="169"/>
      <c r="AB173" s="169"/>
      <c r="AC173" s="169"/>
      <c r="AD173" s="169"/>
      <c r="AE173" s="169"/>
      <c r="AF173" s="169"/>
      <c r="AG173" s="169"/>
      <c r="AH173" s="169"/>
      <c r="AI173" s="169"/>
    </row>
    <row r="174" spans="1:35">
      <c r="A174" s="174"/>
      <c r="B174" s="174"/>
      <c r="C174" s="174"/>
      <c r="D174" s="174"/>
      <c r="E174" s="174"/>
      <c r="F174" s="174"/>
      <c r="G174" s="174"/>
      <c r="H174" s="174"/>
      <c r="I174" s="174"/>
      <c r="J174" s="174"/>
      <c r="K174" s="174"/>
      <c r="L174" s="174"/>
      <c r="M174" s="174"/>
      <c r="N174" s="174"/>
      <c r="O174" s="174"/>
      <c r="P174" s="174"/>
      <c r="Q174" s="174"/>
      <c r="R174" s="174"/>
      <c r="S174" s="174"/>
      <c r="T174" s="174"/>
      <c r="U174" s="171"/>
      <c r="V174" s="169"/>
      <c r="W174" s="169"/>
      <c r="X174" s="169"/>
      <c r="Y174" s="169"/>
      <c r="Z174" s="169"/>
      <c r="AA174" s="169"/>
      <c r="AB174" s="169"/>
      <c r="AC174" s="169"/>
      <c r="AD174" s="169"/>
      <c r="AE174" s="169"/>
      <c r="AF174" s="169"/>
      <c r="AG174" s="169"/>
      <c r="AH174" s="169"/>
      <c r="AI174" s="169"/>
    </row>
    <row r="175" spans="1:35">
      <c r="A175" s="174"/>
      <c r="B175" s="174"/>
      <c r="C175" s="174"/>
      <c r="D175" s="174"/>
      <c r="E175" s="174"/>
      <c r="F175" s="174"/>
      <c r="G175" s="174"/>
      <c r="H175" s="174"/>
      <c r="I175" s="174"/>
      <c r="J175" s="174"/>
      <c r="K175" s="174"/>
      <c r="L175" s="174"/>
      <c r="M175" s="174"/>
      <c r="N175" s="174"/>
      <c r="O175" s="174"/>
      <c r="P175" s="174"/>
      <c r="Q175" s="174"/>
      <c r="R175" s="174"/>
      <c r="S175" s="174"/>
      <c r="T175" s="174"/>
      <c r="U175" s="172"/>
      <c r="V175" s="169"/>
      <c r="W175" s="169"/>
      <c r="X175" s="169"/>
      <c r="Y175" s="169"/>
      <c r="Z175" s="169"/>
      <c r="AA175" s="169"/>
      <c r="AB175" s="169"/>
      <c r="AC175" s="169"/>
      <c r="AD175" s="169"/>
      <c r="AE175" s="169"/>
      <c r="AF175" s="169"/>
      <c r="AG175" s="169"/>
      <c r="AH175" s="169"/>
      <c r="AI175" s="169"/>
    </row>
    <row r="176" spans="1:35">
      <c r="A176" s="174"/>
      <c r="B176" s="174"/>
      <c r="C176" s="174"/>
      <c r="D176" s="174"/>
      <c r="E176" s="174"/>
      <c r="F176" s="174"/>
      <c r="G176" s="174"/>
      <c r="H176" s="174"/>
      <c r="I176" s="174"/>
      <c r="J176" s="174"/>
      <c r="K176" s="174"/>
      <c r="L176" s="174"/>
      <c r="M176" s="174"/>
      <c r="N176" s="174"/>
      <c r="O176" s="174"/>
      <c r="P176" s="174"/>
      <c r="Q176" s="174"/>
      <c r="R176" s="174"/>
      <c r="S176" s="174"/>
      <c r="T176" s="174"/>
      <c r="U176" s="172"/>
      <c r="V176" s="169"/>
      <c r="W176" s="169"/>
      <c r="X176" s="169"/>
      <c r="Y176" s="169"/>
      <c r="Z176" s="169"/>
      <c r="AA176" s="169"/>
      <c r="AB176" s="169"/>
      <c r="AC176" s="169"/>
      <c r="AD176" s="169"/>
      <c r="AE176" s="169"/>
      <c r="AF176" s="169"/>
      <c r="AG176" s="169"/>
      <c r="AH176" s="169"/>
      <c r="AI176" s="169"/>
    </row>
    <row r="177" spans="1:35">
      <c r="A177" s="174"/>
      <c r="B177" s="174"/>
      <c r="C177" s="174"/>
      <c r="D177" s="174"/>
      <c r="E177" s="174"/>
      <c r="F177" s="174"/>
      <c r="G177" s="174"/>
      <c r="H177" s="174"/>
      <c r="I177" s="174"/>
      <c r="J177" s="174"/>
      <c r="K177" s="174"/>
      <c r="L177" s="174"/>
      <c r="M177" s="174"/>
      <c r="N177" s="174"/>
      <c r="O177" s="174"/>
      <c r="P177" s="174"/>
      <c r="Q177" s="174"/>
      <c r="R177" s="174"/>
      <c r="S177" s="174"/>
      <c r="T177" s="174"/>
      <c r="U177" s="172"/>
      <c r="V177" s="169"/>
      <c r="W177" s="169"/>
      <c r="X177" s="169"/>
      <c r="Y177" s="169"/>
      <c r="Z177" s="169"/>
      <c r="AA177" s="169"/>
      <c r="AB177" s="169"/>
      <c r="AC177" s="169"/>
      <c r="AD177" s="169"/>
      <c r="AE177" s="169"/>
      <c r="AF177" s="169"/>
      <c r="AG177" s="169"/>
      <c r="AH177" s="169"/>
      <c r="AI177" s="169"/>
    </row>
    <row r="178" spans="1:35">
      <c r="A178" s="174"/>
      <c r="B178" s="174"/>
      <c r="C178" s="174"/>
      <c r="D178" s="174"/>
      <c r="E178" s="174"/>
      <c r="F178" s="174"/>
      <c r="G178" s="174"/>
      <c r="H178" s="174"/>
      <c r="I178" s="174"/>
      <c r="J178" s="174"/>
      <c r="K178" s="174"/>
      <c r="L178" s="174"/>
      <c r="M178" s="174"/>
      <c r="N178" s="174"/>
      <c r="O178" s="174"/>
      <c r="P178" s="174"/>
      <c r="Q178" s="174"/>
      <c r="R178" s="174"/>
      <c r="S178" s="174"/>
      <c r="T178" s="174"/>
      <c r="U178" s="171"/>
      <c r="V178" s="169"/>
      <c r="W178" s="169"/>
      <c r="X178" s="169"/>
      <c r="Y178" s="169"/>
      <c r="Z178" s="169"/>
      <c r="AA178" s="169"/>
      <c r="AB178" s="169"/>
      <c r="AC178" s="169"/>
      <c r="AD178" s="169"/>
      <c r="AE178" s="169"/>
      <c r="AF178" s="169"/>
      <c r="AG178" s="169"/>
      <c r="AH178" s="169"/>
      <c r="AI178" s="169"/>
    </row>
    <row r="179" spans="1:35">
      <c r="A179" s="174"/>
      <c r="B179" s="174"/>
      <c r="C179" s="174"/>
      <c r="D179" s="174"/>
      <c r="E179" s="174"/>
      <c r="F179" s="174"/>
      <c r="G179" s="174"/>
      <c r="H179" s="174"/>
      <c r="I179" s="174"/>
      <c r="J179" s="174"/>
      <c r="K179" s="174"/>
      <c r="L179" s="174"/>
      <c r="M179" s="174"/>
      <c r="N179" s="174"/>
      <c r="O179" s="174"/>
      <c r="P179" s="174"/>
      <c r="Q179" s="174"/>
      <c r="R179" s="174"/>
      <c r="S179" s="174"/>
      <c r="T179" s="174"/>
      <c r="U179" s="171"/>
      <c r="V179" s="169"/>
      <c r="W179" s="169"/>
      <c r="X179" s="169"/>
      <c r="Y179" s="169"/>
      <c r="Z179" s="169"/>
      <c r="AA179" s="169"/>
      <c r="AB179" s="169"/>
      <c r="AC179" s="169"/>
      <c r="AD179" s="169"/>
      <c r="AE179" s="169"/>
      <c r="AF179" s="169"/>
      <c r="AG179" s="169"/>
      <c r="AH179" s="169"/>
      <c r="AI179" s="169"/>
    </row>
    <row r="180" spans="1:35">
      <c r="A180" s="174"/>
      <c r="B180" s="174"/>
      <c r="C180" s="174"/>
      <c r="D180" s="174"/>
      <c r="E180" s="174"/>
      <c r="F180" s="174"/>
      <c r="G180" s="174"/>
      <c r="H180" s="174"/>
      <c r="I180" s="174"/>
      <c r="J180" s="174"/>
      <c r="K180" s="174"/>
      <c r="L180" s="174"/>
      <c r="M180" s="174"/>
      <c r="N180" s="174"/>
      <c r="O180" s="174"/>
      <c r="P180" s="174"/>
      <c r="Q180" s="174"/>
      <c r="R180" s="174"/>
      <c r="S180" s="174"/>
      <c r="T180" s="174"/>
      <c r="U180" s="172"/>
      <c r="V180" s="169"/>
      <c r="W180" s="169"/>
      <c r="X180" s="169"/>
      <c r="Y180" s="169"/>
      <c r="Z180" s="169"/>
      <c r="AA180" s="169"/>
      <c r="AB180" s="169"/>
      <c r="AC180" s="169"/>
      <c r="AD180" s="169"/>
      <c r="AE180" s="169"/>
      <c r="AF180" s="169"/>
      <c r="AG180" s="169"/>
      <c r="AH180" s="169"/>
      <c r="AI180" s="169"/>
    </row>
    <row r="181" spans="1:35">
      <c r="A181" s="174"/>
      <c r="B181" s="174"/>
      <c r="C181" s="174"/>
      <c r="D181" s="174"/>
      <c r="E181" s="174"/>
      <c r="F181" s="174"/>
      <c r="G181" s="174"/>
      <c r="H181" s="174"/>
      <c r="I181" s="174"/>
      <c r="J181" s="174"/>
      <c r="K181" s="174"/>
      <c r="L181" s="174"/>
      <c r="M181" s="174"/>
      <c r="N181" s="174"/>
      <c r="O181" s="174"/>
      <c r="P181" s="174"/>
      <c r="Q181" s="174"/>
      <c r="R181" s="174"/>
      <c r="S181" s="174"/>
      <c r="T181" s="174"/>
      <c r="U181" s="172"/>
      <c r="V181" s="169"/>
      <c r="W181" s="169"/>
      <c r="X181" s="169"/>
      <c r="Y181" s="169"/>
      <c r="Z181" s="169"/>
      <c r="AA181" s="169"/>
      <c r="AB181" s="169"/>
      <c r="AC181" s="169"/>
      <c r="AD181" s="169"/>
      <c r="AE181" s="169"/>
      <c r="AF181" s="169"/>
      <c r="AG181" s="169"/>
      <c r="AH181" s="169"/>
      <c r="AI181" s="169"/>
    </row>
    <row r="182" spans="1:35">
      <c r="A182" s="174"/>
      <c r="B182" s="174"/>
      <c r="C182" s="174"/>
      <c r="D182" s="174"/>
      <c r="E182" s="174"/>
      <c r="F182" s="174"/>
      <c r="G182" s="174"/>
      <c r="H182" s="174"/>
      <c r="I182" s="174"/>
      <c r="J182" s="174"/>
      <c r="K182" s="174"/>
      <c r="L182" s="174"/>
      <c r="M182" s="174"/>
      <c r="N182" s="174"/>
      <c r="O182" s="174"/>
      <c r="P182" s="174"/>
      <c r="Q182" s="174"/>
      <c r="R182" s="174"/>
      <c r="S182" s="174"/>
      <c r="T182" s="174"/>
      <c r="U182" s="172"/>
      <c r="V182" s="169"/>
      <c r="W182" s="169"/>
      <c r="X182" s="169"/>
      <c r="Y182" s="169"/>
      <c r="Z182" s="169"/>
      <c r="AA182" s="169"/>
      <c r="AB182" s="169"/>
      <c r="AC182" s="169"/>
      <c r="AD182" s="169"/>
      <c r="AE182" s="169"/>
      <c r="AF182" s="169"/>
      <c r="AG182" s="169"/>
      <c r="AH182" s="169"/>
      <c r="AI182" s="169"/>
    </row>
    <row r="183" spans="1:35">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row>
    <row r="184" spans="1:35">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row>
    <row r="185" spans="1:35">
      <c r="A185" s="174"/>
      <c r="B185" s="174"/>
      <c r="C185" s="174"/>
      <c r="D185" s="174"/>
      <c r="E185" s="174"/>
      <c r="F185" s="174"/>
      <c r="G185" s="174"/>
      <c r="H185" s="174"/>
      <c r="I185" s="174"/>
      <c r="J185" s="174"/>
      <c r="K185" s="174"/>
      <c r="L185" s="174"/>
      <c r="M185" s="174"/>
      <c r="N185" s="174"/>
      <c r="O185" s="174"/>
      <c r="P185" s="174"/>
      <c r="Q185" s="174"/>
      <c r="R185" s="174"/>
      <c r="S185" s="174"/>
      <c r="T185" s="180"/>
      <c r="U185" s="174"/>
      <c r="V185" s="174"/>
      <c r="W185" s="174"/>
      <c r="X185" s="174"/>
      <c r="Y185" s="174"/>
      <c r="Z185" s="174"/>
      <c r="AA185" s="174"/>
      <c r="AB185" s="174"/>
      <c r="AC185" s="174"/>
      <c r="AD185" s="174"/>
      <c r="AE185" s="174"/>
      <c r="AF185" s="174"/>
      <c r="AG185" s="174"/>
      <c r="AH185" s="174"/>
      <c r="AI185" s="174"/>
    </row>
    <row r="186" spans="1:35">
      <c r="A186" s="174"/>
      <c r="B186" s="174"/>
      <c r="C186" s="174"/>
      <c r="D186" s="174"/>
      <c r="E186" s="174"/>
      <c r="F186" s="174"/>
      <c r="G186" s="174"/>
      <c r="H186" s="174"/>
      <c r="I186" s="174"/>
      <c r="J186" s="174"/>
      <c r="K186" s="174"/>
      <c r="L186" s="174"/>
      <c r="M186" s="174"/>
      <c r="N186" s="174"/>
      <c r="O186" s="174"/>
      <c r="P186" s="174"/>
      <c r="Q186" s="174"/>
      <c r="R186" s="174"/>
      <c r="S186" s="174"/>
      <c r="T186" s="180"/>
      <c r="U186" s="174"/>
      <c r="V186" s="174"/>
      <c r="W186" s="174"/>
      <c r="X186" s="174"/>
      <c r="Y186" s="174"/>
      <c r="Z186" s="174"/>
      <c r="AA186" s="174"/>
      <c r="AB186" s="174"/>
      <c r="AC186" s="174"/>
      <c r="AD186" s="174"/>
      <c r="AE186" s="174"/>
      <c r="AF186" s="174"/>
      <c r="AG186" s="174"/>
      <c r="AH186" s="174"/>
      <c r="AI186" s="174"/>
    </row>
    <row r="187" spans="1:35">
      <c r="A187" s="174"/>
      <c r="B187" s="174"/>
      <c r="C187" s="174"/>
      <c r="D187" s="174"/>
      <c r="E187" s="174"/>
      <c r="F187" s="174"/>
      <c r="G187" s="174"/>
      <c r="H187" s="174"/>
      <c r="I187" s="174"/>
      <c r="J187" s="174"/>
      <c r="K187" s="174"/>
      <c r="L187" s="174"/>
      <c r="M187" s="174"/>
      <c r="N187" s="174"/>
      <c r="O187" s="174"/>
      <c r="P187" s="174"/>
      <c r="Q187" s="174"/>
      <c r="R187" s="174"/>
      <c r="S187" s="174"/>
      <c r="T187" s="181"/>
      <c r="U187" s="174"/>
      <c r="V187" s="174"/>
      <c r="W187" s="174"/>
      <c r="X187" s="174"/>
      <c r="Y187" s="174"/>
      <c r="Z187" s="174"/>
      <c r="AA187" s="174"/>
      <c r="AB187" s="174"/>
      <c r="AC187" s="174"/>
      <c r="AD187" s="174"/>
      <c r="AE187" s="174"/>
      <c r="AF187" s="174"/>
      <c r="AG187" s="174"/>
      <c r="AH187" s="174"/>
      <c r="AI187" s="174"/>
    </row>
    <row r="188" spans="1:35">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row>
    <row r="189" spans="1:35">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row>
    <row r="190" spans="1:35">
      <c r="A190" s="174"/>
      <c r="B190" s="174"/>
      <c r="C190" s="174"/>
      <c r="D190" s="174"/>
      <c r="E190" s="174"/>
      <c r="F190" s="174"/>
      <c r="G190" s="174"/>
      <c r="H190" s="174"/>
      <c r="I190" s="145"/>
      <c r="J190" s="145"/>
      <c r="K190" s="145"/>
      <c r="L190" s="145"/>
      <c r="M190" s="145"/>
      <c r="N190" s="145"/>
      <c r="O190" s="145"/>
      <c r="P190" s="145"/>
      <c r="Q190" s="145"/>
      <c r="R190" s="145"/>
      <c r="S190" s="174"/>
      <c r="T190" s="174"/>
      <c r="U190" s="174"/>
      <c r="V190" s="174"/>
      <c r="W190" s="174"/>
      <c r="X190" s="174"/>
      <c r="Y190" s="174"/>
      <c r="Z190" s="174"/>
      <c r="AA190" s="174"/>
      <c r="AB190" s="174"/>
      <c r="AC190" s="174"/>
      <c r="AD190" s="174"/>
      <c r="AE190" s="174"/>
      <c r="AF190" s="174"/>
      <c r="AG190" s="174"/>
      <c r="AH190" s="174"/>
      <c r="AI190" s="174"/>
    </row>
    <row r="191" spans="1:35">
      <c r="A191" s="174"/>
      <c r="B191" s="174"/>
      <c r="C191" s="145"/>
      <c r="D191" s="145"/>
      <c r="E191" s="145"/>
      <c r="F191" s="145"/>
      <c r="G191" s="145"/>
      <c r="H191" s="145"/>
      <c r="I191" s="145"/>
      <c r="J191" s="145"/>
      <c r="K191" s="145"/>
      <c r="L191" s="145"/>
      <c r="M191" s="145"/>
      <c r="N191" s="145"/>
      <c r="O191" s="145"/>
      <c r="P191" s="145"/>
      <c r="Q191" s="145"/>
      <c r="R191" s="145"/>
      <c r="S191" s="174"/>
      <c r="T191" s="174"/>
      <c r="U191" s="174"/>
      <c r="V191" s="174"/>
      <c r="W191" s="174"/>
      <c r="X191" s="174"/>
      <c r="Y191" s="174"/>
      <c r="Z191" s="174"/>
      <c r="AA191" s="174"/>
      <c r="AB191" s="174"/>
      <c r="AC191" s="174"/>
      <c r="AD191" s="174"/>
      <c r="AE191" s="174"/>
      <c r="AF191" s="174"/>
      <c r="AG191" s="174"/>
      <c r="AH191" s="174"/>
      <c r="AI191" s="174"/>
    </row>
    <row r="192" spans="1:35">
      <c r="A192" s="174"/>
      <c r="B192" s="174"/>
      <c r="C192" s="145"/>
      <c r="D192" s="145"/>
      <c r="E192" s="145"/>
      <c r="F192" s="145"/>
      <c r="G192" s="145"/>
      <c r="H192" s="145"/>
      <c r="I192" s="146"/>
      <c r="J192" s="146"/>
      <c r="K192" s="146"/>
      <c r="L192" s="146"/>
      <c r="M192" s="170"/>
      <c r="N192" s="146"/>
      <c r="O192" s="146"/>
      <c r="P192" s="146"/>
      <c r="Q192" s="146"/>
      <c r="R192" s="146"/>
      <c r="S192" s="174"/>
      <c r="T192" s="174"/>
      <c r="U192" s="169"/>
      <c r="V192" s="169"/>
      <c r="W192" s="169"/>
      <c r="X192" s="169"/>
      <c r="Y192" s="169"/>
      <c r="Z192" s="169"/>
      <c r="AA192" s="169"/>
      <c r="AB192" s="169"/>
      <c r="AC192" s="169"/>
      <c r="AD192" s="169"/>
      <c r="AE192" s="169"/>
      <c r="AF192" s="169"/>
      <c r="AG192" s="169"/>
      <c r="AH192" s="169"/>
      <c r="AI192" s="169"/>
    </row>
    <row r="193" spans="1:35">
      <c r="A193" s="174"/>
      <c r="B193" s="174"/>
      <c r="C193" s="145"/>
      <c r="D193" s="145"/>
      <c r="E193" s="145"/>
      <c r="F193" s="145"/>
      <c r="G193" s="145"/>
      <c r="H193" s="145"/>
      <c r="I193" s="146"/>
      <c r="J193" s="146"/>
      <c r="K193" s="146"/>
      <c r="L193" s="146"/>
      <c r="M193" s="170"/>
      <c r="N193" s="146"/>
      <c r="O193" s="146"/>
      <c r="P193" s="146"/>
      <c r="Q193" s="146"/>
      <c r="R193" s="146"/>
      <c r="S193" s="174"/>
      <c r="T193" s="174"/>
      <c r="U193" s="169"/>
      <c r="V193" s="169"/>
      <c r="W193" s="169"/>
      <c r="X193" s="169"/>
      <c r="Y193" s="169"/>
      <c r="Z193" s="169"/>
      <c r="AA193" s="169"/>
      <c r="AB193" s="169"/>
      <c r="AC193" s="169"/>
      <c r="AD193" s="169"/>
      <c r="AE193" s="169"/>
      <c r="AF193" s="169"/>
      <c r="AG193" s="169"/>
      <c r="AH193" s="169"/>
      <c r="AI193" s="169"/>
    </row>
    <row r="194" spans="1:35">
      <c r="A194" s="174"/>
      <c r="B194" s="174"/>
      <c r="C194" s="145"/>
      <c r="D194" s="145"/>
      <c r="E194" s="145"/>
      <c r="F194" s="145"/>
      <c r="G194" s="145"/>
      <c r="H194" s="145"/>
      <c r="I194" s="145"/>
      <c r="J194" s="145"/>
      <c r="K194" s="145"/>
      <c r="L194" s="145"/>
      <c r="M194" s="145"/>
      <c r="N194" s="145"/>
      <c r="O194" s="145"/>
      <c r="P194" s="145"/>
      <c r="Q194" s="145"/>
      <c r="R194" s="145"/>
      <c r="S194" s="174"/>
      <c r="T194" s="174"/>
      <c r="U194" s="169"/>
      <c r="V194" s="169"/>
      <c r="W194" s="169"/>
      <c r="X194" s="169"/>
      <c r="Y194" s="169"/>
      <c r="Z194" s="169"/>
      <c r="AA194" s="169"/>
      <c r="AB194" s="169"/>
      <c r="AC194" s="169"/>
      <c r="AD194" s="169"/>
      <c r="AE194" s="169"/>
      <c r="AF194" s="169"/>
      <c r="AG194" s="169"/>
      <c r="AH194" s="169"/>
      <c r="AI194" s="169"/>
    </row>
    <row r="195" spans="1:35">
      <c r="A195" s="174"/>
      <c r="B195" s="174"/>
      <c r="C195" s="145"/>
      <c r="D195" s="145"/>
      <c r="E195" s="145"/>
      <c r="F195" s="145"/>
      <c r="G195" s="145"/>
      <c r="H195" s="145"/>
      <c r="I195" s="145"/>
      <c r="J195" s="145"/>
      <c r="K195" s="145"/>
      <c r="L195" s="145"/>
      <c r="M195" s="170"/>
      <c r="N195" s="145"/>
      <c r="O195" s="145"/>
      <c r="P195" s="145"/>
      <c r="Q195" s="145"/>
      <c r="R195" s="145"/>
      <c r="S195" s="174"/>
      <c r="T195" s="174"/>
      <c r="U195" s="169"/>
      <c r="V195" s="169"/>
      <c r="W195" s="169"/>
      <c r="X195" s="169"/>
      <c r="Y195" s="169"/>
      <c r="Z195" s="169"/>
      <c r="AA195" s="169"/>
      <c r="AB195" s="169"/>
      <c r="AC195" s="169"/>
      <c r="AD195" s="169"/>
      <c r="AE195" s="169"/>
      <c r="AF195" s="169"/>
      <c r="AG195" s="169"/>
      <c r="AH195" s="169"/>
      <c r="AI195" s="169"/>
    </row>
    <row r="196" spans="1:35">
      <c r="A196" s="174"/>
      <c r="B196" s="174"/>
      <c r="C196" s="174"/>
      <c r="D196" s="174"/>
      <c r="E196" s="174"/>
      <c r="F196" s="145"/>
      <c r="G196" s="174"/>
      <c r="H196" s="174"/>
      <c r="I196" s="174"/>
      <c r="J196" s="174"/>
      <c r="K196" s="174"/>
      <c r="L196" s="174"/>
      <c r="M196" s="174"/>
      <c r="N196" s="174"/>
      <c r="O196" s="174"/>
      <c r="P196" s="174"/>
      <c r="Q196" s="174"/>
      <c r="R196" s="174"/>
      <c r="S196" s="174"/>
      <c r="T196" s="174"/>
      <c r="U196" s="171"/>
      <c r="V196" s="169"/>
      <c r="W196" s="169"/>
      <c r="X196" s="169"/>
      <c r="Y196" s="169"/>
      <c r="Z196" s="169"/>
      <c r="AA196" s="169"/>
      <c r="AB196" s="169"/>
      <c r="AC196" s="169"/>
      <c r="AD196" s="169"/>
      <c r="AE196" s="169"/>
      <c r="AF196" s="169"/>
      <c r="AG196" s="169"/>
      <c r="AH196" s="169"/>
      <c r="AI196" s="169"/>
    </row>
    <row r="197" spans="1:35">
      <c r="A197" s="174"/>
      <c r="B197" s="174"/>
      <c r="C197" s="174"/>
      <c r="D197" s="174"/>
      <c r="E197" s="174"/>
      <c r="F197" s="174"/>
      <c r="G197" s="174"/>
      <c r="H197" s="174"/>
      <c r="I197" s="174"/>
      <c r="J197" s="174"/>
      <c r="K197" s="174"/>
      <c r="L197" s="174"/>
      <c r="M197" s="174"/>
      <c r="N197" s="174"/>
      <c r="O197" s="174"/>
      <c r="P197" s="174"/>
      <c r="Q197" s="174"/>
      <c r="R197" s="174"/>
      <c r="S197" s="174"/>
      <c r="T197" s="174"/>
      <c r="U197" s="171"/>
      <c r="V197" s="169"/>
      <c r="W197" s="169"/>
      <c r="X197" s="169"/>
      <c r="Y197" s="169"/>
      <c r="Z197" s="169"/>
      <c r="AA197" s="169"/>
      <c r="AB197" s="169"/>
      <c r="AC197" s="169"/>
      <c r="AD197" s="169"/>
      <c r="AE197" s="169"/>
      <c r="AF197" s="169"/>
      <c r="AG197" s="169"/>
      <c r="AH197" s="169"/>
      <c r="AI197" s="169"/>
    </row>
    <row r="198" spans="1:35">
      <c r="A198" s="174"/>
      <c r="B198" s="174"/>
      <c r="C198" s="174"/>
      <c r="D198" s="174"/>
      <c r="E198" s="174"/>
      <c r="F198" s="174"/>
      <c r="G198" s="174"/>
      <c r="H198" s="174"/>
      <c r="I198" s="174"/>
      <c r="J198" s="174"/>
      <c r="K198" s="174"/>
      <c r="L198" s="174"/>
      <c r="M198" s="174"/>
      <c r="N198" s="174"/>
      <c r="O198" s="174"/>
      <c r="P198" s="174"/>
      <c r="Q198" s="174"/>
      <c r="R198" s="174"/>
      <c r="S198" s="174"/>
      <c r="T198" s="174"/>
      <c r="U198" s="172"/>
      <c r="V198" s="169"/>
      <c r="W198" s="169"/>
      <c r="X198" s="169"/>
      <c r="Y198" s="169"/>
      <c r="Z198" s="169"/>
      <c r="AA198" s="169"/>
      <c r="AB198" s="169"/>
      <c r="AC198" s="169"/>
      <c r="AD198" s="169"/>
      <c r="AE198" s="169"/>
      <c r="AF198" s="169"/>
      <c r="AG198" s="169"/>
      <c r="AH198" s="169"/>
      <c r="AI198" s="169"/>
    </row>
    <row r="199" spans="1:35">
      <c r="A199" s="174"/>
      <c r="B199" s="174"/>
      <c r="C199" s="174"/>
      <c r="D199" s="174"/>
      <c r="E199" s="174"/>
      <c r="F199" s="174"/>
      <c r="G199" s="174"/>
      <c r="H199" s="174"/>
      <c r="I199" s="174"/>
      <c r="J199" s="174"/>
      <c r="K199" s="174"/>
      <c r="L199" s="174"/>
      <c r="M199" s="174"/>
      <c r="N199" s="174"/>
      <c r="O199" s="174"/>
      <c r="P199" s="174"/>
      <c r="Q199" s="174"/>
      <c r="R199" s="174"/>
      <c r="S199" s="174"/>
      <c r="T199" s="174"/>
      <c r="U199" s="172"/>
      <c r="V199" s="169"/>
      <c r="W199" s="169"/>
      <c r="X199" s="169"/>
      <c r="Y199" s="169"/>
      <c r="Z199" s="169"/>
      <c r="AA199" s="169"/>
      <c r="AB199" s="169"/>
      <c r="AC199" s="169"/>
      <c r="AD199" s="169"/>
      <c r="AE199" s="169"/>
      <c r="AF199" s="169"/>
      <c r="AG199" s="169"/>
      <c r="AH199" s="169"/>
      <c r="AI199" s="169"/>
    </row>
    <row r="200" spans="1:35">
      <c r="A200" s="174"/>
      <c r="B200" s="174"/>
      <c r="C200" s="174"/>
      <c r="D200" s="174"/>
      <c r="E200" s="174"/>
      <c r="F200" s="174"/>
      <c r="G200" s="174"/>
      <c r="H200" s="174"/>
      <c r="I200" s="174"/>
      <c r="J200" s="174"/>
      <c r="K200" s="174"/>
      <c r="L200" s="174"/>
      <c r="M200" s="174"/>
      <c r="N200" s="174"/>
      <c r="O200" s="174"/>
      <c r="P200" s="174"/>
      <c r="Q200" s="174"/>
      <c r="R200" s="174"/>
      <c r="S200" s="174"/>
      <c r="T200" s="174"/>
      <c r="U200" s="172"/>
      <c r="V200" s="169"/>
      <c r="W200" s="169"/>
      <c r="X200" s="169"/>
      <c r="Y200" s="169"/>
      <c r="Z200" s="169"/>
      <c r="AA200" s="169"/>
      <c r="AB200" s="169"/>
      <c r="AC200" s="169"/>
      <c r="AD200" s="169"/>
      <c r="AE200" s="169"/>
      <c r="AF200" s="169"/>
      <c r="AG200" s="169"/>
      <c r="AH200" s="169"/>
      <c r="AI200" s="169"/>
    </row>
    <row r="201" spans="1:35">
      <c r="A201" s="174"/>
      <c r="B201" s="178"/>
      <c r="C201" s="174"/>
      <c r="D201" s="174"/>
      <c r="E201" s="174"/>
      <c r="F201" s="174"/>
      <c r="G201" s="174"/>
      <c r="H201" s="174"/>
      <c r="I201" s="174"/>
      <c r="J201" s="174"/>
      <c r="K201" s="174"/>
      <c r="L201" s="174"/>
      <c r="M201" s="174"/>
      <c r="N201" s="174"/>
      <c r="O201" s="174"/>
      <c r="P201" s="174"/>
      <c r="Q201" s="174"/>
      <c r="R201" s="174"/>
      <c r="S201" s="174"/>
      <c r="T201" s="174"/>
      <c r="U201" s="171"/>
      <c r="V201" s="169"/>
      <c r="W201" s="169"/>
      <c r="X201" s="169"/>
      <c r="Y201" s="169"/>
      <c r="Z201" s="169"/>
      <c r="AA201" s="169"/>
      <c r="AB201" s="169"/>
      <c r="AC201" s="169"/>
      <c r="AD201" s="169"/>
      <c r="AE201" s="169"/>
      <c r="AF201" s="169"/>
      <c r="AG201" s="169"/>
      <c r="AH201" s="169"/>
      <c r="AI201" s="169"/>
    </row>
    <row r="202" spans="1:35">
      <c r="A202" s="174"/>
      <c r="B202" s="174"/>
      <c r="C202" s="174"/>
      <c r="D202" s="174"/>
      <c r="E202" s="174"/>
      <c r="F202" s="174"/>
      <c r="G202" s="174"/>
      <c r="H202" s="174"/>
      <c r="I202" s="174"/>
      <c r="J202" s="174"/>
      <c r="K202" s="174"/>
      <c r="L202" s="174"/>
      <c r="M202" s="174"/>
      <c r="N202" s="174"/>
      <c r="O202" s="174"/>
      <c r="P202" s="174"/>
      <c r="Q202" s="174"/>
      <c r="R202" s="174"/>
      <c r="S202" s="174"/>
      <c r="T202" s="174"/>
      <c r="U202" s="171"/>
      <c r="V202" s="169"/>
      <c r="W202" s="169"/>
      <c r="X202" s="169"/>
      <c r="Y202" s="169"/>
      <c r="Z202" s="169"/>
      <c r="AA202" s="169"/>
      <c r="AB202" s="169"/>
      <c r="AC202" s="169"/>
      <c r="AD202" s="169"/>
      <c r="AE202" s="169"/>
      <c r="AF202" s="169"/>
      <c r="AG202" s="169"/>
      <c r="AH202" s="169"/>
      <c r="AI202" s="169"/>
    </row>
    <row r="203" spans="1:35">
      <c r="A203" s="174"/>
      <c r="B203" s="174"/>
      <c r="C203" s="174"/>
      <c r="D203" s="174"/>
      <c r="E203" s="174"/>
      <c r="F203" s="174"/>
      <c r="G203" s="174"/>
      <c r="H203" s="174"/>
      <c r="I203" s="174"/>
      <c r="J203" s="174"/>
      <c r="K203" s="174"/>
      <c r="L203" s="174"/>
      <c r="M203" s="174"/>
      <c r="N203" s="174"/>
      <c r="O203" s="174"/>
      <c r="P203" s="174"/>
      <c r="Q203" s="174"/>
      <c r="R203" s="174"/>
      <c r="S203" s="174"/>
      <c r="T203" s="174"/>
      <c r="U203" s="172"/>
      <c r="V203" s="169"/>
      <c r="W203" s="169"/>
      <c r="X203" s="169"/>
      <c r="Y203" s="169"/>
      <c r="Z203" s="169"/>
      <c r="AA203" s="169"/>
      <c r="AB203" s="169"/>
      <c r="AC203" s="169"/>
      <c r="AD203" s="169"/>
      <c r="AE203" s="169"/>
      <c r="AF203" s="169"/>
      <c r="AG203" s="169"/>
      <c r="AH203" s="169"/>
      <c r="AI203" s="169"/>
    </row>
    <row r="204" spans="1:35">
      <c r="A204" s="174"/>
      <c r="B204" s="174"/>
      <c r="C204" s="174"/>
      <c r="D204" s="174"/>
      <c r="E204" s="174"/>
      <c r="F204" s="174"/>
      <c r="G204" s="174"/>
      <c r="H204" s="174"/>
      <c r="I204" s="174"/>
      <c r="J204" s="174"/>
      <c r="K204" s="174"/>
      <c r="L204" s="174"/>
      <c r="M204" s="174"/>
      <c r="N204" s="174"/>
      <c r="O204" s="174"/>
      <c r="P204" s="174"/>
      <c r="Q204" s="174"/>
      <c r="R204" s="174"/>
      <c r="S204" s="174"/>
      <c r="T204" s="174"/>
      <c r="U204" s="172"/>
      <c r="V204" s="169"/>
      <c r="W204" s="169"/>
      <c r="X204" s="169"/>
      <c r="Y204" s="169"/>
      <c r="Z204" s="169"/>
      <c r="AA204" s="169"/>
      <c r="AB204" s="169"/>
      <c r="AC204" s="169"/>
      <c r="AD204" s="169"/>
      <c r="AE204" s="169"/>
      <c r="AF204" s="169"/>
      <c r="AG204" s="169"/>
      <c r="AH204" s="169"/>
      <c r="AI204" s="169"/>
    </row>
    <row r="205" spans="1:35">
      <c r="A205" s="174"/>
      <c r="B205" s="176"/>
      <c r="C205" s="174"/>
      <c r="D205" s="174"/>
      <c r="E205" s="174"/>
      <c r="F205" s="174"/>
      <c r="G205" s="174"/>
      <c r="H205" s="174"/>
      <c r="I205" s="174"/>
      <c r="J205" s="174"/>
      <c r="K205" s="174"/>
      <c r="L205" s="174"/>
      <c r="M205" s="174"/>
      <c r="N205" s="174"/>
      <c r="O205" s="174"/>
      <c r="P205" s="174"/>
      <c r="Q205" s="174"/>
      <c r="R205" s="174"/>
      <c r="S205" s="174"/>
      <c r="T205" s="174"/>
      <c r="U205" s="172"/>
      <c r="V205" s="169"/>
      <c r="W205" s="169"/>
      <c r="X205" s="169"/>
      <c r="Y205" s="169"/>
      <c r="Z205" s="169"/>
      <c r="AA205" s="169"/>
      <c r="AB205" s="169"/>
      <c r="AC205" s="169"/>
      <c r="AD205" s="169"/>
      <c r="AE205" s="169"/>
      <c r="AF205" s="169"/>
      <c r="AG205" s="169"/>
      <c r="AH205" s="169"/>
      <c r="AI205" s="169"/>
    </row>
    <row r="206" spans="1:35">
      <c r="A206" s="174"/>
      <c r="B206" s="177"/>
      <c r="C206" s="174"/>
      <c r="D206" s="174"/>
      <c r="E206" s="174"/>
      <c r="F206" s="174"/>
      <c r="G206" s="174"/>
      <c r="H206" s="174"/>
      <c r="I206" s="174"/>
      <c r="J206" s="174"/>
      <c r="K206" s="174"/>
      <c r="L206" s="174"/>
      <c r="M206" s="174"/>
      <c r="N206" s="174"/>
      <c r="O206" s="174"/>
      <c r="P206" s="174"/>
      <c r="Q206" s="174"/>
      <c r="R206" s="174"/>
      <c r="S206" s="174"/>
      <c r="T206" s="174"/>
      <c r="U206" s="171"/>
      <c r="V206" s="169"/>
      <c r="W206" s="169"/>
      <c r="X206" s="169"/>
      <c r="Y206" s="169"/>
      <c r="Z206" s="169"/>
      <c r="AA206" s="169"/>
      <c r="AB206" s="169"/>
      <c r="AC206" s="169"/>
      <c r="AD206" s="169"/>
      <c r="AE206" s="169"/>
      <c r="AF206" s="169"/>
      <c r="AG206" s="169"/>
      <c r="AH206" s="169"/>
      <c r="AI206" s="169"/>
    </row>
    <row r="207" spans="1:35">
      <c r="A207" s="174"/>
      <c r="B207" s="174"/>
      <c r="C207" s="174"/>
      <c r="D207" s="174"/>
      <c r="E207" s="174"/>
      <c r="F207" s="174"/>
      <c r="G207" s="174"/>
      <c r="H207" s="174"/>
      <c r="I207" s="174"/>
      <c r="J207" s="174"/>
      <c r="K207" s="174"/>
      <c r="L207" s="174"/>
      <c r="M207" s="174"/>
      <c r="N207" s="174"/>
      <c r="O207" s="174"/>
      <c r="P207" s="174"/>
      <c r="Q207" s="174"/>
      <c r="R207" s="174"/>
      <c r="S207" s="174"/>
      <c r="T207" s="174"/>
      <c r="U207" s="171"/>
      <c r="V207" s="169"/>
      <c r="W207" s="169"/>
      <c r="X207" s="169"/>
      <c r="Y207" s="169"/>
      <c r="Z207" s="169"/>
      <c r="AA207" s="169"/>
      <c r="AB207" s="169"/>
      <c r="AC207" s="169"/>
      <c r="AD207" s="169"/>
      <c r="AE207" s="169"/>
      <c r="AF207" s="169"/>
      <c r="AG207" s="169"/>
      <c r="AH207" s="169"/>
      <c r="AI207" s="169"/>
    </row>
    <row r="208" spans="1:35">
      <c r="A208" s="174"/>
      <c r="B208" s="174"/>
      <c r="C208" s="174"/>
      <c r="D208" s="174"/>
      <c r="E208" s="174"/>
      <c r="F208" s="174"/>
      <c r="G208" s="174"/>
      <c r="H208" s="174"/>
      <c r="I208" s="174"/>
      <c r="J208" s="174"/>
      <c r="K208" s="174"/>
      <c r="L208" s="174"/>
      <c r="M208" s="174"/>
      <c r="N208" s="174"/>
      <c r="O208" s="174"/>
      <c r="P208" s="174"/>
      <c r="Q208" s="174"/>
      <c r="R208" s="174"/>
      <c r="S208" s="174"/>
      <c r="T208" s="174"/>
      <c r="U208" s="172"/>
      <c r="V208" s="169"/>
      <c r="W208" s="169"/>
      <c r="X208" s="169"/>
      <c r="Y208" s="169"/>
      <c r="Z208" s="169"/>
      <c r="AA208" s="169"/>
      <c r="AB208" s="169"/>
      <c r="AC208" s="169"/>
      <c r="AD208" s="169"/>
      <c r="AE208" s="169"/>
      <c r="AF208" s="169"/>
      <c r="AG208" s="169"/>
      <c r="AH208" s="169"/>
      <c r="AI208" s="169"/>
    </row>
    <row r="209" spans="1:35">
      <c r="A209" s="174"/>
      <c r="B209" s="174"/>
      <c r="C209" s="174"/>
      <c r="D209" s="174"/>
      <c r="E209" s="174"/>
      <c r="F209" s="174"/>
      <c r="G209" s="174"/>
      <c r="H209" s="174"/>
      <c r="I209" s="174"/>
      <c r="J209" s="174"/>
      <c r="K209" s="174"/>
      <c r="L209" s="174"/>
      <c r="M209" s="174"/>
      <c r="N209" s="174"/>
      <c r="O209" s="174"/>
      <c r="P209" s="174"/>
      <c r="Q209" s="174"/>
      <c r="R209" s="174"/>
      <c r="S209" s="174"/>
      <c r="T209" s="174"/>
      <c r="U209" s="172"/>
      <c r="V209" s="169"/>
      <c r="W209" s="169"/>
      <c r="X209" s="169"/>
      <c r="Y209" s="169"/>
      <c r="Z209" s="169"/>
      <c r="AA209" s="169"/>
      <c r="AB209" s="169"/>
      <c r="AC209" s="169"/>
      <c r="AD209" s="169"/>
      <c r="AE209" s="169"/>
      <c r="AF209" s="169"/>
      <c r="AG209" s="169"/>
      <c r="AH209" s="169"/>
      <c r="AI209" s="169"/>
    </row>
    <row r="210" spans="1:35">
      <c r="A210" s="174"/>
      <c r="B210" s="174"/>
      <c r="C210" s="174"/>
      <c r="D210" s="174"/>
      <c r="E210" s="174"/>
      <c r="F210" s="174"/>
      <c r="G210" s="174"/>
      <c r="H210" s="174"/>
      <c r="I210" s="174"/>
      <c r="J210" s="174"/>
      <c r="K210" s="174"/>
      <c r="L210" s="174"/>
      <c r="M210" s="174"/>
      <c r="N210" s="174"/>
      <c r="O210" s="174"/>
      <c r="P210" s="174"/>
      <c r="Q210" s="174"/>
      <c r="R210" s="174"/>
      <c r="S210" s="174"/>
      <c r="T210" s="174"/>
      <c r="U210" s="172"/>
      <c r="V210" s="169"/>
      <c r="W210" s="169"/>
      <c r="X210" s="169"/>
      <c r="Y210" s="169"/>
      <c r="Z210" s="169"/>
      <c r="AA210" s="169"/>
      <c r="AB210" s="169"/>
      <c r="AC210" s="169"/>
      <c r="AD210" s="169"/>
      <c r="AE210" s="169"/>
      <c r="AF210" s="169"/>
      <c r="AG210" s="169"/>
      <c r="AH210" s="169"/>
      <c r="AI210" s="169"/>
    </row>
    <row r="211" spans="1:35">
      <c r="A211" s="174"/>
      <c r="B211" s="174"/>
      <c r="C211" s="174"/>
      <c r="D211" s="174"/>
      <c r="E211" s="174"/>
      <c r="F211" s="174"/>
      <c r="G211" s="174"/>
      <c r="H211" s="174"/>
      <c r="I211" s="174"/>
      <c r="J211" s="174"/>
      <c r="K211" s="174"/>
      <c r="L211" s="174"/>
      <c r="M211" s="174"/>
      <c r="N211" s="174"/>
      <c r="O211" s="174"/>
      <c r="P211" s="174"/>
      <c r="Q211" s="174"/>
      <c r="R211" s="174"/>
      <c r="S211" s="174"/>
      <c r="T211" s="174"/>
      <c r="U211" s="171"/>
      <c r="V211" s="169"/>
      <c r="W211" s="169"/>
      <c r="X211" s="169"/>
      <c r="Y211" s="169"/>
      <c r="Z211" s="169"/>
      <c r="AA211" s="169"/>
      <c r="AB211" s="169"/>
      <c r="AC211" s="169"/>
      <c r="AD211" s="169"/>
      <c r="AE211" s="169"/>
      <c r="AF211" s="169"/>
      <c r="AG211" s="169"/>
      <c r="AH211" s="169"/>
      <c r="AI211" s="169"/>
    </row>
    <row r="212" spans="1:35">
      <c r="A212" s="174"/>
      <c r="B212" s="174"/>
      <c r="C212" s="174"/>
      <c r="D212" s="174"/>
      <c r="E212" s="174"/>
      <c r="F212" s="174"/>
      <c r="G212" s="174"/>
      <c r="H212" s="174"/>
      <c r="I212" s="174"/>
      <c r="J212" s="174"/>
      <c r="K212" s="174"/>
      <c r="L212" s="174"/>
      <c r="M212" s="174"/>
      <c r="N212" s="174"/>
      <c r="O212" s="174"/>
      <c r="P212" s="174"/>
      <c r="Q212" s="174"/>
      <c r="R212" s="174"/>
      <c r="S212" s="174"/>
      <c r="T212" s="174"/>
      <c r="U212" s="171"/>
      <c r="V212" s="169"/>
      <c r="W212" s="169"/>
      <c r="X212" s="169"/>
      <c r="Y212" s="169"/>
      <c r="Z212" s="169"/>
      <c r="AA212" s="169"/>
      <c r="AB212" s="169"/>
      <c r="AC212" s="169"/>
      <c r="AD212" s="169"/>
      <c r="AE212" s="169"/>
      <c r="AF212" s="169"/>
      <c r="AG212" s="169"/>
      <c r="AH212" s="169"/>
      <c r="AI212" s="169"/>
    </row>
    <row r="213" spans="1:35">
      <c r="A213" s="174"/>
      <c r="B213" s="174"/>
      <c r="C213" s="174"/>
      <c r="D213" s="174"/>
      <c r="E213" s="174"/>
      <c r="F213" s="174"/>
      <c r="G213" s="174"/>
      <c r="H213" s="174"/>
      <c r="I213" s="174"/>
      <c r="J213" s="174"/>
      <c r="K213" s="174"/>
      <c r="L213" s="174"/>
      <c r="M213" s="174"/>
      <c r="N213" s="174"/>
      <c r="O213" s="174"/>
      <c r="P213" s="174"/>
      <c r="Q213" s="174"/>
      <c r="R213" s="174"/>
      <c r="S213" s="174"/>
      <c r="T213" s="174"/>
      <c r="U213" s="172"/>
      <c r="V213" s="169"/>
      <c r="W213" s="169"/>
      <c r="X213" s="169"/>
      <c r="Y213" s="169"/>
      <c r="Z213" s="169"/>
      <c r="AA213" s="169"/>
      <c r="AB213" s="169"/>
      <c r="AC213" s="169"/>
      <c r="AD213" s="169"/>
      <c r="AE213" s="169"/>
      <c r="AF213" s="169"/>
      <c r="AG213" s="169"/>
      <c r="AH213" s="169"/>
      <c r="AI213" s="169"/>
    </row>
    <row r="214" spans="1:35">
      <c r="A214" s="174"/>
      <c r="B214" s="174"/>
      <c r="C214" s="174"/>
      <c r="D214" s="174"/>
      <c r="E214" s="174"/>
      <c r="F214" s="174"/>
      <c r="G214" s="174"/>
      <c r="H214" s="174"/>
      <c r="I214" s="174"/>
      <c r="J214" s="174"/>
      <c r="K214" s="174"/>
      <c r="L214" s="174"/>
      <c r="M214" s="174"/>
      <c r="N214" s="174"/>
      <c r="O214" s="174"/>
      <c r="P214" s="174"/>
      <c r="Q214" s="174"/>
      <c r="R214" s="174"/>
      <c r="S214" s="174"/>
      <c r="T214" s="174"/>
      <c r="U214" s="172"/>
      <c r="V214" s="169"/>
      <c r="W214" s="169"/>
      <c r="X214" s="169"/>
      <c r="Y214" s="169"/>
      <c r="Z214" s="169"/>
      <c r="AA214" s="169"/>
      <c r="AB214" s="169"/>
      <c r="AC214" s="169"/>
      <c r="AD214" s="169"/>
      <c r="AE214" s="169"/>
      <c r="AF214" s="169"/>
      <c r="AG214" s="169"/>
      <c r="AH214" s="169"/>
      <c r="AI214" s="169"/>
    </row>
    <row r="215" spans="1:35">
      <c r="A215" s="174"/>
      <c r="B215" s="174"/>
      <c r="C215" s="174"/>
      <c r="D215" s="174"/>
      <c r="E215" s="174"/>
      <c r="F215" s="174"/>
      <c r="G215" s="174"/>
      <c r="H215" s="174"/>
      <c r="I215" s="174"/>
      <c r="J215" s="174"/>
      <c r="K215" s="174"/>
      <c r="L215" s="174"/>
      <c r="M215" s="174"/>
      <c r="N215" s="174"/>
      <c r="O215" s="174"/>
      <c r="P215" s="174"/>
      <c r="Q215" s="174"/>
      <c r="R215" s="174"/>
      <c r="S215" s="174"/>
      <c r="T215" s="174"/>
      <c r="U215" s="172"/>
      <c r="V215" s="169"/>
      <c r="W215" s="169"/>
      <c r="X215" s="169"/>
      <c r="Y215" s="169"/>
      <c r="Z215" s="169"/>
      <c r="AA215" s="169"/>
      <c r="AB215" s="169"/>
      <c r="AC215" s="169"/>
      <c r="AD215" s="169"/>
      <c r="AE215" s="169"/>
      <c r="AF215" s="169"/>
      <c r="AG215" s="169"/>
      <c r="AH215" s="169"/>
      <c r="AI215" s="169"/>
    </row>
    <row r="216" spans="1:35">
      <c r="A216" s="174"/>
      <c r="B216" s="174"/>
      <c r="C216" s="174"/>
      <c r="D216" s="174"/>
      <c r="E216" s="174"/>
      <c r="F216" s="174"/>
      <c r="G216" s="174"/>
      <c r="H216" s="174"/>
      <c r="I216" s="174"/>
      <c r="J216" s="174"/>
      <c r="K216" s="174"/>
      <c r="L216" s="174"/>
      <c r="M216" s="174"/>
      <c r="N216" s="174"/>
      <c r="O216" s="174"/>
      <c r="P216" s="174"/>
      <c r="Q216" s="174"/>
      <c r="R216" s="174"/>
      <c r="S216" s="174"/>
      <c r="T216" s="174"/>
      <c r="U216" s="171"/>
      <c r="V216" s="169"/>
      <c r="W216" s="169"/>
      <c r="X216" s="169"/>
      <c r="Y216" s="169"/>
      <c r="Z216" s="169"/>
      <c r="AA216" s="169"/>
      <c r="AB216" s="169"/>
      <c r="AC216" s="169"/>
      <c r="AD216" s="169"/>
      <c r="AE216" s="169"/>
      <c r="AF216" s="169"/>
      <c r="AG216" s="169"/>
      <c r="AH216" s="169"/>
      <c r="AI216" s="169"/>
    </row>
    <row r="217" spans="1:35">
      <c r="A217" s="174"/>
      <c r="B217" s="174"/>
      <c r="C217" s="174"/>
      <c r="D217" s="174"/>
      <c r="E217" s="174"/>
      <c r="F217" s="174"/>
      <c r="G217" s="174"/>
      <c r="H217" s="174"/>
      <c r="I217" s="174"/>
      <c r="J217" s="174"/>
      <c r="K217" s="174"/>
      <c r="L217" s="174"/>
      <c r="M217" s="174"/>
      <c r="N217" s="174"/>
      <c r="O217" s="174"/>
      <c r="P217" s="174"/>
      <c r="Q217" s="174"/>
      <c r="R217" s="174"/>
      <c r="S217" s="174"/>
      <c r="T217" s="174"/>
      <c r="U217" s="171"/>
      <c r="V217" s="169"/>
      <c r="W217" s="169"/>
      <c r="X217" s="169"/>
      <c r="Y217" s="169"/>
      <c r="Z217" s="169"/>
      <c r="AA217" s="169"/>
      <c r="AB217" s="169"/>
      <c r="AC217" s="169"/>
      <c r="AD217" s="169"/>
      <c r="AE217" s="169"/>
      <c r="AF217" s="169"/>
      <c r="AG217" s="169"/>
      <c r="AH217" s="169"/>
      <c r="AI217" s="169"/>
    </row>
    <row r="218" spans="1:35">
      <c r="A218" s="174"/>
      <c r="B218" s="174"/>
      <c r="C218" s="174"/>
      <c r="D218" s="174"/>
      <c r="E218" s="174"/>
      <c r="F218" s="174"/>
      <c r="G218" s="174"/>
      <c r="H218" s="174"/>
      <c r="I218" s="174"/>
      <c r="J218" s="174"/>
      <c r="K218" s="174"/>
      <c r="L218" s="174"/>
      <c r="M218" s="174"/>
      <c r="N218" s="174"/>
      <c r="O218" s="174"/>
      <c r="P218" s="174"/>
      <c r="Q218" s="174"/>
      <c r="R218" s="174"/>
      <c r="S218" s="174"/>
      <c r="T218" s="174"/>
      <c r="U218" s="172"/>
      <c r="V218" s="169"/>
      <c r="W218" s="169"/>
      <c r="X218" s="169"/>
      <c r="Y218" s="169"/>
      <c r="Z218" s="169"/>
      <c r="AA218" s="169"/>
      <c r="AB218" s="169"/>
      <c r="AC218" s="169"/>
      <c r="AD218" s="169"/>
      <c r="AE218" s="169"/>
      <c r="AF218" s="169"/>
      <c r="AG218" s="169"/>
      <c r="AH218" s="169"/>
      <c r="AI218" s="169"/>
    </row>
    <row r="219" spans="1:35">
      <c r="A219" s="174"/>
      <c r="B219" s="174"/>
      <c r="C219" s="174"/>
      <c r="D219" s="174"/>
      <c r="E219" s="174"/>
      <c r="F219" s="174"/>
      <c r="G219" s="174"/>
      <c r="H219" s="174"/>
      <c r="I219" s="174"/>
      <c r="J219" s="174"/>
      <c r="K219" s="174"/>
      <c r="L219" s="174"/>
      <c r="M219" s="174"/>
      <c r="N219" s="174"/>
      <c r="O219" s="174"/>
      <c r="P219" s="174"/>
      <c r="Q219" s="174"/>
      <c r="R219" s="174"/>
      <c r="S219" s="174"/>
      <c r="T219" s="174"/>
      <c r="U219" s="172"/>
      <c r="V219" s="169"/>
      <c r="W219" s="169"/>
      <c r="X219" s="169"/>
      <c r="Y219" s="169"/>
      <c r="Z219" s="169"/>
      <c r="AA219" s="169"/>
      <c r="AB219" s="169"/>
      <c r="AC219" s="169"/>
      <c r="AD219" s="169"/>
      <c r="AE219" s="169"/>
      <c r="AF219" s="169"/>
      <c r="AG219" s="169"/>
      <c r="AH219" s="169"/>
      <c r="AI219" s="169"/>
    </row>
    <row r="220" spans="1:35">
      <c r="A220" s="174"/>
      <c r="B220" s="174"/>
      <c r="C220" s="174"/>
      <c r="D220" s="174"/>
      <c r="E220" s="174"/>
      <c r="F220" s="174"/>
      <c r="G220" s="174"/>
      <c r="H220" s="174"/>
      <c r="I220" s="174"/>
      <c r="J220" s="174"/>
      <c r="K220" s="174"/>
      <c r="L220" s="174"/>
      <c r="M220" s="174"/>
      <c r="N220" s="174"/>
      <c r="O220" s="174"/>
      <c r="P220" s="174"/>
      <c r="Q220" s="174"/>
      <c r="R220" s="174"/>
      <c r="S220" s="174"/>
      <c r="T220" s="174"/>
      <c r="U220" s="172"/>
      <c r="V220" s="169"/>
      <c r="W220" s="169"/>
      <c r="X220" s="169"/>
      <c r="Y220" s="169"/>
      <c r="Z220" s="169"/>
      <c r="AA220" s="169"/>
      <c r="AB220" s="169"/>
      <c r="AC220" s="169"/>
      <c r="AD220" s="169"/>
      <c r="AE220" s="169"/>
      <c r="AF220" s="169"/>
      <c r="AG220" s="169"/>
      <c r="AH220" s="169"/>
      <c r="AI220" s="169"/>
    </row>
    <row r="221" spans="1:35">
      <c r="A221" s="174"/>
      <c r="B221" s="174"/>
      <c r="C221" s="174"/>
      <c r="D221" s="174"/>
      <c r="E221" s="174"/>
      <c r="F221" s="174"/>
      <c r="G221" s="174"/>
      <c r="H221" s="174"/>
      <c r="I221" s="174"/>
      <c r="J221" s="174"/>
      <c r="K221" s="174"/>
      <c r="L221" s="174"/>
      <c r="M221" s="174"/>
      <c r="N221" s="174"/>
      <c r="O221" s="174"/>
      <c r="P221" s="174"/>
      <c r="Q221" s="174"/>
      <c r="R221" s="174"/>
      <c r="S221" s="174"/>
      <c r="T221" s="174"/>
      <c r="U221" s="171"/>
      <c r="V221" s="169"/>
      <c r="W221" s="169"/>
      <c r="X221" s="169"/>
      <c r="Y221" s="169"/>
      <c r="Z221" s="169"/>
      <c r="AA221" s="169"/>
      <c r="AB221" s="169"/>
      <c r="AC221" s="169"/>
      <c r="AD221" s="169"/>
      <c r="AE221" s="169"/>
      <c r="AF221" s="169"/>
      <c r="AG221" s="169"/>
      <c r="AH221" s="169"/>
      <c r="AI221" s="169"/>
    </row>
    <row r="222" spans="1:35">
      <c r="A222" s="174"/>
      <c r="B222" s="174"/>
      <c r="C222" s="174"/>
      <c r="D222" s="174"/>
      <c r="E222" s="174"/>
      <c r="F222" s="174"/>
      <c r="G222" s="174"/>
      <c r="H222" s="174"/>
      <c r="I222" s="174"/>
      <c r="J222" s="174"/>
      <c r="K222" s="174"/>
      <c r="L222" s="174"/>
      <c r="M222" s="174"/>
      <c r="N222" s="174"/>
      <c r="O222" s="174"/>
      <c r="P222" s="174"/>
      <c r="Q222" s="174"/>
      <c r="R222" s="174"/>
      <c r="S222" s="174"/>
      <c r="T222" s="174"/>
      <c r="U222" s="171"/>
      <c r="V222" s="169"/>
      <c r="W222" s="169"/>
      <c r="X222" s="169"/>
      <c r="Y222" s="169"/>
      <c r="Z222" s="169"/>
      <c r="AA222" s="169"/>
      <c r="AB222" s="169"/>
      <c r="AC222" s="169"/>
      <c r="AD222" s="169"/>
      <c r="AE222" s="169"/>
      <c r="AF222" s="169"/>
      <c r="AG222" s="169"/>
      <c r="AH222" s="169"/>
      <c r="AI222" s="169"/>
    </row>
    <row r="223" spans="1:35">
      <c r="A223" s="174"/>
      <c r="B223" s="174"/>
      <c r="C223" s="174"/>
      <c r="D223" s="174"/>
      <c r="E223" s="174"/>
      <c r="F223" s="174"/>
      <c r="G223" s="174"/>
      <c r="H223" s="174"/>
      <c r="I223" s="174"/>
      <c r="J223" s="174"/>
      <c r="K223" s="174"/>
      <c r="L223" s="174"/>
      <c r="M223" s="174"/>
      <c r="N223" s="174"/>
      <c r="O223" s="174"/>
      <c r="P223" s="174"/>
      <c r="Q223" s="174"/>
      <c r="R223" s="174"/>
      <c r="S223" s="174"/>
      <c r="T223" s="174"/>
      <c r="U223" s="172"/>
      <c r="V223" s="169"/>
      <c r="W223" s="169"/>
      <c r="X223" s="169"/>
      <c r="Y223" s="169"/>
      <c r="Z223" s="169"/>
      <c r="AA223" s="169"/>
      <c r="AB223" s="169"/>
      <c r="AC223" s="169"/>
      <c r="AD223" s="169"/>
      <c r="AE223" s="169"/>
      <c r="AF223" s="169"/>
      <c r="AG223" s="169"/>
      <c r="AH223" s="169"/>
      <c r="AI223" s="169"/>
    </row>
    <row r="224" spans="1:35">
      <c r="A224" s="174"/>
      <c r="B224" s="174"/>
      <c r="C224" s="174"/>
      <c r="D224" s="174"/>
      <c r="E224" s="174"/>
      <c r="F224" s="174"/>
      <c r="G224" s="174"/>
      <c r="H224" s="174"/>
      <c r="I224" s="174"/>
      <c r="J224" s="174"/>
      <c r="K224" s="174"/>
      <c r="L224" s="174"/>
      <c r="M224" s="174"/>
      <c r="N224" s="174"/>
      <c r="O224" s="174"/>
      <c r="P224" s="174"/>
      <c r="Q224" s="174"/>
      <c r="R224" s="174"/>
      <c r="S224" s="174"/>
      <c r="T224" s="174"/>
      <c r="U224" s="172"/>
      <c r="V224" s="169"/>
      <c r="W224" s="169"/>
      <c r="X224" s="169"/>
      <c r="Y224" s="169"/>
      <c r="Z224" s="169"/>
      <c r="AA224" s="169"/>
      <c r="AB224" s="169"/>
      <c r="AC224" s="169"/>
      <c r="AD224" s="169"/>
      <c r="AE224" s="169"/>
      <c r="AF224" s="169"/>
      <c r="AG224" s="169"/>
      <c r="AH224" s="169"/>
      <c r="AI224" s="169"/>
    </row>
    <row r="225" spans="1:35">
      <c r="A225" s="174"/>
      <c r="B225" s="174"/>
      <c r="C225" s="174"/>
      <c r="D225" s="174"/>
      <c r="E225" s="174"/>
      <c r="F225" s="174"/>
      <c r="G225" s="174"/>
      <c r="H225" s="174"/>
      <c r="I225" s="174"/>
      <c r="J225" s="174"/>
      <c r="K225" s="174"/>
      <c r="L225" s="174"/>
      <c r="M225" s="174"/>
      <c r="N225" s="174"/>
      <c r="O225" s="174"/>
      <c r="P225" s="174"/>
      <c r="Q225" s="174"/>
      <c r="R225" s="174"/>
      <c r="S225" s="174"/>
      <c r="T225" s="174"/>
      <c r="U225" s="172"/>
      <c r="V225" s="169"/>
      <c r="W225" s="169"/>
      <c r="X225" s="169"/>
      <c r="Y225" s="169"/>
      <c r="Z225" s="169"/>
      <c r="AA225" s="169"/>
      <c r="AB225" s="169"/>
      <c r="AC225" s="169"/>
      <c r="AD225" s="169"/>
      <c r="AE225" s="169"/>
      <c r="AF225" s="169"/>
      <c r="AG225" s="169"/>
      <c r="AH225" s="169"/>
      <c r="AI225" s="169"/>
    </row>
    <row r="226" spans="1:35">
      <c r="A226" s="174"/>
      <c r="B226" s="174"/>
      <c r="C226" s="174"/>
      <c r="D226" s="174"/>
      <c r="E226" s="174"/>
      <c r="F226" s="174"/>
      <c r="G226" s="174"/>
      <c r="H226" s="174"/>
      <c r="I226" s="174"/>
      <c r="J226" s="174"/>
      <c r="K226" s="174"/>
      <c r="L226" s="174"/>
      <c r="M226" s="174"/>
      <c r="N226" s="174"/>
      <c r="O226" s="174"/>
      <c r="P226" s="174"/>
      <c r="Q226" s="174"/>
      <c r="R226" s="174"/>
      <c r="S226" s="174"/>
      <c r="T226" s="174"/>
      <c r="U226" s="171"/>
      <c r="V226" s="169"/>
      <c r="W226" s="169"/>
      <c r="X226" s="169"/>
      <c r="Y226" s="169"/>
      <c r="Z226" s="169"/>
      <c r="AA226" s="169"/>
      <c r="AB226" s="169"/>
      <c r="AC226" s="169"/>
      <c r="AD226" s="169"/>
      <c r="AE226" s="169"/>
      <c r="AF226" s="169"/>
      <c r="AG226" s="169"/>
      <c r="AH226" s="169"/>
      <c r="AI226" s="169"/>
    </row>
    <row r="227" spans="1:35">
      <c r="A227" s="174"/>
      <c r="B227" s="174"/>
      <c r="C227" s="174"/>
      <c r="D227" s="174"/>
      <c r="E227" s="174"/>
      <c r="F227" s="174"/>
      <c r="G227" s="174"/>
      <c r="H227" s="174"/>
      <c r="I227" s="174"/>
      <c r="J227" s="174"/>
      <c r="K227" s="174"/>
      <c r="L227" s="174"/>
      <c r="M227" s="174"/>
      <c r="N227" s="174"/>
      <c r="O227" s="174"/>
      <c r="P227" s="174"/>
      <c r="Q227" s="174"/>
      <c r="R227" s="174"/>
      <c r="S227" s="174"/>
      <c r="T227" s="174"/>
      <c r="U227" s="171"/>
      <c r="V227" s="169"/>
      <c r="W227" s="169"/>
      <c r="X227" s="169"/>
      <c r="Y227" s="169"/>
      <c r="Z227" s="169"/>
      <c r="AA227" s="169"/>
      <c r="AB227" s="169"/>
      <c r="AC227" s="169"/>
      <c r="AD227" s="169"/>
      <c r="AE227" s="169"/>
      <c r="AF227" s="169"/>
      <c r="AG227" s="169"/>
      <c r="AH227" s="169"/>
      <c r="AI227" s="169"/>
    </row>
    <row r="228" spans="1:35">
      <c r="A228" s="174"/>
      <c r="B228" s="174"/>
      <c r="C228" s="174"/>
      <c r="D228" s="174"/>
      <c r="E228" s="174"/>
      <c r="F228" s="174"/>
      <c r="G228" s="174"/>
      <c r="H228" s="174"/>
      <c r="I228" s="174"/>
      <c r="J228" s="174"/>
      <c r="K228" s="174"/>
      <c r="L228" s="174"/>
      <c r="M228" s="174"/>
      <c r="N228" s="174"/>
      <c r="O228" s="174"/>
      <c r="P228" s="174"/>
      <c r="Q228" s="174"/>
      <c r="R228" s="174"/>
      <c r="S228" s="174"/>
      <c r="T228" s="174"/>
      <c r="U228" s="172"/>
      <c r="V228" s="169"/>
      <c r="W228" s="169"/>
      <c r="X228" s="169"/>
      <c r="Y228" s="169"/>
      <c r="Z228" s="169"/>
      <c r="AA228" s="169"/>
      <c r="AB228" s="169"/>
      <c r="AC228" s="169"/>
      <c r="AD228" s="169"/>
      <c r="AE228" s="169"/>
      <c r="AF228" s="169"/>
      <c r="AG228" s="169"/>
      <c r="AH228" s="169"/>
      <c r="AI228" s="169"/>
    </row>
    <row r="229" spans="1:35">
      <c r="A229" s="174"/>
      <c r="B229" s="174"/>
      <c r="C229" s="174"/>
      <c r="D229" s="174"/>
      <c r="E229" s="174"/>
      <c r="F229" s="174"/>
      <c r="G229" s="174"/>
      <c r="H229" s="174"/>
      <c r="I229" s="174"/>
      <c r="J229" s="174"/>
      <c r="K229" s="174"/>
      <c r="L229" s="174"/>
      <c r="M229" s="174"/>
      <c r="N229" s="174"/>
      <c r="O229" s="174"/>
      <c r="P229" s="174"/>
      <c r="Q229" s="174"/>
      <c r="R229" s="174"/>
      <c r="S229" s="174"/>
      <c r="T229" s="174"/>
      <c r="U229" s="172"/>
      <c r="V229" s="169"/>
      <c r="W229" s="169"/>
      <c r="X229" s="169"/>
      <c r="Y229" s="169"/>
      <c r="Z229" s="169"/>
      <c r="AA229" s="169"/>
      <c r="AB229" s="169"/>
      <c r="AC229" s="169"/>
      <c r="AD229" s="169"/>
      <c r="AE229" s="169"/>
      <c r="AF229" s="169"/>
      <c r="AG229" s="169"/>
      <c r="AH229" s="169"/>
      <c r="AI229" s="169"/>
    </row>
    <row r="230" spans="1:35">
      <c r="A230" s="174"/>
      <c r="B230" s="174"/>
      <c r="C230" s="174"/>
      <c r="D230" s="174"/>
      <c r="E230" s="174"/>
      <c r="F230" s="174"/>
      <c r="G230" s="174"/>
      <c r="H230" s="174"/>
      <c r="I230" s="174"/>
      <c r="J230" s="174"/>
      <c r="K230" s="174"/>
      <c r="L230" s="174"/>
      <c r="M230" s="174"/>
      <c r="N230" s="174"/>
      <c r="O230" s="174"/>
      <c r="P230" s="174"/>
      <c r="Q230" s="174"/>
      <c r="R230" s="174"/>
      <c r="S230" s="174"/>
      <c r="T230" s="174"/>
      <c r="U230" s="172"/>
      <c r="V230" s="169"/>
      <c r="W230" s="169"/>
      <c r="X230" s="169"/>
      <c r="Y230" s="169"/>
      <c r="Z230" s="169"/>
      <c r="AA230" s="169"/>
      <c r="AB230" s="169"/>
      <c r="AC230" s="169"/>
      <c r="AD230" s="169"/>
      <c r="AE230" s="169"/>
      <c r="AF230" s="169"/>
      <c r="AG230" s="169"/>
      <c r="AH230" s="169"/>
      <c r="AI230" s="169"/>
    </row>
    <row r="231" spans="1:35">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row>
    <row r="232" spans="1:35">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row>
    <row r="233" spans="1:35">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row>
    <row r="234" spans="1:35">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row>
    <row r="235" spans="1:35">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row>
    <row r="236" spans="1:35">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row>
    <row r="237" spans="1:35">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row>
    <row r="238" spans="1:35">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row>
    <row r="239" spans="1:35">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row>
    <row r="240" spans="1:35">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row>
    <row r="241" spans="1:35">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row>
    <row r="242" spans="1:35">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row>
    <row r="243" spans="1:35">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row>
    <row r="244" spans="1:35">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row>
    <row r="245" spans="1:35">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row>
    <row r="246" spans="1:35">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row>
    <row r="247" spans="1:35">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row>
    <row r="248" spans="1:35">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row>
    <row r="249" spans="1:35">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row>
    <row r="250" spans="1:35">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row>
  </sheetData>
  <mergeCells count="17">
    <mergeCell ref="B121:K121"/>
    <mergeCell ref="L121:Q121"/>
    <mergeCell ref="B55:B59"/>
    <mergeCell ref="C55:K55"/>
    <mergeCell ref="C56:E56"/>
    <mergeCell ref="L55:AE55"/>
    <mergeCell ref="L56:R56"/>
    <mergeCell ref="S56:W56"/>
    <mergeCell ref="X56:Z56"/>
    <mergeCell ref="AA56:AE56"/>
    <mergeCell ref="F56:G56"/>
    <mergeCell ref="H56:I56"/>
    <mergeCell ref="E5:I5"/>
    <mergeCell ref="K5:O5"/>
    <mergeCell ref="C81:I81"/>
    <mergeCell ref="J81:K81"/>
    <mergeCell ref="AF55:AS56"/>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はじめに</vt:lpstr>
      <vt:lpstr>入力シート</vt:lpstr>
      <vt:lpstr>グラフシート</vt:lpstr>
      <vt:lpstr>YourData</vt:lpstr>
      <vt:lpstr>Aggregate Results</vt:lpstr>
      <vt:lpstr>Delta Results</vt:lpstr>
      <vt:lpstr>QAS</vt:lpstr>
      <vt:lpstr>BEST_二宮new</vt:lpstr>
      <vt:lpstr>LCEM_矢島</vt:lpstr>
      <vt:lpstr>ENe-ST_小野</vt:lpstr>
      <vt:lpstr>Popolo_富樫</vt:lpstr>
      <vt:lpstr>ACSESCX_吉田</vt:lpstr>
    </vt:vector>
  </TitlesOfParts>
  <Company>kajima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小野　永吉</dc:creator>
  <cp:lastModifiedBy>Ono Eikichi</cp:lastModifiedBy>
  <dcterms:created xsi:type="dcterms:W3CDTF">2019-03-15T12:39:20Z</dcterms:created>
  <dcterms:modified xsi:type="dcterms:W3CDTF">2022-03-17T07:50:24Z</dcterms:modified>
</cp:coreProperties>
</file>