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5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7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9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10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kichiono/Dropbox/My Mac (EikichiのMacBook Pro)/Documents/04_Association/SHASE/ECP/EnergyPlus_SHASEG1008/EnergyPlus_SHASEG1008/subsystem_test/ahu_subsystem/"/>
    </mc:Choice>
  </mc:AlternateContent>
  <xr:revisionPtr revIDLastSave="0" documentId="13_ncr:1_{746805AD-C0A6-AC41-992E-44C55C31F1DE}" xr6:coauthVersionLast="47" xr6:coauthVersionMax="47" xr10:uidLastSave="{00000000-0000-0000-0000-000000000000}"/>
  <bookViews>
    <workbookView xWindow="-36840" yWindow="-2280" windowWidth="36840" windowHeight="21100" activeTab="1" xr2:uid="{00000000-000D-0000-FFFF-FFFF00000000}"/>
  </bookViews>
  <sheets>
    <sheet name="SUMMERY" sheetId="8" r:id="rId1"/>
    <sheet name="SUMMERY_new" sheetId="10" r:id="rId2"/>
    <sheet name="EnergyPlus" sheetId="12" r:id="rId3"/>
    <sheet name="EneST" sheetId="2" r:id="rId4"/>
    <sheet name="BEST" sheetId="3" r:id="rId5"/>
    <sheet name="Popolo" sheetId="4" r:id="rId6"/>
    <sheet name="LCEM_" sheetId="5" r:id="rId7"/>
    <sheet name="LCEM_new" sheetId="9" r:id="rId8"/>
    <sheet name="ACSES_" sheetId="6" r:id="rId9"/>
    <sheet name="ACSES_new" sheetId="11" r:id="rId10"/>
  </sheets>
  <calcPr calcId="191029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10" l="1"/>
  <c r="AB4" i="10"/>
  <c r="AB47" i="10"/>
  <c r="AC47" i="10"/>
  <c r="AB48" i="10"/>
  <c r="AC48" i="10"/>
  <c r="AB49" i="10"/>
  <c r="AC49" i="10"/>
  <c r="AB50" i="10"/>
  <c r="AC50" i="10"/>
  <c r="U47" i="10"/>
  <c r="V47" i="10"/>
  <c r="U48" i="10"/>
  <c r="V48" i="10"/>
  <c r="U49" i="10"/>
  <c r="V49" i="10"/>
  <c r="U50" i="10"/>
  <c r="V50" i="10"/>
  <c r="M47" i="10"/>
  <c r="N47" i="10"/>
  <c r="M48" i="10"/>
  <c r="N48" i="10"/>
  <c r="M49" i="10"/>
  <c r="N49" i="10"/>
  <c r="M50" i="10"/>
  <c r="N50" i="10"/>
  <c r="AC46" i="10"/>
  <c r="AB46" i="10"/>
  <c r="V46" i="10"/>
  <c r="U46" i="10"/>
  <c r="N46" i="10"/>
  <c r="M46" i="10"/>
  <c r="M37" i="10"/>
  <c r="N37" i="10"/>
  <c r="M38" i="10"/>
  <c r="N38" i="10"/>
  <c r="M39" i="10"/>
  <c r="N39" i="10"/>
  <c r="M40" i="10"/>
  <c r="N40" i="10"/>
  <c r="U37" i="10"/>
  <c r="V37" i="10"/>
  <c r="U38" i="10"/>
  <c r="V38" i="10"/>
  <c r="U39" i="10"/>
  <c r="V39" i="10"/>
  <c r="U40" i="10"/>
  <c r="V40" i="10"/>
  <c r="AB37" i="10"/>
  <c r="AC37" i="10"/>
  <c r="AB38" i="10"/>
  <c r="AC38" i="10"/>
  <c r="AB39" i="10"/>
  <c r="AC39" i="10"/>
  <c r="AB40" i="10"/>
  <c r="AC40" i="10"/>
  <c r="AC36" i="10"/>
  <c r="AB36" i="10"/>
  <c r="V36" i="10"/>
  <c r="U36" i="10"/>
  <c r="N36" i="10"/>
  <c r="M36" i="10"/>
  <c r="U27" i="10"/>
  <c r="V27" i="10"/>
  <c r="U28" i="10"/>
  <c r="V28" i="10"/>
  <c r="U29" i="10"/>
  <c r="V29" i="10"/>
  <c r="U30" i="10"/>
  <c r="V30" i="10"/>
  <c r="V26" i="10"/>
  <c r="U26" i="10"/>
  <c r="M27" i="10"/>
  <c r="N27" i="10"/>
  <c r="M28" i="10"/>
  <c r="N28" i="10"/>
  <c r="M29" i="10"/>
  <c r="N29" i="10"/>
  <c r="M30" i="10"/>
  <c r="N30" i="10"/>
  <c r="N26" i="10"/>
  <c r="M26" i="10"/>
  <c r="U17" i="10"/>
  <c r="V17" i="10"/>
  <c r="U18" i="10"/>
  <c r="V18" i="10"/>
  <c r="U19" i="10"/>
  <c r="V19" i="10"/>
  <c r="U20" i="10"/>
  <c r="V20" i="10"/>
  <c r="V16" i="10"/>
  <c r="U16" i="10"/>
  <c r="M17" i="10"/>
  <c r="N17" i="10"/>
  <c r="M18" i="10"/>
  <c r="N18" i="10"/>
  <c r="M19" i="10"/>
  <c r="N19" i="10"/>
  <c r="M20" i="10"/>
  <c r="N20" i="10"/>
  <c r="N16" i="10"/>
  <c r="M16" i="10"/>
  <c r="U7" i="10"/>
  <c r="V7" i="10"/>
  <c r="U8" i="10"/>
  <c r="V8" i="10"/>
  <c r="U9" i="10"/>
  <c r="V9" i="10"/>
  <c r="U10" i="10"/>
  <c r="V10" i="10"/>
  <c r="V6" i="10"/>
  <c r="U6" i="10"/>
  <c r="V14" i="10"/>
  <c r="U14" i="10"/>
  <c r="V24" i="10"/>
  <c r="U24" i="10"/>
  <c r="AC44" i="10"/>
  <c r="AB44" i="10"/>
  <c r="AC34" i="10"/>
  <c r="AB34" i="10"/>
  <c r="V34" i="10"/>
  <c r="U34" i="10"/>
  <c r="V44" i="10"/>
  <c r="U44" i="10"/>
  <c r="N44" i="10"/>
  <c r="M44" i="10"/>
  <c r="N34" i="10"/>
  <c r="M34" i="10"/>
  <c r="N24" i="10"/>
  <c r="M24" i="10"/>
  <c r="N14" i="10"/>
  <c r="M14" i="10"/>
  <c r="V4" i="10"/>
  <c r="U4" i="10"/>
  <c r="M7" i="10"/>
  <c r="N7" i="10"/>
  <c r="M8" i="10"/>
  <c r="N8" i="10"/>
  <c r="M9" i="10"/>
  <c r="N9" i="10"/>
  <c r="M10" i="10"/>
  <c r="N10" i="10"/>
  <c r="N6" i="10"/>
  <c r="M6" i="10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H14" i="12"/>
  <c r="F10" i="12" l="1"/>
  <c r="F9" i="12"/>
  <c r="F8" i="12"/>
  <c r="F7" i="12"/>
  <c r="F6" i="12"/>
  <c r="V10" i="11"/>
  <c r="O10" i="11"/>
  <c r="L10" i="11"/>
  <c r="I10" i="11"/>
  <c r="V9" i="11"/>
  <c r="O9" i="11"/>
  <c r="L9" i="11"/>
  <c r="I9" i="11"/>
  <c r="V8" i="11"/>
  <c r="O8" i="11"/>
  <c r="L8" i="11"/>
  <c r="I8" i="11"/>
  <c r="V7" i="11"/>
  <c r="O7" i="11"/>
  <c r="L7" i="11"/>
  <c r="I7" i="11"/>
  <c r="V6" i="11"/>
  <c r="O6" i="11"/>
  <c r="L6" i="11"/>
  <c r="I6" i="11"/>
  <c r="Z50" i="10" l="1"/>
  <c r="S50" i="10"/>
  <c r="K50" i="10"/>
  <c r="Z49" i="10"/>
  <c r="S49" i="10"/>
  <c r="K49" i="10"/>
  <c r="Z48" i="10"/>
  <c r="S48" i="10"/>
  <c r="K48" i="10"/>
  <c r="Z47" i="10"/>
  <c r="S47" i="10"/>
  <c r="K47" i="10"/>
  <c r="Z46" i="10"/>
  <c r="S46" i="10"/>
  <c r="K46" i="10"/>
  <c r="Z40" i="10"/>
  <c r="S40" i="10"/>
  <c r="K40" i="10"/>
  <c r="Z39" i="10"/>
  <c r="S39" i="10"/>
  <c r="K39" i="10"/>
  <c r="Z38" i="10"/>
  <c r="S38" i="10"/>
  <c r="K38" i="10"/>
  <c r="Z37" i="10"/>
  <c r="S37" i="10"/>
  <c r="K37" i="10"/>
  <c r="Z36" i="10"/>
  <c r="S36" i="10"/>
  <c r="K36" i="10"/>
  <c r="S30" i="10"/>
  <c r="K30" i="10"/>
  <c r="S29" i="10"/>
  <c r="K29" i="10"/>
  <c r="S28" i="10"/>
  <c r="K28" i="10"/>
  <c r="S27" i="10"/>
  <c r="K27" i="10"/>
  <c r="S26" i="10"/>
  <c r="K26" i="10"/>
  <c r="S20" i="10"/>
  <c r="K20" i="10"/>
  <c r="S19" i="10"/>
  <c r="K19" i="10"/>
  <c r="S18" i="10"/>
  <c r="K18" i="10"/>
  <c r="S17" i="10"/>
  <c r="K17" i="10"/>
  <c r="S16" i="10"/>
  <c r="K16" i="10"/>
  <c r="S10" i="10"/>
  <c r="K10" i="10"/>
  <c r="S9" i="10"/>
  <c r="K9" i="10"/>
  <c r="S8" i="10"/>
  <c r="K8" i="10"/>
  <c r="S7" i="10"/>
  <c r="K7" i="10"/>
  <c r="S6" i="10"/>
  <c r="K6" i="10"/>
  <c r="F10" i="11" l="1"/>
  <c r="F9" i="11"/>
  <c r="F8" i="11"/>
  <c r="F7" i="11"/>
  <c r="F6" i="11"/>
  <c r="W48" i="10" l="1"/>
  <c r="P48" i="10"/>
  <c r="H48" i="10"/>
  <c r="W47" i="10"/>
  <c r="P47" i="10"/>
  <c r="H47" i="10"/>
  <c r="W46" i="10"/>
  <c r="P46" i="10"/>
  <c r="H46" i="10"/>
  <c r="W38" i="10"/>
  <c r="P38" i="10"/>
  <c r="H38" i="10"/>
  <c r="W37" i="10"/>
  <c r="P37" i="10"/>
  <c r="H37" i="10"/>
  <c r="W36" i="10"/>
  <c r="P36" i="10"/>
  <c r="H36" i="10"/>
  <c r="P28" i="10"/>
  <c r="H28" i="10"/>
  <c r="P27" i="10"/>
  <c r="H27" i="10"/>
  <c r="P26" i="10"/>
  <c r="H26" i="10"/>
  <c r="P18" i="10"/>
  <c r="H18" i="10"/>
  <c r="P17" i="10"/>
  <c r="H17" i="10"/>
  <c r="P16" i="10"/>
  <c r="H16" i="10"/>
  <c r="P8" i="10"/>
  <c r="H8" i="10"/>
  <c r="P7" i="10"/>
  <c r="H7" i="10"/>
  <c r="P6" i="10"/>
  <c r="H6" i="10"/>
  <c r="AA50" i="10"/>
  <c r="Y50" i="10"/>
  <c r="X50" i="10"/>
  <c r="T50" i="10"/>
  <c r="R50" i="10"/>
  <c r="Q50" i="10"/>
  <c r="L50" i="10"/>
  <c r="J50" i="10"/>
  <c r="I50" i="10"/>
  <c r="F50" i="10"/>
  <c r="AA49" i="10"/>
  <c r="Y49" i="10"/>
  <c r="X49" i="10"/>
  <c r="T49" i="10"/>
  <c r="R49" i="10"/>
  <c r="Q49" i="10"/>
  <c r="L49" i="10"/>
  <c r="J49" i="10"/>
  <c r="I49" i="10"/>
  <c r="F49" i="10"/>
  <c r="AA48" i="10"/>
  <c r="Y48" i="10"/>
  <c r="X48" i="10"/>
  <c r="T48" i="10"/>
  <c r="R48" i="10"/>
  <c r="Q48" i="10"/>
  <c r="L48" i="10"/>
  <c r="J48" i="10"/>
  <c r="I48" i="10"/>
  <c r="F48" i="10"/>
  <c r="AA47" i="10"/>
  <c r="Y47" i="10"/>
  <c r="X47" i="10"/>
  <c r="T47" i="10"/>
  <c r="R47" i="10"/>
  <c r="Q47" i="10"/>
  <c r="L47" i="10"/>
  <c r="J47" i="10"/>
  <c r="I47" i="10"/>
  <c r="F47" i="10"/>
  <c r="AA46" i="10"/>
  <c r="Y46" i="10"/>
  <c r="X46" i="10"/>
  <c r="T46" i="10"/>
  <c r="R46" i="10"/>
  <c r="Q46" i="10"/>
  <c r="L46" i="10"/>
  <c r="J46" i="10"/>
  <c r="I46" i="10"/>
  <c r="F46" i="10"/>
  <c r="AA40" i="10"/>
  <c r="Y40" i="10"/>
  <c r="X40" i="10"/>
  <c r="T40" i="10"/>
  <c r="R40" i="10"/>
  <c r="Q40" i="10"/>
  <c r="L40" i="10"/>
  <c r="J40" i="10"/>
  <c r="I40" i="10"/>
  <c r="F40" i="10"/>
  <c r="AA39" i="10"/>
  <c r="Y39" i="10"/>
  <c r="X39" i="10"/>
  <c r="T39" i="10"/>
  <c r="R39" i="10"/>
  <c r="Q39" i="10"/>
  <c r="L39" i="10"/>
  <c r="J39" i="10"/>
  <c r="I39" i="10"/>
  <c r="F39" i="10"/>
  <c r="AA38" i="10"/>
  <c r="Y38" i="10"/>
  <c r="X38" i="10"/>
  <c r="T38" i="10"/>
  <c r="R38" i="10"/>
  <c r="Q38" i="10"/>
  <c r="L38" i="10"/>
  <c r="J38" i="10"/>
  <c r="I38" i="10"/>
  <c r="F38" i="10"/>
  <c r="AA37" i="10"/>
  <c r="Y37" i="10"/>
  <c r="X37" i="10"/>
  <c r="T37" i="10"/>
  <c r="R37" i="10"/>
  <c r="Q37" i="10"/>
  <c r="L37" i="10"/>
  <c r="J37" i="10"/>
  <c r="I37" i="10"/>
  <c r="F37" i="10"/>
  <c r="AA36" i="10"/>
  <c r="Y36" i="10"/>
  <c r="X36" i="10"/>
  <c r="T36" i="10"/>
  <c r="R36" i="10"/>
  <c r="Q36" i="10"/>
  <c r="L36" i="10"/>
  <c r="J36" i="10"/>
  <c r="I36" i="10"/>
  <c r="F36" i="10"/>
  <c r="W30" i="10"/>
  <c r="T30" i="10"/>
  <c r="R30" i="10"/>
  <c r="Q30" i="10"/>
  <c r="L30" i="10"/>
  <c r="J30" i="10"/>
  <c r="I30" i="10"/>
  <c r="F30" i="10"/>
  <c r="W29" i="10"/>
  <c r="T29" i="10"/>
  <c r="R29" i="10"/>
  <c r="Q29" i="10"/>
  <c r="L29" i="10"/>
  <c r="J29" i="10"/>
  <c r="I29" i="10"/>
  <c r="F29" i="10"/>
  <c r="W28" i="10"/>
  <c r="T28" i="10"/>
  <c r="R28" i="10"/>
  <c r="Q28" i="10"/>
  <c r="L28" i="10"/>
  <c r="J28" i="10"/>
  <c r="I28" i="10"/>
  <c r="F28" i="10"/>
  <c r="W27" i="10"/>
  <c r="T27" i="10"/>
  <c r="R27" i="10"/>
  <c r="Q27" i="10"/>
  <c r="L27" i="10"/>
  <c r="J27" i="10"/>
  <c r="I27" i="10"/>
  <c r="F27" i="10"/>
  <c r="W26" i="10"/>
  <c r="T26" i="10"/>
  <c r="R26" i="10"/>
  <c r="Q26" i="10"/>
  <c r="L26" i="10"/>
  <c r="J26" i="10"/>
  <c r="I26" i="10"/>
  <c r="F26" i="10"/>
  <c r="T20" i="10"/>
  <c r="R20" i="10"/>
  <c r="Q20" i="10"/>
  <c r="L20" i="10"/>
  <c r="J20" i="10"/>
  <c r="I20" i="10"/>
  <c r="F20" i="10"/>
  <c r="T19" i="10"/>
  <c r="R19" i="10"/>
  <c r="Q19" i="10"/>
  <c r="L19" i="10"/>
  <c r="J19" i="10"/>
  <c r="I19" i="10"/>
  <c r="F19" i="10"/>
  <c r="T18" i="10"/>
  <c r="R18" i="10"/>
  <c r="Q18" i="10"/>
  <c r="L18" i="10"/>
  <c r="J18" i="10"/>
  <c r="I18" i="10"/>
  <c r="F18" i="10"/>
  <c r="T17" i="10"/>
  <c r="R17" i="10"/>
  <c r="Q17" i="10"/>
  <c r="L17" i="10"/>
  <c r="J17" i="10"/>
  <c r="I17" i="10"/>
  <c r="F17" i="10"/>
  <c r="T16" i="10"/>
  <c r="R16" i="10"/>
  <c r="Q16" i="10"/>
  <c r="L16" i="10"/>
  <c r="J16" i="10"/>
  <c r="I16" i="10"/>
  <c r="F16" i="10"/>
  <c r="T10" i="10"/>
  <c r="R10" i="10"/>
  <c r="Q10" i="10"/>
  <c r="L10" i="10"/>
  <c r="J10" i="10"/>
  <c r="I10" i="10"/>
  <c r="F10" i="10"/>
  <c r="O10" i="10" s="1"/>
  <c r="T9" i="10"/>
  <c r="R9" i="10"/>
  <c r="Q9" i="10"/>
  <c r="L9" i="10"/>
  <c r="J9" i="10"/>
  <c r="I9" i="10"/>
  <c r="F9" i="10"/>
  <c r="O9" i="10" s="1"/>
  <c r="T8" i="10"/>
  <c r="R8" i="10"/>
  <c r="Q8" i="10"/>
  <c r="L8" i="10"/>
  <c r="J8" i="10"/>
  <c r="I8" i="10"/>
  <c r="F8" i="10"/>
  <c r="O8" i="10" s="1"/>
  <c r="T7" i="10"/>
  <c r="R7" i="10"/>
  <c r="Q7" i="10"/>
  <c r="L7" i="10"/>
  <c r="J7" i="10"/>
  <c r="I7" i="10"/>
  <c r="F7" i="10"/>
  <c r="O7" i="10" s="1"/>
  <c r="T6" i="10"/>
  <c r="R6" i="10"/>
  <c r="Q6" i="10"/>
  <c r="L6" i="10"/>
  <c r="J6" i="10"/>
  <c r="I6" i="10"/>
  <c r="F6" i="10"/>
  <c r="O6" i="10" s="1"/>
  <c r="F10" i="9"/>
  <c r="F9" i="9"/>
  <c r="F8" i="9"/>
  <c r="F7" i="9"/>
  <c r="F6" i="9"/>
  <c r="R30" i="8" l="1"/>
  <c r="R29" i="8"/>
  <c r="R28" i="8"/>
  <c r="R27" i="8"/>
  <c r="R26" i="8"/>
  <c r="V50" i="8" l="1"/>
  <c r="V49" i="8"/>
  <c r="V48" i="8"/>
  <c r="V47" i="8"/>
  <c r="V46" i="8"/>
  <c r="V40" i="8"/>
  <c r="V39" i="8"/>
  <c r="V38" i="8"/>
  <c r="V37" i="8"/>
  <c r="V36" i="8"/>
  <c r="U50" i="8" l="1"/>
  <c r="T50" i="8"/>
  <c r="S50" i="8"/>
  <c r="R50" i="8"/>
  <c r="U49" i="8"/>
  <c r="T49" i="8"/>
  <c r="S49" i="8"/>
  <c r="R49" i="8"/>
  <c r="U48" i="8"/>
  <c r="T48" i="8"/>
  <c r="S48" i="8"/>
  <c r="R48" i="8"/>
  <c r="U47" i="8"/>
  <c r="T47" i="8"/>
  <c r="S47" i="8"/>
  <c r="R47" i="8"/>
  <c r="U46" i="8"/>
  <c r="T46" i="8"/>
  <c r="S46" i="8"/>
  <c r="R46" i="8"/>
  <c r="Q50" i="8"/>
  <c r="P50" i="8"/>
  <c r="O50" i="8"/>
  <c r="N50" i="8"/>
  <c r="M50" i="8"/>
  <c r="Q49" i="8"/>
  <c r="P49" i="8"/>
  <c r="O49" i="8"/>
  <c r="N49" i="8"/>
  <c r="M49" i="8"/>
  <c r="Q48" i="8"/>
  <c r="P48" i="8"/>
  <c r="O48" i="8"/>
  <c r="N48" i="8"/>
  <c r="M48" i="8"/>
  <c r="Q47" i="8"/>
  <c r="P47" i="8"/>
  <c r="O47" i="8"/>
  <c r="N47" i="8"/>
  <c r="M47" i="8"/>
  <c r="Q46" i="8"/>
  <c r="P46" i="8"/>
  <c r="O46" i="8"/>
  <c r="N46" i="8"/>
  <c r="M46" i="8"/>
  <c r="L50" i="8"/>
  <c r="K50" i="8"/>
  <c r="J50" i="8"/>
  <c r="I50" i="8"/>
  <c r="H50" i="8"/>
  <c r="L49" i="8"/>
  <c r="K49" i="8"/>
  <c r="J49" i="8"/>
  <c r="I49" i="8"/>
  <c r="H49" i="8"/>
  <c r="L48" i="8"/>
  <c r="K48" i="8"/>
  <c r="J48" i="8"/>
  <c r="I48" i="8"/>
  <c r="H48" i="8"/>
  <c r="L47" i="8"/>
  <c r="K47" i="8"/>
  <c r="J47" i="8"/>
  <c r="I47" i="8"/>
  <c r="H47" i="8"/>
  <c r="L46" i="8"/>
  <c r="K46" i="8"/>
  <c r="J46" i="8"/>
  <c r="I46" i="8"/>
  <c r="H46" i="8"/>
  <c r="U40" i="8"/>
  <c r="T40" i="8"/>
  <c r="S40" i="8"/>
  <c r="R40" i="8"/>
  <c r="U39" i="8"/>
  <c r="T39" i="8"/>
  <c r="S39" i="8"/>
  <c r="R39" i="8"/>
  <c r="U38" i="8"/>
  <c r="T38" i="8"/>
  <c r="S38" i="8"/>
  <c r="R38" i="8"/>
  <c r="U37" i="8"/>
  <c r="T37" i="8"/>
  <c r="S37" i="8"/>
  <c r="R37" i="8"/>
  <c r="U36" i="8"/>
  <c r="T36" i="8"/>
  <c r="S36" i="8"/>
  <c r="R36" i="8"/>
  <c r="Q40" i="8"/>
  <c r="P40" i="8"/>
  <c r="O40" i="8"/>
  <c r="N40" i="8"/>
  <c r="M40" i="8"/>
  <c r="Q39" i="8"/>
  <c r="P39" i="8"/>
  <c r="O39" i="8"/>
  <c r="N39" i="8"/>
  <c r="M39" i="8"/>
  <c r="Q38" i="8"/>
  <c r="P38" i="8"/>
  <c r="O38" i="8"/>
  <c r="N38" i="8"/>
  <c r="M38" i="8"/>
  <c r="Q37" i="8"/>
  <c r="P37" i="8"/>
  <c r="O37" i="8"/>
  <c r="N37" i="8"/>
  <c r="M37" i="8"/>
  <c r="Q36" i="8"/>
  <c r="P36" i="8"/>
  <c r="O36" i="8"/>
  <c r="N36" i="8"/>
  <c r="M36" i="8"/>
  <c r="L40" i="8"/>
  <c r="K40" i="8"/>
  <c r="J40" i="8"/>
  <c r="I40" i="8"/>
  <c r="H40" i="8"/>
  <c r="Q30" i="8"/>
  <c r="P30" i="8"/>
  <c r="O30" i="8"/>
  <c r="N30" i="8"/>
  <c r="M30" i="8"/>
  <c r="L30" i="8"/>
  <c r="K30" i="8"/>
  <c r="J30" i="8"/>
  <c r="I30" i="8"/>
  <c r="H30" i="8"/>
  <c r="Q20" i="8"/>
  <c r="P20" i="8"/>
  <c r="O20" i="8"/>
  <c r="N20" i="8"/>
  <c r="M20" i="8"/>
  <c r="L20" i="8"/>
  <c r="K20" i="8"/>
  <c r="J20" i="8"/>
  <c r="I20" i="8"/>
  <c r="H20" i="8"/>
  <c r="L39" i="8"/>
  <c r="K39" i="8"/>
  <c r="J39" i="8"/>
  <c r="I39" i="8"/>
  <c r="H39" i="8"/>
  <c r="L38" i="8"/>
  <c r="K38" i="8"/>
  <c r="J38" i="8"/>
  <c r="I38" i="8"/>
  <c r="H38" i="8"/>
  <c r="L37" i="8"/>
  <c r="K37" i="8"/>
  <c r="J37" i="8"/>
  <c r="I37" i="8"/>
  <c r="H37" i="8"/>
  <c r="L36" i="8"/>
  <c r="K36" i="8"/>
  <c r="J36" i="8"/>
  <c r="I36" i="8"/>
  <c r="H36" i="8"/>
  <c r="Q29" i="8"/>
  <c r="P29" i="8"/>
  <c r="O29" i="8"/>
  <c r="N29" i="8"/>
  <c r="M29" i="8"/>
  <c r="Q28" i="8"/>
  <c r="P28" i="8"/>
  <c r="O28" i="8"/>
  <c r="N28" i="8"/>
  <c r="M28" i="8"/>
  <c r="Q27" i="8"/>
  <c r="P27" i="8"/>
  <c r="O27" i="8"/>
  <c r="N27" i="8"/>
  <c r="M27" i="8"/>
  <c r="Q26" i="8"/>
  <c r="P26" i="8"/>
  <c r="O26" i="8"/>
  <c r="N26" i="8"/>
  <c r="M26" i="8"/>
  <c r="L29" i="8"/>
  <c r="K29" i="8"/>
  <c r="J29" i="8"/>
  <c r="I29" i="8"/>
  <c r="H29" i="8"/>
  <c r="L28" i="8"/>
  <c r="K28" i="8"/>
  <c r="J28" i="8"/>
  <c r="I28" i="8"/>
  <c r="H28" i="8"/>
  <c r="L27" i="8"/>
  <c r="K27" i="8"/>
  <c r="J27" i="8"/>
  <c r="I27" i="8"/>
  <c r="H27" i="8"/>
  <c r="L26" i="8"/>
  <c r="K26" i="8"/>
  <c r="J26" i="8"/>
  <c r="I26" i="8"/>
  <c r="H26" i="8"/>
  <c r="Q19" i="8"/>
  <c r="P19" i="8"/>
  <c r="O19" i="8"/>
  <c r="N19" i="8"/>
  <c r="M19" i="8"/>
  <c r="Q18" i="8"/>
  <c r="P18" i="8"/>
  <c r="O18" i="8"/>
  <c r="N18" i="8"/>
  <c r="M18" i="8"/>
  <c r="Q17" i="8"/>
  <c r="P17" i="8"/>
  <c r="O17" i="8"/>
  <c r="N17" i="8"/>
  <c r="M17" i="8"/>
  <c r="Q16" i="8"/>
  <c r="P16" i="8"/>
  <c r="O16" i="8"/>
  <c r="N16" i="8"/>
  <c r="M16" i="8"/>
  <c r="L19" i="8"/>
  <c r="K19" i="8"/>
  <c r="J19" i="8"/>
  <c r="I19" i="8"/>
  <c r="H19" i="8"/>
  <c r="L18" i="8"/>
  <c r="K18" i="8"/>
  <c r="J18" i="8"/>
  <c r="I18" i="8"/>
  <c r="H18" i="8"/>
  <c r="L17" i="8"/>
  <c r="K17" i="8"/>
  <c r="J17" i="8"/>
  <c r="I17" i="8"/>
  <c r="H17" i="8"/>
  <c r="L16" i="8"/>
  <c r="K16" i="8"/>
  <c r="J16" i="8"/>
  <c r="I16" i="8"/>
  <c r="H16" i="8"/>
  <c r="R10" i="8"/>
  <c r="Q10" i="8"/>
  <c r="P10" i="8"/>
  <c r="O10" i="8"/>
  <c r="N10" i="8"/>
  <c r="R9" i="8"/>
  <c r="Q9" i="8"/>
  <c r="P9" i="8"/>
  <c r="O9" i="8"/>
  <c r="N9" i="8"/>
  <c r="R8" i="8"/>
  <c r="Q8" i="8"/>
  <c r="P8" i="8"/>
  <c r="O8" i="8"/>
  <c r="N8" i="8"/>
  <c r="R7" i="8"/>
  <c r="Q7" i="8"/>
  <c r="P7" i="8"/>
  <c r="O7" i="8"/>
  <c r="N7" i="8"/>
  <c r="R6" i="8"/>
  <c r="Q6" i="8"/>
  <c r="P6" i="8"/>
  <c r="O6" i="8"/>
  <c r="N6" i="8"/>
  <c r="L10" i="8"/>
  <c r="K10" i="8"/>
  <c r="J10" i="8"/>
  <c r="I10" i="8"/>
  <c r="H10" i="8"/>
  <c r="L9" i="8"/>
  <c r="K9" i="8"/>
  <c r="J9" i="8"/>
  <c r="I9" i="8"/>
  <c r="H9" i="8"/>
  <c r="L8" i="8"/>
  <c r="K8" i="8"/>
  <c r="J8" i="8"/>
  <c r="I8" i="8"/>
  <c r="H8" i="8"/>
  <c r="L7" i="8"/>
  <c r="K7" i="8"/>
  <c r="J7" i="8"/>
  <c r="I7" i="8"/>
  <c r="H7" i="8"/>
  <c r="L6" i="8"/>
  <c r="K6" i="8"/>
  <c r="J6" i="8"/>
  <c r="I6" i="8"/>
  <c r="H6" i="8"/>
  <c r="F50" i="8"/>
  <c r="F49" i="8"/>
  <c r="F48" i="8"/>
  <c r="F47" i="8"/>
  <c r="F46" i="8"/>
  <c r="F30" i="8"/>
  <c r="F29" i="8"/>
  <c r="F28" i="8"/>
  <c r="F27" i="8"/>
  <c r="F26" i="8"/>
  <c r="F40" i="8"/>
  <c r="F39" i="8"/>
  <c r="F38" i="8"/>
  <c r="F37" i="8"/>
  <c r="F36" i="8"/>
  <c r="F20" i="8"/>
  <c r="F19" i="8"/>
  <c r="F18" i="8"/>
  <c r="F17" i="8"/>
  <c r="F16" i="8"/>
  <c r="F10" i="8"/>
  <c r="M10" i="8" s="1"/>
  <c r="F9" i="8"/>
  <c r="M9" i="8" s="1"/>
  <c r="F8" i="8"/>
  <c r="M8" i="8" s="1"/>
  <c r="F7" i="8"/>
  <c r="M7" i="8" s="1"/>
  <c r="F6" i="8"/>
  <c r="M6" i="8" s="1"/>
  <c r="F10" i="3"/>
  <c r="F9" i="3"/>
  <c r="F8" i="3"/>
  <c r="F7" i="3"/>
  <c r="F10" i="4"/>
  <c r="F9" i="4"/>
  <c r="F8" i="4"/>
  <c r="F7" i="4"/>
  <c r="F10" i="5"/>
  <c r="F9" i="5"/>
  <c r="F8" i="5"/>
  <c r="F7" i="5"/>
  <c r="F10" i="6"/>
  <c r="F9" i="6"/>
  <c r="F8" i="6"/>
  <c r="F7" i="6"/>
  <c r="F10" i="2"/>
  <c r="F9" i="2"/>
  <c r="F8" i="2"/>
  <c r="F7" i="2"/>
  <c r="F6" i="3"/>
  <c r="F6" i="4"/>
  <c r="F6" i="5"/>
  <c r="F6" i="6"/>
  <c r="F6" i="2"/>
</calcChain>
</file>

<file path=xl/sharedStrings.xml><?xml version="1.0" encoding="utf-8"?>
<sst xmlns="http://schemas.openxmlformats.org/spreadsheetml/2006/main" count="865" uniqueCount="51">
  <si>
    <t>Case</t>
    <phoneticPr fontId="2"/>
  </si>
  <si>
    <t>顕熱負荷</t>
    <rPh sb="0" eb="4">
      <t>ケンネツフカ</t>
    </rPh>
    <phoneticPr fontId="2"/>
  </si>
  <si>
    <t>NP</t>
    <phoneticPr fontId="2"/>
  </si>
  <si>
    <t>NEP</t>
    <phoneticPr fontId="2"/>
  </si>
  <si>
    <t>NWP</t>
    <phoneticPr fontId="2"/>
  </si>
  <si>
    <t>給気温度</t>
    <rPh sb="0" eb="2">
      <t>キュウキ</t>
    </rPh>
    <rPh sb="2" eb="4">
      <t>オンド</t>
    </rPh>
    <phoneticPr fontId="2"/>
  </si>
  <si>
    <t>計算条件</t>
    <rPh sb="0" eb="2">
      <t>ケイサン</t>
    </rPh>
    <rPh sb="2" eb="4">
      <t>ジョウケン</t>
    </rPh>
    <phoneticPr fontId="2"/>
  </si>
  <si>
    <t>16-22</t>
    <phoneticPr fontId="2"/>
  </si>
  <si>
    <t>風量</t>
    <rPh sb="0" eb="2">
      <t>フウリョウ</t>
    </rPh>
    <phoneticPr fontId="2"/>
  </si>
  <si>
    <t>風量比</t>
    <rPh sb="0" eb="2">
      <t>フウリョウ</t>
    </rPh>
    <rPh sb="2" eb="3">
      <t>ヒ</t>
    </rPh>
    <phoneticPr fontId="2"/>
  </si>
  <si>
    <t>給気絶対湿度</t>
    <rPh sb="0" eb="2">
      <t>キュウキ</t>
    </rPh>
    <rPh sb="2" eb="6">
      <t>ゼッタイシツド</t>
    </rPh>
    <phoneticPr fontId="2"/>
  </si>
  <si>
    <t>AHU</t>
    <phoneticPr fontId="2"/>
  </si>
  <si>
    <t>[kW]</t>
    <phoneticPr fontId="2"/>
  </si>
  <si>
    <t>[C]</t>
    <phoneticPr fontId="2"/>
  </si>
  <si>
    <t>[CMH]</t>
    <phoneticPr fontId="2"/>
  </si>
  <si>
    <t>[-]</t>
    <phoneticPr fontId="2"/>
  </si>
  <si>
    <t>[kg/kg]</t>
    <phoneticPr fontId="2"/>
  </si>
  <si>
    <t>室内乾球温度</t>
    <rPh sb="0" eb="2">
      <t>シツナイ</t>
    </rPh>
    <rPh sb="2" eb="4">
      <t>カンキュウ</t>
    </rPh>
    <rPh sb="4" eb="6">
      <t>オンド</t>
    </rPh>
    <phoneticPr fontId="2"/>
  </si>
  <si>
    <t>NP</t>
    <phoneticPr fontId="2"/>
  </si>
  <si>
    <t>NEP</t>
    <phoneticPr fontId="2"/>
  </si>
  <si>
    <t>NWP</t>
    <phoneticPr fontId="2"/>
  </si>
  <si>
    <t>コイル全熱処理量</t>
    <rPh sb="3" eb="4">
      <t>ゼン</t>
    </rPh>
    <rPh sb="4" eb="5">
      <t>ネツ</t>
    </rPh>
    <rPh sb="5" eb="7">
      <t>ショリ</t>
    </rPh>
    <rPh sb="7" eb="8">
      <t>リョウ</t>
    </rPh>
    <phoneticPr fontId="2"/>
  </si>
  <si>
    <t>[kW]</t>
    <phoneticPr fontId="2"/>
  </si>
  <si>
    <t>入口絶対湿度</t>
    <rPh sb="0" eb="2">
      <t>イリグチ</t>
    </rPh>
    <rPh sb="2" eb="6">
      <t>ゼッタイシツド</t>
    </rPh>
    <phoneticPr fontId="2"/>
  </si>
  <si>
    <t>ファン電力（給気ファン＋還気ファン）</t>
    <rPh sb="3" eb="5">
      <t>デンリョク</t>
    </rPh>
    <rPh sb="6" eb="8">
      <t>キュウキ</t>
    </rPh>
    <rPh sb="12" eb="14">
      <t>カンキ</t>
    </rPh>
    <phoneticPr fontId="2"/>
  </si>
  <si>
    <t>合計</t>
    <rPh sb="0" eb="2">
      <t>ゴウケイ</t>
    </rPh>
    <phoneticPr fontId="2"/>
  </si>
  <si>
    <t>[kW]</t>
    <phoneticPr fontId="2"/>
  </si>
  <si>
    <t>コイル処理熱量</t>
    <rPh sb="3" eb="5">
      <t>ショリ</t>
    </rPh>
    <rPh sb="5" eb="7">
      <t>ネツリョウ</t>
    </rPh>
    <phoneticPr fontId="2"/>
  </si>
  <si>
    <t>BEST</t>
    <phoneticPr fontId="2"/>
  </si>
  <si>
    <t>Popolo</t>
    <phoneticPr fontId="2"/>
  </si>
  <si>
    <t>LCEM</t>
    <phoneticPr fontId="2"/>
  </si>
  <si>
    <t>ENe-ST</t>
    <phoneticPr fontId="2"/>
  </si>
  <si>
    <t>ACSES/Cx</t>
    <phoneticPr fontId="2"/>
  </si>
  <si>
    <t>入口絶対湿度</t>
    <rPh sb="0" eb="2">
      <t>イリグチ</t>
    </rPh>
    <rPh sb="2" eb="4">
      <t>ゼッタイ</t>
    </rPh>
    <rPh sb="4" eb="6">
      <t>シツド</t>
    </rPh>
    <phoneticPr fontId="2"/>
  </si>
  <si>
    <t>出口絶対湿度</t>
    <rPh sb="0" eb="2">
      <t>デグチ</t>
    </rPh>
    <rPh sb="2" eb="4">
      <t>ゼッタイ</t>
    </rPh>
    <rPh sb="4" eb="6">
      <t>シツド</t>
    </rPh>
    <phoneticPr fontId="2"/>
  </si>
  <si>
    <t>[kg/kg']</t>
    <phoneticPr fontId="2"/>
  </si>
  <si>
    <t>室温</t>
    <rPh sb="0" eb="2">
      <t>シツオン</t>
    </rPh>
    <phoneticPr fontId="2"/>
  </si>
  <si>
    <t>ファン風量比</t>
    <rPh sb="3" eb="5">
      <t>フウリョウ</t>
    </rPh>
    <rPh sb="5" eb="6">
      <t>ヒ</t>
    </rPh>
    <phoneticPr fontId="2"/>
  </si>
  <si>
    <t>ファン消費電力</t>
    <rPh sb="3" eb="5">
      <t>ショウヒ</t>
    </rPh>
    <rPh sb="5" eb="7">
      <t>デンリョク</t>
    </rPh>
    <phoneticPr fontId="2"/>
  </si>
  <si>
    <t>VAV風量比</t>
    <rPh sb="3" eb="5">
      <t>フウリョウ</t>
    </rPh>
    <rPh sb="5" eb="6">
      <t>ヒ</t>
    </rPh>
    <phoneticPr fontId="2"/>
  </si>
  <si>
    <t>Cooling load</t>
    <phoneticPr fontId="2"/>
  </si>
  <si>
    <t>input</t>
    <phoneticPr fontId="2"/>
  </si>
  <si>
    <t>rated value</t>
    <phoneticPr fontId="2"/>
  </si>
  <si>
    <t>LCEM</t>
  </si>
  <si>
    <t>Warmest</t>
  </si>
  <si>
    <t>WarmestTemperatureFlow</t>
  </si>
  <si>
    <t>EnergyPlus1</t>
  </si>
  <si>
    <t>EnergyPlus2</t>
  </si>
  <si>
    <t>：給気温度リセット制御に"WarmestTemperatureFlow"を使用した場合。最少の給気風量で全ゾーンの負荷を満たせるように給気温度を決める。</t>
  </si>
  <si>
    <t>：給気温度リセット制御に"Warmest"を使用した場合。最も高負荷のゾーンが最大風量となるように給気温度を決める。</t>
  </si>
  <si>
    <t>※EnergyPlus1とEnergyPlus2の違いは給気温度リセット制御のアルゴリズムの違い。つまり、Case 200とCase 300にのみ違いが現れる。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</si>
</sst>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0"/>
    <numFmt numFmtId="167" formatCode="#,##0.000;[Red]\-#,##0.000"/>
    <numFmt numFmtId="168" formatCode="#,##0.00000;[Red]\-#,##0.00000"/>
    <numFmt numFmtId="169" formatCode="0.00_ "/>
    <numFmt numFmtId="170" formatCode="0.00000_ "/>
  </numFmts>
  <fonts count="5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4"/>
      <color theme="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65" fontId="0" fillId="2" borderId="1" xfId="0" applyNumberFormat="1" applyFill="1" applyBorder="1">
      <alignment vertical="center"/>
    </xf>
    <xf numFmtId="38" fontId="0" fillId="2" borderId="1" xfId="1" applyFont="1" applyFill="1" applyBorder="1">
      <alignment vertical="center"/>
    </xf>
    <xf numFmtId="166" fontId="0" fillId="2" borderId="1" xfId="0" applyNumberFormat="1" applyFill="1" applyBorder="1">
      <alignment vertical="center"/>
    </xf>
    <xf numFmtId="16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167" fontId="0" fillId="2" borderId="1" xfId="1" applyNumberFormat="1" applyFont="1" applyFill="1" applyBorder="1">
      <alignment vertical="center"/>
    </xf>
    <xf numFmtId="40" fontId="0" fillId="2" borderId="1" xfId="1" applyNumberFormat="1" applyFont="1" applyFill="1" applyBorder="1">
      <alignment vertical="center"/>
    </xf>
    <xf numFmtId="168" fontId="0" fillId="2" borderId="1" xfId="1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" xfId="0" applyFill="1" applyBorder="1" applyAlignment="1">
      <alignment horizontal="centerContinuous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8" fontId="0" fillId="3" borderId="1" xfId="1" applyFont="1" applyFill="1" applyBorder="1">
      <alignment vertical="center"/>
    </xf>
    <xf numFmtId="165" fontId="0" fillId="3" borderId="1" xfId="0" applyNumberFormat="1" applyFill="1" applyBorder="1">
      <alignment vertical="center"/>
    </xf>
    <xf numFmtId="169" fontId="0" fillId="3" borderId="1" xfId="0" applyNumberFormat="1" applyFill="1" applyBorder="1">
      <alignment vertical="center"/>
    </xf>
    <xf numFmtId="170" fontId="0" fillId="4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38" fontId="0" fillId="0" borderId="0" xfId="1" applyFont="1" applyFill="1" applyBorder="1">
      <alignment vertical="center"/>
    </xf>
    <xf numFmtId="165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166" fontId="0" fillId="0" borderId="0" xfId="0" applyNumberFormat="1" applyFill="1" applyBorder="1">
      <alignment vertical="center"/>
    </xf>
    <xf numFmtId="0" fontId="0" fillId="2" borderId="1" xfId="1" applyNumberFormat="1" applyFont="1" applyFill="1" applyBorder="1">
      <alignment vertical="center"/>
    </xf>
    <xf numFmtId="0" fontId="0" fillId="0" borderId="0" xfId="0" applyBorder="1" applyAlignment="1">
      <alignment horizontal="centerContinuous" vertical="center"/>
    </xf>
    <xf numFmtId="0" fontId="0" fillId="0" borderId="0" xfId="0" applyFill="1" applyBorder="1" applyAlignment="1">
      <alignment horizontal="centerContinuous" vertical="center"/>
    </xf>
    <xf numFmtId="0" fontId="0" fillId="0" borderId="1" xfId="0" applyFill="1" applyBorder="1">
      <alignment vertical="center"/>
    </xf>
    <xf numFmtId="0" fontId="0" fillId="0" borderId="5" xfId="0" applyBorder="1" applyAlignment="1">
      <alignment horizontal="centerContinuous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SUMMERY!$H$4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SUMMERY!$H$6:$H$10</c:f>
              <c:numCache>
                <c:formatCode>0.0</c:formatCode>
                <c:ptCount val="5"/>
                <c:pt idx="0">
                  <c:v>18.83646809192027</c:v>
                </c:pt>
                <c:pt idx="1">
                  <c:v>11.245007266280453</c:v>
                </c:pt>
                <c:pt idx="2">
                  <c:v>4.4440448550062763</c:v>
                </c:pt>
                <c:pt idx="3">
                  <c:v>4.4440448550062763</c:v>
                </c:pt>
                <c:pt idx="4">
                  <c:v>7.4497908989751283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SUMMERY!$I$4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SUMMERY!$I$6:$I$10</c:f>
              <c:numCache>
                <c:formatCode>0.0</c:formatCode>
                <c:ptCount val="5"/>
                <c:pt idx="0">
                  <c:v>26.354561166666656</c:v>
                </c:pt>
                <c:pt idx="1">
                  <c:v>16.007846166666667</c:v>
                </c:pt>
                <c:pt idx="2">
                  <c:v>8.7753489999999967</c:v>
                </c:pt>
                <c:pt idx="3">
                  <c:v>5.9441516666666665</c:v>
                </c:pt>
                <c:pt idx="4">
                  <c:v>10.925474166666664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SUMMERY!$J$4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SUMMERY!$J$6:$J$10</c:f>
              <c:numCache>
                <c:formatCode>0.0</c:formatCode>
                <c:ptCount val="5"/>
                <c:pt idx="0">
                  <c:v>26.98</c:v>
                </c:pt>
                <c:pt idx="1">
                  <c:v>16.175999999999998</c:v>
                </c:pt>
                <c:pt idx="2">
                  <c:v>11.071999999999999</c:v>
                </c:pt>
                <c:pt idx="3">
                  <c:v>6.7640000000000002</c:v>
                </c:pt>
                <c:pt idx="4">
                  <c:v>11.111000000000001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SUMMERY!$K$4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SUMMERY!$K$6:$K$10</c:f>
              <c:numCache>
                <c:formatCode>0.0</c:formatCode>
                <c:ptCount val="5"/>
                <c:pt idx="0">
                  <c:v>27.75</c:v>
                </c:pt>
                <c:pt idx="1">
                  <c:v>15.99</c:v>
                </c:pt>
                <c:pt idx="2">
                  <c:v>7.45</c:v>
                </c:pt>
                <c:pt idx="3">
                  <c:v>6.923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SUMMERY!$L$4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SUMMERY!$L$6:$L$10</c:f>
              <c:numCache>
                <c:formatCode>0.0</c:formatCode>
                <c:ptCount val="5"/>
                <c:pt idx="0">
                  <c:v>26.884025875300701</c:v>
                </c:pt>
                <c:pt idx="1">
                  <c:v>15.472798486254399</c:v>
                </c:pt>
                <c:pt idx="2">
                  <c:v>10.256333139910399</c:v>
                </c:pt>
                <c:pt idx="3">
                  <c:v>6.5342050135465701</c:v>
                </c:pt>
                <c:pt idx="4">
                  <c:v>10.7841959654671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lineChart>
        <c:grouping val="stacked"/>
        <c:varyColors val="0"/>
        <c:ser>
          <c:idx val="5"/>
          <c:order val="5"/>
          <c:tx>
            <c:strRef>
              <c:f>SUMMERY!$M$4</c:f>
              <c:strCache>
                <c:ptCount val="1"/>
                <c:pt idx="0">
                  <c:v>Cooling load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SUMMERY!$M$6:$M$10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719072"/>
        <c:axId val="875721040"/>
      </c:line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Cooling</a:t>
                </a:r>
                <a:r>
                  <a:rPr lang="en-US" baseline="0"/>
                  <a:t> coil load</a:t>
                </a:r>
                <a:r>
                  <a:rPr lang="en-US"/>
                  <a:t> [kW]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SUMMERY!$H$44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SUMMERY!$H$46:$H$50</c:f>
              <c:numCache>
                <c:formatCode>0.00</c:formatCode>
                <c:ptCount val="5"/>
                <c:pt idx="0">
                  <c:v>0.97283748570547302</c:v>
                </c:pt>
                <c:pt idx="1">
                  <c:v>0.58511240082285698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SUMMERY!$I$44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SUMMERY!$I$46:$I$50</c:f>
              <c:numCache>
                <c:formatCode>0.00</c:formatCode>
                <c:ptCount val="5"/>
                <c:pt idx="0">
                  <c:v>0.99138059791380639</c:v>
                </c:pt>
                <c:pt idx="1">
                  <c:v>0.58775987087759851</c:v>
                </c:pt>
                <c:pt idx="2">
                  <c:v>0.40001445400014451</c:v>
                </c:pt>
                <c:pt idx="3">
                  <c:v>0.43347425983474253</c:v>
                </c:pt>
                <c:pt idx="4">
                  <c:v>0.40424104454241044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SUMMERY!$J$44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SUMMERY!$J$46:$J$50</c:f>
              <c:numCache>
                <c:formatCode>0.00</c:formatCode>
                <c:ptCount val="5"/>
                <c:pt idx="0">
                  <c:v>0.97499999999999998</c:v>
                </c:pt>
                <c:pt idx="1">
                  <c:v>0.58699999999999997</c:v>
                </c:pt>
                <c:pt idx="2">
                  <c:v>0.4</c:v>
                </c:pt>
                <c:pt idx="3">
                  <c:v>0.40100000000000002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SUMMERY!$K$44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SUMMERY!$K$46:$K$50</c:f>
              <c:numCache>
                <c:formatCode>0.00</c:formatCode>
                <c:ptCount val="5"/>
                <c:pt idx="0">
                  <c:v>0.98799999999999999</c:v>
                </c:pt>
                <c:pt idx="1">
                  <c:v>0.6</c:v>
                </c:pt>
                <c:pt idx="2">
                  <c:v>0.4</c:v>
                </c:pt>
                <c:pt idx="3">
                  <c:v>0.53300000000000003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SUMMERY!$L$44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SUMMERY!$L$46:$L$50</c:f>
              <c:numCache>
                <c:formatCode>0.00</c:formatCode>
                <c:ptCount val="5"/>
                <c:pt idx="0">
                  <c:v>0.99140162637760498</c:v>
                </c:pt>
                <c:pt idx="1">
                  <c:v>0.59627778977783497</c:v>
                </c:pt>
                <c:pt idx="2">
                  <c:v>0.4</c:v>
                </c:pt>
                <c:pt idx="3">
                  <c:v>0.40067453625632399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 sz="10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</a:rPr>
                  <a:t>VAV air volume ratio [-]</a:t>
                </a:r>
                <a:endParaRPr lang="ja-JP" altLang="ja-JP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SUMMERY!$M$44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SUMMERY!$M$46:$M$50</c:f>
              <c:numCache>
                <c:formatCode>0.00</c:formatCode>
                <c:ptCount val="5"/>
                <c:pt idx="0">
                  <c:v>0.96885381913597213</c:v>
                </c:pt>
                <c:pt idx="1">
                  <c:v>0.57474379101286477</c:v>
                </c:pt>
                <c:pt idx="2">
                  <c:v>0.4</c:v>
                </c:pt>
                <c:pt idx="3">
                  <c:v>0.4</c:v>
                </c:pt>
                <c:pt idx="4">
                  <c:v>0.57474379101286477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SUMMERY!$N$44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SUMMERY!$N$46:$N$50</c:f>
              <c:numCache>
                <c:formatCode>0.00</c:formatCode>
                <c:ptCount val="5"/>
                <c:pt idx="0">
                  <c:v>0.98737373737373735</c:v>
                </c:pt>
                <c:pt idx="1">
                  <c:v>0.57733445566778918</c:v>
                </c:pt>
                <c:pt idx="2">
                  <c:v>0.40000000000000041</c:v>
                </c:pt>
                <c:pt idx="3">
                  <c:v>0.43328002244668901</c:v>
                </c:pt>
                <c:pt idx="4">
                  <c:v>0.94451739618406283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SUMMERY!$O$44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SUMMERY!$O$46:$O$50</c:f>
              <c:numCache>
                <c:formatCode>0.00</c:formatCode>
                <c:ptCount val="5"/>
                <c:pt idx="0">
                  <c:v>0.97099999999999997</c:v>
                </c:pt>
                <c:pt idx="1">
                  <c:v>0.57599999999999996</c:v>
                </c:pt>
                <c:pt idx="2">
                  <c:v>0.4</c:v>
                </c:pt>
                <c:pt idx="3">
                  <c:v>0.4</c:v>
                </c:pt>
                <c:pt idx="4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SUMMERY!$P$44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SUMMERY!$P$46:$P$50</c:f>
              <c:numCache>
                <c:formatCode>0.00</c:formatCode>
                <c:ptCount val="5"/>
                <c:pt idx="0">
                  <c:v>0.99099999999999999</c:v>
                </c:pt>
                <c:pt idx="1">
                  <c:v>0.59099999999999997</c:v>
                </c:pt>
                <c:pt idx="2">
                  <c:v>0.4</c:v>
                </c:pt>
                <c:pt idx="3">
                  <c:v>0.64</c:v>
                </c:pt>
                <c:pt idx="4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SUMMERY!$Q$44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SUMMERY!$Q$46:$Q$50</c:f>
              <c:numCache>
                <c:formatCode>0.00</c:formatCode>
                <c:ptCount val="5"/>
                <c:pt idx="0">
                  <c:v>0.98734194161629596</c:v>
                </c:pt>
                <c:pt idx="1">
                  <c:v>0.58571132129780301</c:v>
                </c:pt>
                <c:pt idx="2">
                  <c:v>0.4</c:v>
                </c:pt>
                <c:pt idx="3">
                  <c:v>0.4</c:v>
                </c:pt>
                <c:pt idx="4">
                  <c:v>0.93176206509539805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 sz="10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</a:rPr>
                  <a:t>VAV air volume ratio [-]</a:t>
                </a:r>
                <a:endParaRPr lang="ja-JP" altLang="ja-JP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SUMMERY!$R$44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SUMMERY!$R$46:$R$50</c:f>
              <c:numCache>
                <c:formatCode>0.00</c:formatCode>
                <c:ptCount val="5"/>
                <c:pt idx="0">
                  <c:v>0.96720424432610264</c:v>
                </c:pt>
                <c:pt idx="1">
                  <c:v>0.58790846223743498</c:v>
                </c:pt>
                <c:pt idx="2">
                  <c:v>0.4</c:v>
                </c:pt>
                <c:pt idx="3">
                  <c:v>0.4</c:v>
                </c:pt>
                <c:pt idx="4">
                  <c:v>0.58790846223743498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SUMMERY!$S$44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SUMMERY!$S$46:$S$50</c:f>
              <c:numCache>
                <c:formatCode>0.00</c:formatCode>
                <c:ptCount val="5"/>
                <c:pt idx="0">
                  <c:v>0.98576058072460992</c:v>
                </c:pt>
                <c:pt idx="1">
                  <c:v>0.59060211290427134</c:v>
                </c:pt>
                <c:pt idx="2">
                  <c:v>0.40015555123468766</c:v>
                </c:pt>
                <c:pt idx="3">
                  <c:v>0.43601659213170002</c:v>
                </c:pt>
                <c:pt idx="4">
                  <c:v>0.94305528550132878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SUMMERY!$T$44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SUMMERY!$T$46:$T$50</c:f>
              <c:numCache>
                <c:formatCode>0.00</c:formatCode>
                <c:ptCount val="5"/>
                <c:pt idx="0">
                  <c:v>0.97</c:v>
                </c:pt>
                <c:pt idx="1">
                  <c:v>0.58899999999999997</c:v>
                </c:pt>
                <c:pt idx="2">
                  <c:v>0.4</c:v>
                </c:pt>
                <c:pt idx="3">
                  <c:v>0.4</c:v>
                </c:pt>
                <c:pt idx="4">
                  <c:v>0.95299999999999996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SUMMERY!$U$44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SUMMERY!$U$46:$U$50</c:f>
              <c:numCache>
                <c:formatCode>0.00</c:formatCode>
                <c:ptCount val="5"/>
                <c:pt idx="0">
                  <c:v>0.99099999999999999</c:v>
                </c:pt>
                <c:pt idx="1">
                  <c:v>0.60399999999999998</c:v>
                </c:pt>
                <c:pt idx="2">
                  <c:v>0.4</c:v>
                </c:pt>
                <c:pt idx="3">
                  <c:v>0.64</c:v>
                </c:pt>
                <c:pt idx="4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SUMMERY!$V$44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SUMMERY!$V$46:$V$50</c:f>
              <c:numCache>
                <c:formatCode>0.00</c:formatCode>
                <c:ptCount val="5"/>
                <c:pt idx="0">
                  <c:v>0.98566088884708603</c:v>
                </c:pt>
                <c:pt idx="1">
                  <c:v>0.59912720694626798</c:v>
                </c:pt>
                <c:pt idx="2">
                  <c:v>0.4</c:v>
                </c:pt>
                <c:pt idx="3">
                  <c:v>0.40036292935839302</c:v>
                </c:pt>
                <c:pt idx="4">
                  <c:v>0.95310434219053797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VAV air volume ratio</a:t>
                </a:r>
                <a:r>
                  <a:rPr lang="en-US" altLang="ja-JP" baseline="0"/>
                  <a:t> 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80535326949885"/>
          <c:y val="0.2135301030402828"/>
          <c:w val="0.82483866453526233"/>
          <c:h val="0.60838518175309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SUMMERY!$M$24</c:f>
              <c:strCache>
                <c:ptCount val="1"/>
                <c:pt idx="0">
                  <c:v>LCEM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SUMMERY!$H$26:$H$30</c:f>
              <c:numCache>
                <c:formatCode>0.000</c:formatCode>
                <c:ptCount val="5"/>
                <c:pt idx="0">
                  <c:v>0.9707252618858877</c:v>
                </c:pt>
                <c:pt idx="1">
                  <c:v>0.5832180000846664</c:v>
                </c:pt>
                <c:pt idx="2">
                  <c:v>0.40000000000000008</c:v>
                </c:pt>
                <c:pt idx="3">
                  <c:v>0.40000000000000008</c:v>
                </c:pt>
                <c:pt idx="4">
                  <c:v>0.48043555281130113</c:v>
                </c:pt>
              </c:numCache>
            </c:numRef>
          </c:xVal>
          <c:yVal>
            <c:numRef>
              <c:f>SUMMERY!$M$26:$M$30</c:f>
              <c:numCache>
                <c:formatCode>0.000</c:formatCode>
                <c:ptCount val="5"/>
                <c:pt idx="0">
                  <c:v>4.7471028161614495</c:v>
                </c:pt>
                <c:pt idx="1">
                  <c:v>0.98549276977340672</c:v>
                </c:pt>
                <c:pt idx="2">
                  <c:v>0.33397128385768704</c:v>
                </c:pt>
                <c:pt idx="3">
                  <c:v>0.33397128385768704</c:v>
                </c:pt>
                <c:pt idx="4">
                  <c:v>0.53877191005592595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F-44C8-B894-2D5B98B91F71}"/>
            </c:ext>
          </c:extLst>
        </c:ser>
        <c:ser>
          <c:idx val="1"/>
          <c:order val="1"/>
          <c:tx>
            <c:strRef>
              <c:f>SUMMERY!$N$24</c:f>
              <c:strCache>
                <c:ptCount val="1"/>
                <c:pt idx="0">
                  <c:v>BEST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SUMMERY!$I$26:$I$30</c:f>
              <c:numCache>
                <c:formatCode>0.000</c:formatCode>
                <c:ptCount val="5"/>
                <c:pt idx="0">
                  <c:v>0.98924685660781153</c:v>
                </c:pt>
                <c:pt idx="1">
                  <c:v>0.58586784376672008</c:v>
                </c:pt>
                <c:pt idx="2">
                  <c:v>0.40006019261637193</c:v>
                </c:pt>
                <c:pt idx="3">
                  <c:v>0.43304588014981271</c:v>
                </c:pt>
                <c:pt idx="4">
                  <c:v>0.64409403424291056</c:v>
                </c:pt>
              </c:numCache>
            </c:numRef>
          </c:xVal>
          <c:yVal>
            <c:numRef>
              <c:f>SUMMERY!$N$26:$N$30</c:f>
              <c:numCache>
                <c:formatCode>0.000</c:formatCode>
                <c:ptCount val="5"/>
                <c:pt idx="0">
                  <c:v>4.012332166666666</c:v>
                </c:pt>
                <c:pt idx="1">
                  <c:v>1.0525033333333331</c:v>
                </c:pt>
                <c:pt idx="2">
                  <c:v>0.3795</c:v>
                </c:pt>
                <c:pt idx="3">
                  <c:v>0.46875016666666663</c:v>
                </c:pt>
                <c:pt idx="4">
                  <c:v>1.3436865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0F-44C8-B894-2D5B98B91F71}"/>
            </c:ext>
          </c:extLst>
        </c:ser>
        <c:ser>
          <c:idx val="2"/>
          <c:order val="2"/>
          <c:tx>
            <c:strRef>
              <c:f>SUMMERY!$O$24</c:f>
              <c:strCache>
                <c:ptCount val="1"/>
                <c:pt idx="0">
                  <c:v>Popolo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SUMMERY!$J$26:$J$30</c:f>
              <c:numCache>
                <c:formatCode>0.000</c:formatCode>
                <c:ptCount val="5"/>
                <c:pt idx="0">
                  <c:v>0.97299999999999998</c:v>
                </c:pt>
                <c:pt idx="1">
                  <c:v>0.58499999999999996</c:v>
                </c:pt>
                <c:pt idx="2">
                  <c:v>0.4</c:v>
                </c:pt>
                <c:pt idx="3">
                  <c:v>0.4</c:v>
                </c:pt>
                <c:pt idx="4">
                  <c:v>0.64100000000000001</c:v>
                </c:pt>
              </c:numCache>
            </c:numRef>
          </c:xVal>
          <c:yVal>
            <c:numRef>
              <c:f>SUMMERY!$O$26:$O$30</c:f>
              <c:numCache>
                <c:formatCode>0.000</c:formatCode>
                <c:ptCount val="5"/>
                <c:pt idx="0">
                  <c:v>3.48</c:v>
                </c:pt>
                <c:pt idx="1">
                  <c:v>1.042</c:v>
                </c:pt>
                <c:pt idx="2">
                  <c:v>0.51800000000000002</c:v>
                </c:pt>
                <c:pt idx="3">
                  <c:v>0.51900000000000002</c:v>
                </c:pt>
                <c:pt idx="4">
                  <c:v>1.2509999999999999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0F-44C8-B894-2D5B98B91F71}"/>
            </c:ext>
          </c:extLst>
        </c:ser>
        <c:ser>
          <c:idx val="3"/>
          <c:order val="3"/>
          <c:tx>
            <c:strRef>
              <c:f>SUMMERY!$P$24</c:f>
              <c:strCache>
                <c:ptCount val="1"/>
                <c:pt idx="0">
                  <c:v>ACSES/Cx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SUMMERY!$K$26:$K$30</c:f>
              <c:numCache>
                <c:formatCode>0.000</c:formatCode>
                <c:ptCount val="5"/>
                <c:pt idx="0">
                  <c:v>0.89800000000000002</c:v>
                </c:pt>
                <c:pt idx="1">
                  <c:v>0.504</c:v>
                </c:pt>
                <c:pt idx="2">
                  <c:v>0.4</c:v>
                </c:pt>
                <c:pt idx="3">
                  <c:v>0.53300000000000003</c:v>
                </c:pt>
                <c:pt idx="4">
                  <c:v>0.78</c:v>
                </c:pt>
              </c:numCache>
            </c:numRef>
          </c:xVal>
          <c:yVal>
            <c:numRef>
              <c:f>SUMMERY!$P$26:$P$30</c:f>
              <c:numCache>
                <c:formatCode>0.000</c:formatCode>
                <c:ptCount val="5"/>
                <c:pt idx="0">
                  <c:v>4.5460000000000003</c:v>
                </c:pt>
                <c:pt idx="1">
                  <c:v>0.88</c:v>
                </c:pt>
                <c:pt idx="2">
                  <c:v>0.34</c:v>
                </c:pt>
                <c:pt idx="3">
                  <c:v>1.03</c:v>
                </c:pt>
                <c:pt idx="4">
                  <c:v>2.2199999999999998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0F-44C8-B894-2D5B98B91F71}"/>
            </c:ext>
          </c:extLst>
        </c:ser>
        <c:ser>
          <c:idx val="4"/>
          <c:order val="4"/>
          <c:tx>
            <c:strRef>
              <c:f>SUMMERY!$Q$24</c:f>
              <c:strCache>
                <c:ptCount val="1"/>
                <c:pt idx="0">
                  <c:v>ENe-ST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SUMMERY!$L$26:$L$30</c:f>
              <c:numCache>
                <c:formatCode>0.000</c:formatCode>
                <c:ptCount val="5"/>
                <c:pt idx="0">
                  <c:v>0.98924909611352796</c:v>
                </c:pt>
                <c:pt idx="1">
                  <c:v>0.59434723919723997</c:v>
                </c:pt>
                <c:pt idx="2">
                  <c:v>0.4</c:v>
                </c:pt>
                <c:pt idx="3">
                  <c:v>0.40044943820224699</c:v>
                </c:pt>
                <c:pt idx="4">
                  <c:v>0.64090957731407205</c:v>
                </c:pt>
              </c:numCache>
            </c:numRef>
          </c:xVal>
          <c:yVal>
            <c:numRef>
              <c:f>SUMMERY!$Q$26:$Q$30</c:f>
              <c:numCache>
                <c:formatCode>0.000</c:formatCode>
                <c:ptCount val="5"/>
                <c:pt idx="0">
                  <c:v>4.5909762847160396</c:v>
                </c:pt>
                <c:pt idx="1">
                  <c:v>1.1123907849492201</c:v>
                </c:pt>
                <c:pt idx="2">
                  <c:v>0.39536348336501598</c:v>
                </c:pt>
                <c:pt idx="3">
                  <c:v>0.39658052454862103</c:v>
                </c:pt>
                <c:pt idx="4">
                  <c:v>1.35244604497051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0F-44C8-B894-2D5B98B9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681496"/>
        <c:axId val="952681824"/>
      </c:scatterChart>
      <c:valAx>
        <c:axId val="95268149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Fan</a:t>
                </a:r>
                <a:r>
                  <a:rPr lang="en-US" altLang="ja-JP" baseline="0"/>
                  <a:t> volume ratio 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681824"/>
        <c:crosses val="autoZero"/>
        <c:crossBetween val="midCat"/>
      </c:valAx>
      <c:valAx>
        <c:axId val="95268182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Fan electric</a:t>
                </a:r>
                <a:r>
                  <a:rPr lang="en-US" altLang="ja-JP" baseline="0"/>
                  <a:t> power [kW]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681496"/>
        <c:crosses val="autoZero"/>
        <c:crossBetween val="midCat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4.498622122469631E-2"/>
          <c:y val="3.888312559096483E-2"/>
          <c:w val="0.91857167654324978"/>
          <c:h val="0.1049660691150108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SUMMERY_new!$H$4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SUMMERY_new!$H$6:$H$10</c:f>
              <c:numCache>
                <c:formatCode>0.0</c:formatCode>
                <c:ptCount val="5"/>
                <c:pt idx="0">
                  <c:v>29.460916557287124</c:v>
                </c:pt>
                <c:pt idx="1">
                  <c:v>17.628295225684692</c:v>
                </c:pt>
                <c:pt idx="2">
                  <c:v>8.8219427964939463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4-FA46-8548-872A282A893A}"/>
            </c:ext>
          </c:extLst>
        </c:ser>
        <c:ser>
          <c:idx val="1"/>
          <c:order val="1"/>
          <c:tx>
            <c:strRef>
              <c:f>SUMMERY_new!$I$4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SUMMERY_new!$I$6:$I$10</c:f>
              <c:numCache>
                <c:formatCode>0.0</c:formatCode>
                <c:ptCount val="5"/>
                <c:pt idx="0">
                  <c:v>26.354561166666656</c:v>
                </c:pt>
                <c:pt idx="1">
                  <c:v>16.007846166666667</c:v>
                </c:pt>
                <c:pt idx="2">
                  <c:v>8.7753489999999967</c:v>
                </c:pt>
                <c:pt idx="3">
                  <c:v>5.9441516666666665</c:v>
                </c:pt>
                <c:pt idx="4">
                  <c:v>10.925474166666664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4-FA46-8548-872A282A893A}"/>
            </c:ext>
          </c:extLst>
        </c:ser>
        <c:ser>
          <c:idx val="2"/>
          <c:order val="2"/>
          <c:tx>
            <c:strRef>
              <c:f>SUMMERY_new!$J$4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SUMMERY_new!$J$6:$J$10</c:f>
              <c:numCache>
                <c:formatCode>0.0</c:formatCode>
                <c:ptCount val="5"/>
                <c:pt idx="0">
                  <c:v>26.98</c:v>
                </c:pt>
                <c:pt idx="1">
                  <c:v>16.175999999999998</c:v>
                </c:pt>
                <c:pt idx="2">
                  <c:v>11.071999999999999</c:v>
                </c:pt>
                <c:pt idx="3">
                  <c:v>6.7640000000000002</c:v>
                </c:pt>
                <c:pt idx="4">
                  <c:v>11.111000000000001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4-FA46-8548-872A282A893A}"/>
            </c:ext>
          </c:extLst>
        </c:ser>
        <c:ser>
          <c:idx val="3"/>
          <c:order val="3"/>
          <c:tx>
            <c:strRef>
              <c:f>SUMMERY_new!$K$4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SUMMERY_new!$K$6:$K$10</c:f>
              <c:numCache>
                <c:formatCode>0.0</c:formatCode>
                <c:ptCount val="5"/>
                <c:pt idx="0">
                  <c:v>27.14</c:v>
                </c:pt>
                <c:pt idx="1">
                  <c:v>15.53</c:v>
                </c:pt>
                <c:pt idx="2">
                  <c:v>7.2</c:v>
                </c:pt>
                <c:pt idx="3">
                  <c:v>6.15</c:v>
                </c:pt>
                <c:pt idx="4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D4-FA46-8548-872A282A893A}"/>
            </c:ext>
          </c:extLst>
        </c:ser>
        <c:ser>
          <c:idx val="4"/>
          <c:order val="4"/>
          <c:tx>
            <c:strRef>
              <c:f>SUMMERY_new!$L$4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SUMMERY_new!$L$6:$L$10</c:f>
              <c:numCache>
                <c:formatCode>0.0</c:formatCode>
                <c:ptCount val="5"/>
                <c:pt idx="0">
                  <c:v>26.884025875300701</c:v>
                </c:pt>
                <c:pt idx="1">
                  <c:v>15.472798486254399</c:v>
                </c:pt>
                <c:pt idx="2">
                  <c:v>10.256333139910399</c:v>
                </c:pt>
                <c:pt idx="3">
                  <c:v>6.5342050135465701</c:v>
                </c:pt>
                <c:pt idx="4">
                  <c:v>10.7841959654671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D4-FA46-8548-872A282A893A}"/>
            </c:ext>
          </c:extLst>
        </c:ser>
        <c:ser>
          <c:idx val="5"/>
          <c:order val="5"/>
          <c:tx>
            <c:strRef>
              <c:f>SUMMERY_new!$M$4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SUMMERY_new!$M$6:$M$10</c:f>
              <c:numCache>
                <c:formatCode>General</c:formatCode>
                <c:ptCount val="5"/>
                <c:pt idx="0">
                  <c:v>28.911615501084899</c:v>
                </c:pt>
                <c:pt idx="1">
                  <c:v>15.9060454260712</c:v>
                </c:pt>
                <c:pt idx="2">
                  <c:v>7.4138628243216695</c:v>
                </c:pt>
                <c:pt idx="3">
                  <c:v>7.3368670801191405</c:v>
                </c:pt>
                <c:pt idx="4">
                  <c:v>11.5499763883867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D4-FA46-8548-872A282A893A}"/>
            </c:ext>
          </c:extLst>
        </c:ser>
        <c:ser>
          <c:idx val="6"/>
          <c:order val="6"/>
          <c:tx>
            <c:strRef>
              <c:f>SUMMERY_new!$N$4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SUMMERY_new!$N$6:$N$10</c:f>
              <c:numCache>
                <c:formatCode>General</c:formatCode>
                <c:ptCount val="5"/>
                <c:pt idx="0">
                  <c:v>28.911615501084899</c:v>
                </c:pt>
                <c:pt idx="1">
                  <c:v>15.9060454260712</c:v>
                </c:pt>
                <c:pt idx="2">
                  <c:v>7.4138628243216695</c:v>
                </c:pt>
                <c:pt idx="3">
                  <c:v>6.6561790006270503</c:v>
                </c:pt>
                <c:pt idx="4">
                  <c:v>11.549629615662299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D4-FA46-8548-872A282A8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冷水コイル処理熱量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SUMMERY_new!$P$4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SUMMERY_new!$P$6:$P$10</c:f>
              <c:numCache>
                <c:formatCode>0.0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A-A349-9924-22E2DEC85BDE}"/>
            </c:ext>
          </c:extLst>
        </c:ser>
        <c:ser>
          <c:idx val="1"/>
          <c:order val="1"/>
          <c:tx>
            <c:strRef>
              <c:f>SUMMERY_new!$Q$4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SUMMERY_new!$Q$6:$Q$10</c:f>
              <c:numCache>
                <c:formatCode>0.0</c:formatCode>
                <c:ptCount val="5"/>
                <c:pt idx="0">
                  <c:v>16.001166666666666</c:v>
                </c:pt>
                <c:pt idx="1">
                  <c:v>15.855333333333332</c:v>
                </c:pt>
                <c:pt idx="2">
                  <c:v>15.784333333333331</c:v>
                </c:pt>
                <c:pt idx="3">
                  <c:v>21.009666666666668</c:v>
                </c:pt>
                <c:pt idx="4">
                  <c:v>20.036166666666666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A-A349-9924-22E2DEC85BDE}"/>
            </c:ext>
          </c:extLst>
        </c:ser>
        <c:ser>
          <c:idx val="2"/>
          <c:order val="2"/>
          <c:tx>
            <c:strRef>
              <c:f>SUMMERY_new!$R$4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SUMMERY_new!$R$6:$R$10</c:f>
              <c:numCache>
                <c:formatCode>0.0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19.8</c:v>
                </c:pt>
                <c:pt idx="4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0A-A349-9924-22E2DEC85BDE}"/>
            </c:ext>
          </c:extLst>
        </c:ser>
        <c:ser>
          <c:idx val="3"/>
          <c:order val="3"/>
          <c:tx>
            <c:strRef>
              <c:f>SUMMERY_new!$S$4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SUMMERY_new!$S$6:$S$10</c:f>
              <c:numCache>
                <c:formatCode>0.0</c:formatCode>
                <c:ptCount val="5"/>
                <c:pt idx="0">
                  <c:v>15.44</c:v>
                </c:pt>
                <c:pt idx="1">
                  <c:v>15.8</c:v>
                </c:pt>
                <c:pt idx="2">
                  <c:v>15.9</c:v>
                </c:pt>
                <c:pt idx="3">
                  <c:v>20.2</c:v>
                </c:pt>
                <c:pt idx="4">
                  <c:v>20.010000000000002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0A-A349-9924-22E2DEC85BDE}"/>
            </c:ext>
          </c:extLst>
        </c:ser>
        <c:ser>
          <c:idx val="4"/>
          <c:order val="4"/>
          <c:tx>
            <c:strRef>
              <c:f>SUMMERY_new!$T$4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SUMMERY_new!$T$6:$T$10</c:f>
              <c:numCache>
                <c:formatCode>0.0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19.724521557523499</c:v>
                </c:pt>
                <c:pt idx="4">
                  <c:v>19.713938963185502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0A-A349-9924-22E2DEC85BDE}"/>
            </c:ext>
          </c:extLst>
        </c:ser>
        <c:ser>
          <c:idx val="5"/>
          <c:order val="5"/>
          <c:tx>
            <c:strRef>
              <c:f>SUMMERY_new!$U$4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SUMMERY_new!$U$6:$U$10</c:f>
              <c:numCache>
                <c:formatCode>General</c:formatCode>
                <c:ptCount val="5"/>
                <c:pt idx="0">
                  <c:v>16.0001947814532</c:v>
                </c:pt>
                <c:pt idx="1">
                  <c:v>16.000051147008801</c:v>
                </c:pt>
                <c:pt idx="2">
                  <c:v>15.999938834569599</c:v>
                </c:pt>
                <c:pt idx="3">
                  <c:v>21.999787715326299</c:v>
                </c:pt>
                <c:pt idx="4">
                  <c:v>20.176292066720599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0A-A349-9924-22E2DEC85BDE}"/>
            </c:ext>
          </c:extLst>
        </c:ser>
        <c:ser>
          <c:idx val="6"/>
          <c:order val="6"/>
          <c:tx>
            <c:strRef>
              <c:f>SUMMERY_new!$V$4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SUMMERY_new!$V$6:$V$10</c:f>
              <c:numCache>
                <c:formatCode>General</c:formatCode>
                <c:ptCount val="5"/>
                <c:pt idx="0">
                  <c:v>16.0001947814532</c:v>
                </c:pt>
                <c:pt idx="1">
                  <c:v>16.000051147008801</c:v>
                </c:pt>
                <c:pt idx="2">
                  <c:v>15.999938834569599</c:v>
                </c:pt>
                <c:pt idx="3">
                  <c:v>19.921173091402299</c:v>
                </c:pt>
                <c:pt idx="4">
                  <c:v>18.6574778270374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0A-A349-9924-22E2DEC85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給気温度 [℃]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SUMMERY_new!$H$4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SUMMERY_new!$H$16:$H$20</c:f>
              <c:numCache>
                <c:formatCode>0.00000</c:formatCode>
                <c:ptCount val="5"/>
                <c:pt idx="0">
                  <c:v>8.3635211104640776E-3</c:v>
                </c:pt>
                <c:pt idx="1">
                  <c:v>8.3635138040314451E-3</c:v>
                </c:pt>
                <c:pt idx="2">
                  <c:v>8.3635054204417008E-3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E-504E-9E87-C43144C5E7AF}"/>
            </c:ext>
          </c:extLst>
        </c:ser>
        <c:ser>
          <c:idx val="1"/>
          <c:order val="1"/>
          <c:tx>
            <c:strRef>
              <c:f>SUMMERY_new!$I$4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SUMMERY_new!$I$16:$I$20</c:f>
              <c:numCache>
                <c:formatCode>0.00000</c:formatCode>
                <c:ptCount val="5"/>
                <c:pt idx="0">
                  <c:v>8.5299999999999924E-3</c:v>
                </c:pt>
                <c:pt idx="1">
                  <c:v>8.5299999999999924E-3</c:v>
                </c:pt>
                <c:pt idx="2">
                  <c:v>8.523691666666668E-3</c:v>
                </c:pt>
                <c:pt idx="3">
                  <c:v>8.5299999999999924E-3</c:v>
                </c:pt>
                <c:pt idx="4">
                  <c:v>8.5299999999999924E-3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E-504E-9E87-C43144C5E7AF}"/>
            </c:ext>
          </c:extLst>
        </c:ser>
        <c:ser>
          <c:idx val="2"/>
          <c:order val="2"/>
          <c:tx>
            <c:strRef>
              <c:f>SUMMERY_new!$J$4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SUMMERY_new!$J$16:$J$20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E-504E-9E87-C43144C5E7AF}"/>
            </c:ext>
          </c:extLst>
        </c:ser>
        <c:ser>
          <c:idx val="3"/>
          <c:order val="3"/>
          <c:tx>
            <c:strRef>
              <c:f>SUMMERY_new!$K$4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SUMMERY_new!$K$16:$K$20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E-504E-9E87-C43144C5E7AF}"/>
            </c:ext>
          </c:extLst>
        </c:ser>
        <c:ser>
          <c:idx val="4"/>
          <c:order val="4"/>
          <c:tx>
            <c:strRef>
              <c:f>SUMMERY_new!$L$4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SUMMERY_new!$L$16:$L$20</c:f>
              <c:numCache>
                <c:formatCode>0.00000</c:formatCode>
                <c:ptCount val="5"/>
                <c:pt idx="0">
                  <c:v>8.3999999999999995E-3</c:v>
                </c:pt>
                <c:pt idx="1">
                  <c:v>8.3999999999999995E-3</c:v>
                </c:pt>
                <c:pt idx="2">
                  <c:v>8.3999999999999995E-3</c:v>
                </c:pt>
                <c:pt idx="3">
                  <c:v>8.3999999999999995E-3</c:v>
                </c:pt>
                <c:pt idx="4">
                  <c:v>8.3999999999999995E-3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1E-504E-9E87-C43144C5E7AF}"/>
            </c:ext>
          </c:extLst>
        </c:ser>
        <c:ser>
          <c:idx val="5"/>
          <c:order val="5"/>
          <c:tx>
            <c:strRef>
              <c:f>SUMMERY_new!$M$4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SUMMERY_new!$M$16:$M$20</c:f>
              <c:numCache>
                <c:formatCode>0.00000</c:formatCode>
                <c:ptCount val="5"/>
                <c:pt idx="0">
                  <c:v>8.3688992826189499E-3</c:v>
                </c:pt>
                <c:pt idx="1">
                  <c:v>8.3688992826189499E-3</c:v>
                </c:pt>
                <c:pt idx="2">
                  <c:v>8.3688992826189499E-3</c:v>
                </c:pt>
                <c:pt idx="3">
                  <c:v>8.3688992826189499E-3</c:v>
                </c:pt>
                <c:pt idx="4">
                  <c:v>8.3688992826189499E-3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1E-504E-9E87-C43144C5E7AF}"/>
            </c:ext>
          </c:extLst>
        </c:ser>
        <c:ser>
          <c:idx val="6"/>
          <c:order val="6"/>
          <c:tx>
            <c:strRef>
              <c:f>SUMMERY_new!$N$4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SUMMERY_new!$N$16:$N$20</c:f>
              <c:numCache>
                <c:formatCode>0.00000</c:formatCode>
                <c:ptCount val="5"/>
                <c:pt idx="0">
                  <c:v>8.3688992826189499E-3</c:v>
                </c:pt>
                <c:pt idx="1">
                  <c:v>8.3688992826189499E-3</c:v>
                </c:pt>
                <c:pt idx="2">
                  <c:v>8.3688992826189499E-3</c:v>
                </c:pt>
                <c:pt idx="3">
                  <c:v>8.3688992826189499E-3</c:v>
                </c:pt>
                <c:pt idx="4">
                  <c:v>8.3688992826189499E-3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1E-504E-9E87-C43144C5E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  <c:max val="1.0000000000000002E-2"/>
          <c:min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空調機入口絶対湿度 [kg/kg']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  <c:majorUnit val="1.0000000000000002E-3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SUMMERY_new!$H$4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SUMMERY_new!$H$26:$H$30</c:f>
              <c:numCache>
                <c:formatCode>0.000</c:formatCode>
                <c:ptCount val="5"/>
                <c:pt idx="0">
                  <c:v>0.9707252618858877</c:v>
                </c:pt>
                <c:pt idx="1">
                  <c:v>0.5832180000846664</c:v>
                </c:pt>
                <c:pt idx="2">
                  <c:v>0.40000000000000008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A-1248-8422-0298184D8572}"/>
            </c:ext>
          </c:extLst>
        </c:ser>
        <c:ser>
          <c:idx val="1"/>
          <c:order val="1"/>
          <c:tx>
            <c:strRef>
              <c:f>SUMMERY_new!$I$4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SUMMERY_new!$I$26:$I$30</c:f>
              <c:numCache>
                <c:formatCode>0.000</c:formatCode>
                <c:ptCount val="5"/>
                <c:pt idx="0">
                  <c:v>0.98924685660781153</c:v>
                </c:pt>
                <c:pt idx="1">
                  <c:v>0.58586784376672008</c:v>
                </c:pt>
                <c:pt idx="2">
                  <c:v>0.40006019261637193</c:v>
                </c:pt>
                <c:pt idx="3">
                  <c:v>0.43304588014981271</c:v>
                </c:pt>
                <c:pt idx="4">
                  <c:v>0.64409403424291056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A-1248-8422-0298184D8572}"/>
            </c:ext>
          </c:extLst>
        </c:ser>
        <c:ser>
          <c:idx val="2"/>
          <c:order val="2"/>
          <c:tx>
            <c:strRef>
              <c:f>SUMMERY_new!$J$4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SUMMERY_new!$J$26:$J$30</c:f>
              <c:numCache>
                <c:formatCode>0.000</c:formatCode>
                <c:ptCount val="5"/>
                <c:pt idx="0">
                  <c:v>0.97299999999999998</c:v>
                </c:pt>
                <c:pt idx="1">
                  <c:v>0.58499999999999996</c:v>
                </c:pt>
                <c:pt idx="2">
                  <c:v>0.4</c:v>
                </c:pt>
                <c:pt idx="3">
                  <c:v>0.4</c:v>
                </c:pt>
                <c:pt idx="4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A-1248-8422-0298184D8572}"/>
            </c:ext>
          </c:extLst>
        </c:ser>
        <c:ser>
          <c:idx val="3"/>
          <c:order val="3"/>
          <c:tx>
            <c:strRef>
              <c:f>SUMMERY_new!$K$4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SUMMERY_new!$K$26:$K$30</c:f>
              <c:numCache>
                <c:formatCode>0.000</c:formatCode>
                <c:ptCount val="5"/>
                <c:pt idx="0">
                  <c:v>1</c:v>
                </c:pt>
                <c:pt idx="1">
                  <c:v>0.62</c:v>
                </c:pt>
                <c:pt idx="2">
                  <c:v>0.4</c:v>
                </c:pt>
                <c:pt idx="3">
                  <c:v>0.41</c:v>
                </c:pt>
                <c:pt idx="4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FA-1248-8422-0298184D8572}"/>
            </c:ext>
          </c:extLst>
        </c:ser>
        <c:ser>
          <c:idx val="4"/>
          <c:order val="4"/>
          <c:tx>
            <c:strRef>
              <c:f>SUMMERY_new!$L$4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SUMMERY_new!$L$26:$L$30</c:f>
              <c:numCache>
                <c:formatCode>0.000</c:formatCode>
                <c:ptCount val="5"/>
                <c:pt idx="0">
                  <c:v>0.98924909611352796</c:v>
                </c:pt>
                <c:pt idx="1">
                  <c:v>0.59434723919723997</c:v>
                </c:pt>
                <c:pt idx="2">
                  <c:v>0.4</c:v>
                </c:pt>
                <c:pt idx="3">
                  <c:v>0.40044943820224699</c:v>
                </c:pt>
                <c:pt idx="4">
                  <c:v>0.64090957731407205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A-1248-8422-0298184D8572}"/>
            </c:ext>
          </c:extLst>
        </c:ser>
        <c:ser>
          <c:idx val="5"/>
          <c:order val="5"/>
          <c:tx>
            <c:strRef>
              <c:f>SUMMERY_new!$M$4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SUMMERY_new!$M$26:$M$30</c:f>
              <c:numCache>
                <c:formatCode>0.000</c:formatCode>
                <c:ptCount val="5"/>
                <c:pt idx="0">
                  <c:v>0.97247382504154101</c:v>
                </c:pt>
                <c:pt idx="1">
                  <c:v>0.58349891004346222</c:v>
                </c:pt>
                <c:pt idx="2">
                  <c:v>0.40000642054574637</c:v>
                </c:pt>
                <c:pt idx="3">
                  <c:v>0.60783454848632268</c:v>
                </c:pt>
                <c:pt idx="4">
                  <c:v>0.67671192112913647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FA-1248-8422-0298184D8572}"/>
            </c:ext>
          </c:extLst>
        </c:ser>
        <c:ser>
          <c:idx val="6"/>
          <c:order val="6"/>
          <c:tx>
            <c:strRef>
              <c:f>SUMMERY_new!$N$4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SUMMERY_new!$N$26:$N$30</c:f>
              <c:numCache>
                <c:formatCode>0.000</c:formatCode>
                <c:ptCount val="5"/>
                <c:pt idx="0">
                  <c:v>0.97247382504154101</c:v>
                </c:pt>
                <c:pt idx="1">
                  <c:v>0.58349891004346222</c:v>
                </c:pt>
                <c:pt idx="2">
                  <c:v>0.40000642054574637</c:v>
                </c:pt>
                <c:pt idx="3">
                  <c:v>0.40000642054574637</c:v>
                </c:pt>
                <c:pt idx="4">
                  <c:v>0.57043114931536765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FA-1248-8422-0298184D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給気ファン風量比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SUMMERY_new!$P$4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SUMMERY_new!$P$16:$P$20</c:f>
              <c:numCache>
                <c:formatCode>0.00000</c:formatCode>
                <c:ptCount val="5"/>
                <c:pt idx="0">
                  <c:v>8.363532107014203E-3</c:v>
                </c:pt>
                <c:pt idx="1">
                  <c:v>8.3635321070142047E-3</c:v>
                </c:pt>
                <c:pt idx="2">
                  <c:v>8.363532107014203E-3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4-4641-ADBB-509AF5C545EB}"/>
            </c:ext>
          </c:extLst>
        </c:ser>
        <c:ser>
          <c:idx val="1"/>
          <c:order val="1"/>
          <c:tx>
            <c:strRef>
              <c:f>SUMMERY_new!$Q$4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SUMMERY_new!$Q$16:$Q$20</c:f>
              <c:numCache>
                <c:formatCode>0.00000</c:formatCode>
                <c:ptCount val="5"/>
                <c:pt idx="0">
                  <c:v>8.5299999999999924E-3</c:v>
                </c:pt>
                <c:pt idx="1">
                  <c:v>8.5299999999999924E-3</c:v>
                </c:pt>
                <c:pt idx="2">
                  <c:v>8.5226666666666576E-3</c:v>
                </c:pt>
                <c:pt idx="3">
                  <c:v>8.5299999999999924E-3</c:v>
                </c:pt>
                <c:pt idx="4">
                  <c:v>8.5299999999999924E-3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4-4641-ADBB-509AF5C545EB}"/>
            </c:ext>
          </c:extLst>
        </c:ser>
        <c:ser>
          <c:idx val="2"/>
          <c:order val="2"/>
          <c:tx>
            <c:strRef>
              <c:f>SUMMERY_new!$R$4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SUMMERY_new!$R$16:$R$20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4-4641-ADBB-509AF5C545EB}"/>
            </c:ext>
          </c:extLst>
        </c:ser>
        <c:ser>
          <c:idx val="3"/>
          <c:order val="3"/>
          <c:tx>
            <c:strRef>
              <c:f>SUMMERY_new!$S$4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SUMMERY_new!$S$16:$S$20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14-4641-ADBB-509AF5C545EB}"/>
            </c:ext>
          </c:extLst>
        </c:ser>
        <c:ser>
          <c:idx val="4"/>
          <c:order val="4"/>
          <c:tx>
            <c:strRef>
              <c:f>SUMMERY_new!$T$4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SUMMERY_new!$T$16:$T$20</c:f>
              <c:numCache>
                <c:formatCode>0.00000</c:formatCode>
                <c:ptCount val="5"/>
                <c:pt idx="0">
                  <c:v>8.3713839465230193E-3</c:v>
                </c:pt>
                <c:pt idx="1">
                  <c:v>8.3728517042565408E-3</c:v>
                </c:pt>
                <c:pt idx="2">
                  <c:v>8.3746381476026005E-3</c:v>
                </c:pt>
                <c:pt idx="3">
                  <c:v>8.3746320160082103E-3</c:v>
                </c:pt>
                <c:pt idx="4">
                  <c:v>8.3725845827334697E-3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14-4641-ADBB-509AF5C545EB}"/>
            </c:ext>
          </c:extLst>
        </c:ser>
        <c:ser>
          <c:idx val="5"/>
          <c:order val="5"/>
          <c:tx>
            <c:strRef>
              <c:f>SUMMERY_new!$U$4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SUMMERY_new!$U$16:$U$20</c:f>
              <c:numCache>
                <c:formatCode>0.00000</c:formatCode>
                <c:ptCount val="5"/>
                <c:pt idx="0">
                  <c:v>8.3688992826189499E-3</c:v>
                </c:pt>
                <c:pt idx="1">
                  <c:v>8.3688992826189499E-3</c:v>
                </c:pt>
                <c:pt idx="2">
                  <c:v>8.3688992826189499E-3</c:v>
                </c:pt>
                <c:pt idx="3">
                  <c:v>8.3688992826189499E-3</c:v>
                </c:pt>
                <c:pt idx="4">
                  <c:v>8.3688992826189499E-3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14-4641-ADBB-509AF5C545EB}"/>
            </c:ext>
          </c:extLst>
        </c:ser>
        <c:ser>
          <c:idx val="6"/>
          <c:order val="6"/>
          <c:tx>
            <c:strRef>
              <c:f>SUMMERY_new!$V$4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SUMMERY_new!$V$16:$V$20</c:f>
              <c:numCache>
                <c:formatCode>0.00000</c:formatCode>
                <c:ptCount val="5"/>
                <c:pt idx="0">
                  <c:v>8.3688992826189499E-3</c:v>
                </c:pt>
                <c:pt idx="1">
                  <c:v>8.3688992826189499E-3</c:v>
                </c:pt>
                <c:pt idx="2">
                  <c:v>8.3688992826189499E-3</c:v>
                </c:pt>
                <c:pt idx="3">
                  <c:v>8.3688992826189499E-3</c:v>
                </c:pt>
                <c:pt idx="4">
                  <c:v>8.3688992826189499E-3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14-4641-ADBB-509AF5C5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  <c:max val="1.0000000000000002E-2"/>
          <c:min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空調機入口絶対湿度 [kg/kg']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  <c:majorUnit val="1.0000000000000002E-3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SUMMERY_new!$P$4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SUMMERY_new!$P$26:$P$30</c:f>
              <c:numCache>
                <c:formatCode>0.000</c:formatCode>
                <c:ptCount val="5"/>
                <c:pt idx="0">
                  <c:v>4.7471028161614495</c:v>
                </c:pt>
                <c:pt idx="1">
                  <c:v>0.98549276977340672</c:v>
                </c:pt>
                <c:pt idx="2">
                  <c:v>0.33397128385768704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A-F04A-BCE5-DCFD3056400A}"/>
            </c:ext>
          </c:extLst>
        </c:ser>
        <c:ser>
          <c:idx val="1"/>
          <c:order val="1"/>
          <c:tx>
            <c:strRef>
              <c:f>SUMMERY_new!$Q$4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SUMMERY_new!$Q$26:$Q$30</c:f>
              <c:numCache>
                <c:formatCode>0.000</c:formatCode>
                <c:ptCount val="5"/>
                <c:pt idx="0">
                  <c:v>4.012332166666666</c:v>
                </c:pt>
                <c:pt idx="1">
                  <c:v>1.0525033333333331</c:v>
                </c:pt>
                <c:pt idx="2">
                  <c:v>0.3795</c:v>
                </c:pt>
                <c:pt idx="3">
                  <c:v>0.46875016666666663</c:v>
                </c:pt>
                <c:pt idx="4">
                  <c:v>1.3436865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A-F04A-BCE5-DCFD3056400A}"/>
            </c:ext>
          </c:extLst>
        </c:ser>
        <c:ser>
          <c:idx val="2"/>
          <c:order val="2"/>
          <c:tx>
            <c:strRef>
              <c:f>SUMMERY_new!$R$4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SUMMERY_new!$R$26:$R$30</c:f>
              <c:numCache>
                <c:formatCode>0.000</c:formatCode>
                <c:ptCount val="5"/>
                <c:pt idx="0">
                  <c:v>3.48</c:v>
                </c:pt>
                <c:pt idx="1">
                  <c:v>1.042</c:v>
                </c:pt>
                <c:pt idx="2">
                  <c:v>0.51800000000000002</c:v>
                </c:pt>
                <c:pt idx="3">
                  <c:v>0.51900000000000002</c:v>
                </c:pt>
                <c:pt idx="4">
                  <c:v>1.2509999999999999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A-F04A-BCE5-DCFD3056400A}"/>
            </c:ext>
          </c:extLst>
        </c:ser>
        <c:ser>
          <c:idx val="3"/>
          <c:order val="3"/>
          <c:tx>
            <c:strRef>
              <c:f>SUMMERY_new!$S$4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SUMMERY_new!$S$26:$S$30</c:f>
              <c:numCache>
                <c:formatCode>0.000</c:formatCode>
                <c:ptCount val="5"/>
                <c:pt idx="0">
                  <c:v>5.6</c:v>
                </c:pt>
                <c:pt idx="1">
                  <c:v>1.24</c:v>
                </c:pt>
                <c:pt idx="2">
                  <c:v>0.33800000000000002</c:v>
                </c:pt>
                <c:pt idx="3">
                  <c:v>0.39</c:v>
                </c:pt>
                <c:pt idx="4">
                  <c:v>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A-F04A-BCE5-DCFD3056400A}"/>
            </c:ext>
          </c:extLst>
        </c:ser>
        <c:ser>
          <c:idx val="4"/>
          <c:order val="4"/>
          <c:tx>
            <c:strRef>
              <c:f>SUMMERY_new!$T$4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SUMMERY_new!$T$26:$T$30</c:f>
              <c:numCache>
                <c:formatCode>0.000</c:formatCode>
                <c:ptCount val="5"/>
                <c:pt idx="0">
                  <c:v>4.5909762847160396</c:v>
                </c:pt>
                <c:pt idx="1">
                  <c:v>1.1123907849492201</c:v>
                </c:pt>
                <c:pt idx="2">
                  <c:v>0.39536348336501598</c:v>
                </c:pt>
                <c:pt idx="3">
                  <c:v>0.39658052454862103</c:v>
                </c:pt>
                <c:pt idx="4">
                  <c:v>1.35244604497051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FA-F04A-BCE5-DCFD3056400A}"/>
            </c:ext>
          </c:extLst>
        </c:ser>
        <c:ser>
          <c:idx val="5"/>
          <c:order val="5"/>
          <c:tx>
            <c:strRef>
              <c:f>SUMMERY_new!$U$4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SUMMERY_new!$U$26:$U$30</c:f>
              <c:numCache>
                <c:formatCode>0.000</c:formatCode>
                <c:ptCount val="5"/>
                <c:pt idx="0">
                  <c:v>4.2021556294134195</c:v>
                </c:pt>
                <c:pt idx="1">
                  <c:v>1.0582911578590799</c:v>
                </c:pt>
                <c:pt idx="2">
                  <c:v>0.47111827953478724</c:v>
                </c:pt>
                <c:pt idx="3">
                  <c:v>1.1712588015809102</c:v>
                </c:pt>
                <c:pt idx="4">
                  <c:v>1.5432875253978691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FA-F04A-BCE5-DCFD3056400A}"/>
            </c:ext>
          </c:extLst>
        </c:ser>
        <c:ser>
          <c:idx val="6"/>
          <c:order val="6"/>
          <c:tx>
            <c:strRef>
              <c:f>SUMMERY_new!$V$4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SUMMERY_new!$V$26:$V$30</c:f>
              <c:numCache>
                <c:formatCode>0.000</c:formatCode>
                <c:ptCount val="5"/>
                <c:pt idx="0">
                  <c:v>4.2021556294134195</c:v>
                </c:pt>
                <c:pt idx="1">
                  <c:v>1.0582911578590799</c:v>
                </c:pt>
                <c:pt idx="2">
                  <c:v>0.47111827953478724</c:v>
                </c:pt>
                <c:pt idx="3">
                  <c:v>0.47111827953478724</c:v>
                </c:pt>
                <c:pt idx="4">
                  <c:v>1.21815064056303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FA-F04A-BCE5-DCFD30564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空調機ファン消費電力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SUMMERY!$N$4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SUMMERY!$N$6:$N$10</c:f>
              <c:numCache>
                <c:formatCode>0.0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SUMMERY!$O$4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SUMMERY!$O$6:$O$10</c:f>
              <c:numCache>
                <c:formatCode>0.0</c:formatCode>
                <c:ptCount val="5"/>
                <c:pt idx="0">
                  <c:v>16.001166666666666</c:v>
                </c:pt>
                <c:pt idx="1">
                  <c:v>15.855333333333332</c:v>
                </c:pt>
                <c:pt idx="2">
                  <c:v>15.784333333333331</c:v>
                </c:pt>
                <c:pt idx="3">
                  <c:v>21.009666666666668</c:v>
                </c:pt>
                <c:pt idx="4">
                  <c:v>20.036166666666666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SUMMERY!$P$4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SUMMERY!$P$6:$P$10</c:f>
              <c:numCache>
                <c:formatCode>0.0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19.8</c:v>
                </c:pt>
                <c:pt idx="4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SUMMERY!$Q$4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SUMMERY!$Q$6:$Q$10</c:f>
              <c:numCache>
                <c:formatCode>0.0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22</c:v>
                </c:pt>
                <c:pt idx="4">
                  <c:v>20.010000000000002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SUMMERY!$R$4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SUMMERY!$R$6:$R$10</c:f>
              <c:numCache>
                <c:formatCode>0.0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19.724521557523499</c:v>
                </c:pt>
                <c:pt idx="4">
                  <c:v>19.713938963185502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Supply</a:t>
                </a:r>
                <a:r>
                  <a:rPr lang="en-US" baseline="0"/>
                  <a:t> air temp.</a:t>
                </a:r>
                <a:r>
                  <a:rPr lang="en-US"/>
                  <a:t> [</a:t>
                </a:r>
                <a:r>
                  <a:rPr lang="en-US">
                    <a:latin typeface="Bodoni MT Poster Compressed" panose="02070706080601050204" pitchFamily="18" charset="0"/>
                  </a:rPr>
                  <a:t>°</a:t>
                </a:r>
                <a:r>
                  <a:rPr lang="en-US"/>
                  <a:t>C]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SUMMERY_new!$H$4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SUMMERY_new!$H$36:$H$40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22.168353623132528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B-F64A-BFC3-9E75DC32C257}"/>
            </c:ext>
          </c:extLst>
        </c:ser>
        <c:ser>
          <c:idx val="1"/>
          <c:order val="1"/>
          <c:tx>
            <c:strRef>
              <c:f>SUMMERY_new!$I$4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SUMMERY_new!$I$36:$I$40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22.138333333333335</c:v>
                </c:pt>
                <c:pt idx="3">
                  <c:v>26.089500000000001</c:v>
                </c:pt>
                <c:pt idx="4">
                  <c:v>25.895499999999995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B-F64A-BFC3-9E75DC32C257}"/>
            </c:ext>
          </c:extLst>
        </c:ser>
        <c:ser>
          <c:idx val="2"/>
          <c:order val="2"/>
          <c:tx>
            <c:strRef>
              <c:f>SUMMERY_new!$J$4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SUMMERY_new!$J$36:$J$40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B-F64A-BFC3-9E75DC32C257}"/>
            </c:ext>
          </c:extLst>
        </c:ser>
        <c:ser>
          <c:idx val="3"/>
          <c:order val="3"/>
          <c:tx>
            <c:strRef>
              <c:f>SUMMERY_new!$K$4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SUMMERY_new!$K$36:$K$40</c:f>
              <c:numCache>
                <c:formatCode>0.0</c:formatCode>
                <c:ptCount val="5"/>
                <c:pt idx="0">
                  <c:v>25.8</c:v>
                </c:pt>
                <c:pt idx="1">
                  <c:v>26</c:v>
                </c:pt>
                <c:pt idx="2">
                  <c:v>22.4</c:v>
                </c:pt>
                <c:pt idx="3">
                  <c:v>25.8</c:v>
                </c:pt>
                <c:pt idx="4">
                  <c:v>25.96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4B-F64A-BFC3-9E75DC32C257}"/>
            </c:ext>
          </c:extLst>
        </c:ser>
        <c:ser>
          <c:idx val="4"/>
          <c:order val="4"/>
          <c:tx>
            <c:strRef>
              <c:f>SUMMERY_new!$L$4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SUMMERY_new!$L$36:$L$40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4B-F64A-BFC3-9E75DC32C257}"/>
            </c:ext>
          </c:extLst>
        </c:ser>
        <c:ser>
          <c:idx val="5"/>
          <c:order val="5"/>
          <c:tx>
            <c:strRef>
              <c:f>SUMMERY_new!$M$4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SUMMERY_new!$M$36:$M$40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22.168897639119098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4B-F64A-BFC3-9E75DC32C257}"/>
            </c:ext>
          </c:extLst>
        </c:ser>
        <c:ser>
          <c:idx val="6"/>
          <c:order val="6"/>
          <c:tx>
            <c:strRef>
              <c:f>SUMMERY_new!$N$4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SUMMERY_new!$N$36:$N$40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22.168897639119098</c:v>
                </c:pt>
                <c:pt idx="3">
                  <c:v>25.9996461140306</c:v>
                </c:pt>
                <c:pt idx="4">
                  <c:v>23.512898806004099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4B-F64A-BFC3-9E75DC32C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NP室温 [℃]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SUMMERY_new!$P$4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SUMMERY_new!$P$36:$P$40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22.15796918942355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2-2943-8AE6-1CDF48D508E1}"/>
            </c:ext>
          </c:extLst>
        </c:ser>
        <c:ser>
          <c:idx val="1"/>
          <c:order val="1"/>
          <c:tx>
            <c:strRef>
              <c:f>SUMMERY_new!$Q$4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SUMMERY_new!$Q$36:$Q$40</c:f>
              <c:numCache>
                <c:formatCode>0.0</c:formatCode>
                <c:ptCount val="5"/>
                <c:pt idx="0">
                  <c:v>26</c:v>
                </c:pt>
                <c:pt idx="1">
                  <c:v>26.000499999999999</c:v>
                </c:pt>
                <c:pt idx="2">
                  <c:v>22.1295</c:v>
                </c:pt>
                <c:pt idx="3">
                  <c:v>26.118000000000002</c:v>
                </c:pt>
                <c:pt idx="4">
                  <c:v>26.134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2-2943-8AE6-1CDF48D508E1}"/>
            </c:ext>
          </c:extLst>
        </c:ser>
        <c:ser>
          <c:idx val="2"/>
          <c:order val="2"/>
          <c:tx>
            <c:strRef>
              <c:f>SUMMERY_new!$R$4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SUMMERY_new!$R$36:$R$40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2-2943-8AE6-1CDF48D508E1}"/>
            </c:ext>
          </c:extLst>
        </c:ser>
        <c:ser>
          <c:idx val="3"/>
          <c:order val="3"/>
          <c:tx>
            <c:strRef>
              <c:f>SUMMERY_new!$S$4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SUMMERY_new!$S$36:$S$40</c:f>
              <c:numCache>
                <c:formatCode>0.0</c:formatCode>
                <c:ptCount val="5"/>
                <c:pt idx="0">
                  <c:v>25.8</c:v>
                </c:pt>
                <c:pt idx="1">
                  <c:v>26</c:v>
                </c:pt>
                <c:pt idx="2">
                  <c:v>22.34</c:v>
                </c:pt>
                <c:pt idx="3">
                  <c:v>25.8</c:v>
                </c:pt>
                <c:pt idx="4">
                  <c:v>25.95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2-2943-8AE6-1CDF48D508E1}"/>
            </c:ext>
          </c:extLst>
        </c:ser>
        <c:ser>
          <c:idx val="4"/>
          <c:order val="4"/>
          <c:tx>
            <c:strRef>
              <c:f>SUMMERY_new!$T$4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SUMMERY_new!$T$36:$T$40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2-2943-8AE6-1CDF48D508E1}"/>
            </c:ext>
          </c:extLst>
        </c:ser>
        <c:ser>
          <c:idx val="5"/>
          <c:order val="5"/>
          <c:tx>
            <c:strRef>
              <c:f>SUMMERY_new!$U$4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SUMMERY_new!$U$36:$U$40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22.085965725240701</c:v>
                </c:pt>
                <c:pt idx="3">
                  <c:v>26</c:v>
                </c:pt>
                <c:pt idx="4">
                  <c:v>26.000001159594799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2-2943-8AE6-1CDF48D508E1}"/>
            </c:ext>
          </c:extLst>
        </c:ser>
        <c:ser>
          <c:idx val="6"/>
          <c:order val="6"/>
          <c:tx>
            <c:strRef>
              <c:f>SUMMERY_new!$V$4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SUMMERY_new!$V$36:$V$40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22.085965725240701</c:v>
                </c:pt>
                <c:pt idx="3">
                  <c:v>25.998616792120501</c:v>
                </c:pt>
                <c:pt idx="4">
                  <c:v>25.878329534693702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2-2943-8AE6-1CDF48D5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NEP室温 [℃]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SUMMERY_new!$W$4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SUMMERY_new!$W$36:$W$40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22.16355645894085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AB43-9A93-B6A697C421EF}"/>
            </c:ext>
          </c:extLst>
        </c:ser>
        <c:ser>
          <c:idx val="1"/>
          <c:order val="1"/>
          <c:tx>
            <c:strRef>
              <c:f>SUMMERY_new!$X$4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SUMMERY_new!$X$36:$X$40</c:f>
              <c:numCache>
                <c:formatCode>0.0</c:formatCode>
                <c:ptCount val="5"/>
                <c:pt idx="0">
                  <c:v>26</c:v>
                </c:pt>
                <c:pt idx="1">
                  <c:v>25.999500000000001</c:v>
                </c:pt>
                <c:pt idx="2">
                  <c:v>22.135333333333332</c:v>
                </c:pt>
                <c:pt idx="3">
                  <c:v>26.079666666666672</c:v>
                </c:pt>
                <c:pt idx="4">
                  <c:v>26.121833333333328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AB43-9A93-B6A697C421EF}"/>
            </c:ext>
          </c:extLst>
        </c:ser>
        <c:ser>
          <c:idx val="2"/>
          <c:order val="2"/>
          <c:tx>
            <c:strRef>
              <c:f>SUMMERY_new!$Y$4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SUMMERY_new!$Y$36:$Y$40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AB43-9A93-B6A697C421EF}"/>
            </c:ext>
          </c:extLst>
        </c:ser>
        <c:ser>
          <c:idx val="3"/>
          <c:order val="3"/>
          <c:tx>
            <c:strRef>
              <c:f>SUMMERY_new!$Z$4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SUMMERY_new!$Z$36:$Z$40</c:f>
              <c:numCache>
                <c:formatCode>0.0</c:formatCode>
                <c:ptCount val="5"/>
                <c:pt idx="0">
                  <c:v>25.8</c:v>
                </c:pt>
                <c:pt idx="1">
                  <c:v>26</c:v>
                </c:pt>
                <c:pt idx="2">
                  <c:v>22.34</c:v>
                </c:pt>
                <c:pt idx="3">
                  <c:v>25.9</c:v>
                </c:pt>
                <c:pt idx="4">
                  <c:v>25.95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AB43-9A93-B6A697C421EF}"/>
            </c:ext>
          </c:extLst>
        </c:ser>
        <c:ser>
          <c:idx val="4"/>
          <c:order val="4"/>
          <c:tx>
            <c:strRef>
              <c:f>SUMMERY_new!$AA$4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SUMMERY_new!$AA$36:$AA$40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AB43-9A93-B6A697C421EF}"/>
            </c:ext>
          </c:extLst>
        </c:ser>
        <c:ser>
          <c:idx val="5"/>
          <c:order val="5"/>
          <c:tx>
            <c:strRef>
              <c:f>SUMMERY_new!$AB$4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SUMMERY_new!$AB$36:$AB$40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22.094408736696199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AB43-9A93-B6A697C421EF}"/>
            </c:ext>
          </c:extLst>
        </c:ser>
        <c:ser>
          <c:idx val="6"/>
          <c:order val="6"/>
          <c:tx>
            <c:strRef>
              <c:f>SUMMERY_new!$AC$4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SUMMERY_new!$AC$36:$AC$40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22.094408736696199</c:v>
                </c:pt>
                <c:pt idx="3">
                  <c:v>25.998806719697999</c:v>
                </c:pt>
                <c:pt idx="4">
                  <c:v>25.8950657477397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AB43-9A93-B6A697C42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NWP室温 [℃]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SUMMERY_new!$H$4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SUMMERY_new!$H$46:$H$50</c:f>
              <c:numCache>
                <c:formatCode>0.00</c:formatCode>
                <c:ptCount val="5"/>
                <c:pt idx="0">
                  <c:v>0.97283748570547302</c:v>
                </c:pt>
                <c:pt idx="1">
                  <c:v>0.58511240082285698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E-3641-97B5-21206596A303}"/>
            </c:ext>
          </c:extLst>
        </c:ser>
        <c:ser>
          <c:idx val="1"/>
          <c:order val="1"/>
          <c:tx>
            <c:strRef>
              <c:f>SUMMERY_new!$I$4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SUMMERY_new!$I$46:$I$50</c:f>
              <c:numCache>
                <c:formatCode>0.00</c:formatCode>
                <c:ptCount val="5"/>
                <c:pt idx="0">
                  <c:v>0.99138059791380639</c:v>
                </c:pt>
                <c:pt idx="1">
                  <c:v>0.58775987087759851</c:v>
                </c:pt>
                <c:pt idx="2">
                  <c:v>0.40001445400014451</c:v>
                </c:pt>
                <c:pt idx="3">
                  <c:v>0.43347425983474253</c:v>
                </c:pt>
                <c:pt idx="4">
                  <c:v>0.40424104454241044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E-3641-97B5-21206596A303}"/>
            </c:ext>
          </c:extLst>
        </c:ser>
        <c:ser>
          <c:idx val="2"/>
          <c:order val="2"/>
          <c:tx>
            <c:strRef>
              <c:f>SUMMERY_new!$J$4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SUMMERY_new!$J$46:$J$50</c:f>
              <c:numCache>
                <c:formatCode>0.00</c:formatCode>
                <c:ptCount val="5"/>
                <c:pt idx="0">
                  <c:v>0.97499999999999998</c:v>
                </c:pt>
                <c:pt idx="1">
                  <c:v>0.58699999999999997</c:v>
                </c:pt>
                <c:pt idx="2">
                  <c:v>0.4</c:v>
                </c:pt>
                <c:pt idx="3">
                  <c:v>0.40100000000000002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BE-3641-97B5-21206596A303}"/>
            </c:ext>
          </c:extLst>
        </c:ser>
        <c:ser>
          <c:idx val="3"/>
          <c:order val="3"/>
          <c:tx>
            <c:strRef>
              <c:f>SUMMERY_new!$K$4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SUMMERY_new!$K$46:$K$50</c:f>
              <c:numCache>
                <c:formatCode>0.00</c:formatCode>
                <c:ptCount val="5"/>
                <c:pt idx="0">
                  <c:v>1.022409638554217</c:v>
                </c:pt>
                <c:pt idx="1">
                  <c:v>0.60361445783132528</c:v>
                </c:pt>
                <c:pt idx="2">
                  <c:v>0.4</c:v>
                </c:pt>
                <c:pt idx="3">
                  <c:v>0.4</c:v>
                </c:pt>
                <c:pt idx="4">
                  <c:v>0.41445783132530123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BE-3641-97B5-21206596A303}"/>
            </c:ext>
          </c:extLst>
        </c:ser>
        <c:ser>
          <c:idx val="4"/>
          <c:order val="4"/>
          <c:tx>
            <c:strRef>
              <c:f>SUMMERY_new!$L$4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SUMMERY_new!$L$46:$L$50</c:f>
              <c:numCache>
                <c:formatCode>0.00</c:formatCode>
                <c:ptCount val="5"/>
                <c:pt idx="0">
                  <c:v>0.99140162637760498</c:v>
                </c:pt>
                <c:pt idx="1">
                  <c:v>0.59627778977783497</c:v>
                </c:pt>
                <c:pt idx="2">
                  <c:v>0.4</c:v>
                </c:pt>
                <c:pt idx="3">
                  <c:v>0.40067453625632399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BE-3641-97B5-21206596A303}"/>
            </c:ext>
          </c:extLst>
        </c:ser>
        <c:ser>
          <c:idx val="5"/>
          <c:order val="5"/>
          <c:tx>
            <c:strRef>
              <c:f>SUMMERY_new!$M$4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SUMMERY_new!$M$46:$M$50</c:f>
              <c:numCache>
                <c:formatCode>0.00</c:formatCode>
                <c:ptCount val="5"/>
                <c:pt idx="0">
                  <c:v>0.97462851395781169</c:v>
                </c:pt>
                <c:pt idx="1">
                  <c:v>0.58476850072494968</c:v>
                </c:pt>
                <c:pt idx="2">
                  <c:v>0.40001541797157308</c:v>
                </c:pt>
                <c:pt idx="3">
                  <c:v>0.60909863067523828</c:v>
                </c:pt>
                <c:pt idx="4">
                  <c:v>0.41838015452004707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BE-3641-97B5-21206596A303}"/>
            </c:ext>
          </c:extLst>
        </c:ser>
        <c:ser>
          <c:idx val="6"/>
          <c:order val="6"/>
          <c:tx>
            <c:strRef>
              <c:f>SUMMERY_new!$N$4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SUMMERY_new!$N$46:$N$50</c:f>
              <c:numCache>
                <c:formatCode>0.00</c:formatCode>
                <c:ptCount val="5"/>
                <c:pt idx="0">
                  <c:v>0.97462851395781169</c:v>
                </c:pt>
                <c:pt idx="1">
                  <c:v>0.58476850072494968</c:v>
                </c:pt>
                <c:pt idx="2">
                  <c:v>0.40001541797157308</c:v>
                </c:pt>
                <c:pt idx="3">
                  <c:v>0.40084811521225583</c:v>
                </c:pt>
                <c:pt idx="4">
                  <c:v>0.46675476193678528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BE-3641-97B5-21206596A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NP-VAV風量比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SUMMERY_new!$P$4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SUMMERY_new!$P$46:$P$50</c:f>
              <c:numCache>
                <c:formatCode>0.00</c:formatCode>
                <c:ptCount val="5"/>
                <c:pt idx="0">
                  <c:v>0.96885381913597213</c:v>
                </c:pt>
                <c:pt idx="1">
                  <c:v>0.57474379101286477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1-1240-9BDA-EB21D9C40D07}"/>
            </c:ext>
          </c:extLst>
        </c:ser>
        <c:ser>
          <c:idx val="1"/>
          <c:order val="1"/>
          <c:tx>
            <c:strRef>
              <c:f>SUMMERY_new!$Q$4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SUMMERY_new!$Q$46:$Q$50</c:f>
              <c:numCache>
                <c:formatCode>0.00</c:formatCode>
                <c:ptCount val="5"/>
                <c:pt idx="0">
                  <c:v>0.98737373737373735</c:v>
                </c:pt>
                <c:pt idx="1">
                  <c:v>0.57733445566778918</c:v>
                </c:pt>
                <c:pt idx="2">
                  <c:v>0.40000000000000041</c:v>
                </c:pt>
                <c:pt idx="3">
                  <c:v>0.43328002244668901</c:v>
                </c:pt>
                <c:pt idx="4">
                  <c:v>0.94451739618406283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1-1240-9BDA-EB21D9C40D07}"/>
            </c:ext>
          </c:extLst>
        </c:ser>
        <c:ser>
          <c:idx val="2"/>
          <c:order val="2"/>
          <c:tx>
            <c:strRef>
              <c:f>SUMMERY_new!$R$4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SUMMERY_new!$R$46:$R$50</c:f>
              <c:numCache>
                <c:formatCode>0.00</c:formatCode>
                <c:ptCount val="5"/>
                <c:pt idx="0">
                  <c:v>0.97099999999999997</c:v>
                </c:pt>
                <c:pt idx="1">
                  <c:v>0.57599999999999996</c:v>
                </c:pt>
                <c:pt idx="2">
                  <c:v>0.4</c:v>
                </c:pt>
                <c:pt idx="3">
                  <c:v>0.4</c:v>
                </c:pt>
                <c:pt idx="4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1-1240-9BDA-EB21D9C40D07}"/>
            </c:ext>
          </c:extLst>
        </c:ser>
        <c:ser>
          <c:idx val="3"/>
          <c:order val="3"/>
          <c:tx>
            <c:strRef>
              <c:f>SUMMERY_new!$S$4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SUMMERY_new!$S$46:$S$50</c:f>
              <c:numCache>
                <c:formatCode>0.00</c:formatCode>
                <c:ptCount val="5"/>
                <c:pt idx="0">
                  <c:v>1.0179573512906845</c:v>
                </c:pt>
                <c:pt idx="1">
                  <c:v>0.59315375982042651</c:v>
                </c:pt>
                <c:pt idx="2">
                  <c:v>0.40011223344556679</c:v>
                </c:pt>
                <c:pt idx="3">
                  <c:v>0.40011223344556679</c:v>
                </c:pt>
                <c:pt idx="4">
                  <c:v>0.97081930415263751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61-1240-9BDA-EB21D9C40D07}"/>
            </c:ext>
          </c:extLst>
        </c:ser>
        <c:ser>
          <c:idx val="4"/>
          <c:order val="4"/>
          <c:tx>
            <c:strRef>
              <c:f>SUMMERY_new!$T$4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SUMMERY_new!$T$46:$T$50</c:f>
              <c:numCache>
                <c:formatCode>0.00</c:formatCode>
                <c:ptCount val="5"/>
                <c:pt idx="0">
                  <c:v>0.98734194161629596</c:v>
                </c:pt>
                <c:pt idx="1">
                  <c:v>0.58571132129780301</c:v>
                </c:pt>
                <c:pt idx="2">
                  <c:v>0.4</c:v>
                </c:pt>
                <c:pt idx="3">
                  <c:v>0.4</c:v>
                </c:pt>
                <c:pt idx="4">
                  <c:v>0.93176206509539805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61-1240-9BDA-EB21D9C40D07}"/>
            </c:ext>
          </c:extLst>
        </c:ser>
        <c:ser>
          <c:idx val="5"/>
          <c:order val="5"/>
          <c:tx>
            <c:strRef>
              <c:f>SUMMERY_new!$U$4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SUMMERY_new!$U$46:$U$50</c:f>
              <c:numCache>
                <c:formatCode>0.00</c:formatCode>
                <c:ptCount val="5"/>
                <c:pt idx="0">
                  <c:v>0.97063751331712333</c:v>
                </c:pt>
                <c:pt idx="1">
                  <c:v>0.58237406638896372</c:v>
                </c:pt>
                <c:pt idx="2">
                  <c:v>0.4</c:v>
                </c:pt>
                <c:pt idx="3">
                  <c:v>0.60660443623293936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61-1240-9BDA-EB21D9C40D07}"/>
            </c:ext>
          </c:extLst>
        </c:ser>
        <c:ser>
          <c:idx val="6"/>
          <c:order val="6"/>
          <c:tx>
            <c:strRef>
              <c:f>SUMMERY_new!$V$4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SUMMERY_new!$V$46:$V$50</c:f>
              <c:numCache>
                <c:formatCode>0.00</c:formatCode>
                <c:ptCount val="5"/>
                <c:pt idx="0">
                  <c:v>0.97063751331712333</c:v>
                </c:pt>
                <c:pt idx="1">
                  <c:v>0.58237406638896372</c:v>
                </c:pt>
                <c:pt idx="2">
                  <c:v>0.4</c:v>
                </c:pt>
                <c:pt idx="3">
                  <c:v>0.39927688880765455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61-1240-9BDA-EB21D9C4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NEP-VAV風量比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SUMMERY_new!$W$4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SUMMERY_new!$W$46:$W$50</c:f>
              <c:numCache>
                <c:formatCode>0.00</c:formatCode>
                <c:ptCount val="5"/>
                <c:pt idx="0">
                  <c:v>0.96720424432610264</c:v>
                </c:pt>
                <c:pt idx="1">
                  <c:v>0.58790846223743498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6-4D42-AE22-1A63FB9D6B5E}"/>
            </c:ext>
          </c:extLst>
        </c:ser>
        <c:ser>
          <c:idx val="1"/>
          <c:order val="1"/>
          <c:tx>
            <c:strRef>
              <c:f>SUMMERY_new!$X$4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SUMMERY_new!$X$46:$X$50</c:f>
              <c:numCache>
                <c:formatCode>0.00</c:formatCode>
                <c:ptCount val="5"/>
                <c:pt idx="0">
                  <c:v>0.98576058072460992</c:v>
                </c:pt>
                <c:pt idx="1">
                  <c:v>0.59060211290427134</c:v>
                </c:pt>
                <c:pt idx="2">
                  <c:v>0.40015555123468766</c:v>
                </c:pt>
                <c:pt idx="3">
                  <c:v>0.43601659213170002</c:v>
                </c:pt>
                <c:pt idx="4">
                  <c:v>0.94305528550132878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6-4D42-AE22-1A63FB9D6B5E}"/>
            </c:ext>
          </c:extLst>
        </c:ser>
        <c:ser>
          <c:idx val="2"/>
          <c:order val="2"/>
          <c:tx>
            <c:strRef>
              <c:f>SUMMERY_new!$Y$4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SUMMERY_new!$Y$46:$Y$50</c:f>
              <c:numCache>
                <c:formatCode>0.00</c:formatCode>
                <c:ptCount val="5"/>
                <c:pt idx="0">
                  <c:v>0.97</c:v>
                </c:pt>
                <c:pt idx="1">
                  <c:v>0.58899999999999997</c:v>
                </c:pt>
                <c:pt idx="2">
                  <c:v>0.4</c:v>
                </c:pt>
                <c:pt idx="3">
                  <c:v>0.4</c:v>
                </c:pt>
                <c:pt idx="4">
                  <c:v>0.95299999999999996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46-4D42-AE22-1A63FB9D6B5E}"/>
            </c:ext>
          </c:extLst>
        </c:ser>
        <c:ser>
          <c:idx val="3"/>
          <c:order val="3"/>
          <c:tx>
            <c:strRef>
              <c:f>SUMMERY_new!$Z$4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SUMMERY_new!$Z$46:$Z$50</c:f>
              <c:numCache>
                <c:formatCode>0.00</c:formatCode>
                <c:ptCount val="5"/>
                <c:pt idx="0">
                  <c:v>1.016202203499676</c:v>
                </c:pt>
                <c:pt idx="1">
                  <c:v>0.60661049902786779</c:v>
                </c:pt>
                <c:pt idx="2">
                  <c:v>0.39987038237200262</c:v>
                </c:pt>
                <c:pt idx="3">
                  <c:v>0.39987038237200262</c:v>
                </c:pt>
                <c:pt idx="4">
                  <c:v>0.99805573558003891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46-4D42-AE22-1A63FB9D6B5E}"/>
            </c:ext>
          </c:extLst>
        </c:ser>
        <c:ser>
          <c:idx val="4"/>
          <c:order val="4"/>
          <c:tx>
            <c:strRef>
              <c:f>SUMMERY_new!$AA$4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SUMMERY_new!$AA$46:$AA$50</c:f>
              <c:numCache>
                <c:formatCode>0.00</c:formatCode>
                <c:ptCount val="5"/>
                <c:pt idx="0">
                  <c:v>0.98566088884708603</c:v>
                </c:pt>
                <c:pt idx="1">
                  <c:v>0.59912720694626798</c:v>
                </c:pt>
                <c:pt idx="2">
                  <c:v>0.4</c:v>
                </c:pt>
                <c:pt idx="3">
                  <c:v>0.40036292935839302</c:v>
                </c:pt>
                <c:pt idx="4">
                  <c:v>0.95310434219053797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46-4D42-AE22-1A63FB9D6B5E}"/>
            </c:ext>
          </c:extLst>
        </c:ser>
        <c:ser>
          <c:idx val="5"/>
          <c:order val="5"/>
          <c:tx>
            <c:strRef>
              <c:f>SUMMERY_new!$AB$4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SUMMERY_new!$AB$46:$AB$50</c:f>
              <c:numCache>
                <c:formatCode>0.00</c:formatCode>
                <c:ptCount val="5"/>
                <c:pt idx="0">
                  <c:v>0.96898490158163453</c:v>
                </c:pt>
                <c:pt idx="1">
                  <c:v>0.58138251372036631</c:v>
                </c:pt>
                <c:pt idx="2">
                  <c:v>0.39998963058975789</c:v>
                </c:pt>
                <c:pt idx="3">
                  <c:v>0.60557162882917248</c:v>
                </c:pt>
                <c:pt idx="4">
                  <c:v>0.99829783501613423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46-4D42-AE22-1A63FB9D6B5E}"/>
            </c:ext>
          </c:extLst>
        </c:ser>
        <c:ser>
          <c:idx val="6"/>
          <c:order val="6"/>
          <c:tx>
            <c:strRef>
              <c:f>SUMMERY_new!$AC$4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SUMMERY_new!$AC$46:$AC$50</c:f>
              <c:numCache>
                <c:formatCode>0.00</c:formatCode>
                <c:ptCount val="5"/>
                <c:pt idx="0">
                  <c:v>0.96898490158163453</c:v>
                </c:pt>
                <c:pt idx="1">
                  <c:v>0.58138251372036631</c:v>
                </c:pt>
                <c:pt idx="2">
                  <c:v>0.39998963058975789</c:v>
                </c:pt>
                <c:pt idx="3">
                  <c:v>0.3985846130257174</c:v>
                </c:pt>
                <c:pt idx="4">
                  <c:v>0.69926518307303009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46-4D42-AE22-1A63FB9D6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NWP-VAV風量比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EnergyPlus!$H$3:$J$3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EnergyPlus!$I$6:$I$10</c:f>
              <c:numCache>
                <c:formatCode>0.000</c:formatCode>
                <c:ptCount val="5"/>
                <c:pt idx="0">
                  <c:v>0.97462851395781169</c:v>
                </c:pt>
                <c:pt idx="1">
                  <c:v>0.58476850072494968</c:v>
                </c:pt>
                <c:pt idx="2">
                  <c:v>0.40001541797157308</c:v>
                </c:pt>
                <c:pt idx="3">
                  <c:v>0.60909863067523828</c:v>
                </c:pt>
                <c:pt idx="4">
                  <c:v>0.41838015452004707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9-5044-8F5B-490158EB7F32}"/>
            </c:ext>
          </c:extLst>
        </c:ser>
        <c:ser>
          <c:idx val="1"/>
          <c:order val="1"/>
          <c:tx>
            <c:strRef>
              <c:f>EnergyPlus!$K$3:$M$3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EnergyPlus!$L$6:$L$10</c:f>
              <c:numCache>
                <c:formatCode>0.000</c:formatCode>
                <c:ptCount val="5"/>
                <c:pt idx="0">
                  <c:v>0.97063751331712333</c:v>
                </c:pt>
                <c:pt idx="1">
                  <c:v>0.58237406638896372</c:v>
                </c:pt>
                <c:pt idx="2">
                  <c:v>0.4</c:v>
                </c:pt>
                <c:pt idx="3">
                  <c:v>0.60660443623293936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9-5044-8F5B-490158EB7F32}"/>
            </c:ext>
          </c:extLst>
        </c:ser>
        <c:ser>
          <c:idx val="2"/>
          <c:order val="2"/>
          <c:tx>
            <c:strRef>
              <c:f>EnergyPlus!$N$3:$P$3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EnergyPlus!$O$6:$O$10</c:f>
              <c:numCache>
                <c:formatCode>0.000</c:formatCode>
                <c:ptCount val="5"/>
                <c:pt idx="0">
                  <c:v>0.96898490158163453</c:v>
                </c:pt>
                <c:pt idx="1">
                  <c:v>0.58138251372036631</c:v>
                </c:pt>
                <c:pt idx="2">
                  <c:v>0.39998963058975789</c:v>
                </c:pt>
                <c:pt idx="3">
                  <c:v>0.60557162882917248</c:v>
                </c:pt>
                <c:pt idx="4">
                  <c:v>0.99829783501613423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49-5044-8F5B-490158EB7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81448688"/>
        <c:axId val="683230408"/>
      </c:barChart>
      <c:catAx>
        <c:axId val="8144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683230408"/>
        <c:crosses val="autoZero"/>
        <c:auto val="1"/>
        <c:lblAlgn val="ctr"/>
        <c:lblOffset val="100"/>
        <c:noMultiLvlLbl val="0"/>
      </c:catAx>
      <c:valAx>
        <c:axId val="68323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144868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EnergyPlus!$R$6:$R$10</c:f>
              <c:numCache>
                <c:formatCode>General</c:formatCode>
                <c:ptCount val="5"/>
                <c:pt idx="0">
                  <c:v>16.0001947814532</c:v>
                </c:pt>
                <c:pt idx="1">
                  <c:v>16.000051147008801</c:v>
                </c:pt>
                <c:pt idx="2">
                  <c:v>15.999938834569599</c:v>
                </c:pt>
                <c:pt idx="3">
                  <c:v>21.999787715326299</c:v>
                </c:pt>
                <c:pt idx="4">
                  <c:v>20.176292066720599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5-EC45-8C23-115CDDDEB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3752"/>
        <c:axId val="1133255320"/>
      </c:barChart>
      <c:catAx>
        <c:axId val="113325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320"/>
        <c:crosses val="autoZero"/>
        <c:auto val="1"/>
        <c:lblAlgn val="ctr"/>
        <c:lblOffset val="100"/>
        <c:noMultiLvlLbl val="0"/>
      </c:catAx>
      <c:valAx>
        <c:axId val="113325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375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EnergyPlus!$H$3:$J$3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EnergyPlus!$J$6:$J$10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22.168897639119098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1-E748-8FB9-43B1E5E0C973}"/>
            </c:ext>
          </c:extLst>
        </c:ser>
        <c:ser>
          <c:idx val="1"/>
          <c:order val="1"/>
          <c:tx>
            <c:strRef>
              <c:f>EnergyPlus!$K$3:$M$3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EnergyPlus!$M$6:$M$10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22.085965725240701</c:v>
                </c:pt>
                <c:pt idx="3">
                  <c:v>26</c:v>
                </c:pt>
                <c:pt idx="4">
                  <c:v>26.000001159594799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1-E748-8FB9-43B1E5E0C973}"/>
            </c:ext>
          </c:extLst>
        </c:ser>
        <c:ser>
          <c:idx val="2"/>
          <c:order val="2"/>
          <c:tx>
            <c:strRef>
              <c:f>EnergyPlus!$N$3:$P$3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EnergyPlus!$P$6:$P$10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22.094408736696199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91-E748-8FB9-43B1E5E0C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3360"/>
        <c:axId val="1133254144"/>
      </c:barChart>
      <c:catAx>
        <c:axId val="113325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144"/>
        <c:crosses val="autoZero"/>
        <c:auto val="1"/>
        <c:lblAlgn val="ctr"/>
        <c:lblOffset val="100"/>
        <c:noMultiLvlLbl val="0"/>
      </c:catAx>
      <c:valAx>
        <c:axId val="11332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336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EnergyPlus!$Q$6:$Q$10</c:f>
              <c:numCache>
                <c:formatCode>General</c:formatCode>
                <c:ptCount val="5"/>
                <c:pt idx="0">
                  <c:v>28.911615501084899</c:v>
                </c:pt>
                <c:pt idx="1">
                  <c:v>15.9060454260712</c:v>
                </c:pt>
                <c:pt idx="2">
                  <c:v>7.4138628243216695</c:v>
                </c:pt>
                <c:pt idx="3">
                  <c:v>7.3368670801191405</c:v>
                </c:pt>
                <c:pt idx="4">
                  <c:v>11.5499763883867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D-3242-A84C-A7E6B2AB7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EnergyPlus!$F$6:$F$10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D-3242-A84C-A7E6B2AB7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562899081410826"/>
          <c:y val="0.1638846960167715"/>
          <c:w val="0.78919374315672608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SUMMERY!$H$4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SUMMERY!$H$16:$H$20</c:f>
              <c:numCache>
                <c:formatCode>0.00000</c:formatCode>
                <c:ptCount val="5"/>
                <c:pt idx="0">
                  <c:v>8.3635211104640776E-3</c:v>
                </c:pt>
                <c:pt idx="1">
                  <c:v>8.3635138040314451E-3</c:v>
                </c:pt>
                <c:pt idx="2">
                  <c:v>8.3635054204417008E-3</c:v>
                </c:pt>
                <c:pt idx="3">
                  <c:v>8.3635054204417008E-3</c:v>
                </c:pt>
                <c:pt idx="4">
                  <c:v>8.3635098883650272E-3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SUMMERY!$I$4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SUMMERY!$I$16:$I$20</c:f>
              <c:numCache>
                <c:formatCode>0.00000</c:formatCode>
                <c:ptCount val="5"/>
                <c:pt idx="0">
                  <c:v>8.5299999999999924E-3</c:v>
                </c:pt>
                <c:pt idx="1">
                  <c:v>8.5299999999999924E-3</c:v>
                </c:pt>
                <c:pt idx="2">
                  <c:v>8.523691666666668E-3</c:v>
                </c:pt>
                <c:pt idx="3">
                  <c:v>8.5299999999999924E-3</c:v>
                </c:pt>
                <c:pt idx="4">
                  <c:v>8.5299999999999924E-3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SUMMERY!$J$4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SUMMERY!$J$16:$J$20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SUMMERY!$K$4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SUMMERY!$K$16:$K$20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SUMMERY!$L$4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SUMMERY!$L$16:$L$20</c:f>
              <c:numCache>
                <c:formatCode>0.00000</c:formatCode>
                <c:ptCount val="5"/>
                <c:pt idx="0">
                  <c:v>8.3999999999999995E-3</c:v>
                </c:pt>
                <c:pt idx="1">
                  <c:v>8.3999999999999995E-3</c:v>
                </c:pt>
                <c:pt idx="2">
                  <c:v>8.3999999999999995E-3</c:v>
                </c:pt>
                <c:pt idx="3">
                  <c:v>8.3999999999999995E-3</c:v>
                </c:pt>
                <c:pt idx="4">
                  <c:v>8.3999999999999995E-3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lineChart>
        <c:grouping val="stacked"/>
        <c:varyColors val="0"/>
        <c:ser>
          <c:idx val="5"/>
          <c:order val="5"/>
          <c:tx>
            <c:strRef>
              <c:f>SUMMERY!$M$4</c:f>
              <c:strCache>
                <c:ptCount val="1"/>
                <c:pt idx="0">
                  <c:v>Cooling load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SUMMERY!$R$16:$R$20</c:f>
              <c:numCache>
                <c:formatCode>General</c:formatCode>
                <c:ptCount val="5"/>
                <c:pt idx="0">
                  <c:v>8.3999999999999995E-3</c:v>
                </c:pt>
                <c:pt idx="1">
                  <c:v>8.3999999999999995E-3</c:v>
                </c:pt>
                <c:pt idx="2">
                  <c:v>8.3999999999999995E-3</c:v>
                </c:pt>
                <c:pt idx="3">
                  <c:v>8.3999999999999995E-3</c:v>
                </c:pt>
                <c:pt idx="4">
                  <c:v>8.3999999999999995E-3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719072"/>
        <c:axId val="875721040"/>
      </c:line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humidity [kg/kg(DA)]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EnergyPlus!$U$6:$U$10</c:f>
              <c:numCache>
                <c:formatCode>0.000</c:formatCode>
                <c:ptCount val="5"/>
                <c:pt idx="0">
                  <c:v>0.97247382504154101</c:v>
                </c:pt>
                <c:pt idx="1">
                  <c:v>0.58349891004346222</c:v>
                </c:pt>
                <c:pt idx="2">
                  <c:v>0.40000642054574637</c:v>
                </c:pt>
                <c:pt idx="3">
                  <c:v>0.60783454848632268</c:v>
                </c:pt>
                <c:pt idx="4">
                  <c:v>0.67671192112913647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D-F64B-9506-2F600840A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7912160"/>
        <c:axId val="1167912552"/>
      </c:barChart>
      <c:catAx>
        <c:axId val="11679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2552"/>
        <c:crosses val="autoZero"/>
        <c:auto val="1"/>
        <c:lblAlgn val="ctr"/>
        <c:lblOffset val="100"/>
        <c:noMultiLvlLbl val="0"/>
      </c:catAx>
      <c:valAx>
        <c:axId val="116791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216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EnergyPlus!$S$4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EnergyPlus!$S$6:$S$10</c:f>
              <c:numCache>
                <c:formatCode>General</c:formatCode>
                <c:ptCount val="5"/>
                <c:pt idx="0">
                  <c:v>8.3688992826189499E-3</c:v>
                </c:pt>
                <c:pt idx="1">
                  <c:v>8.3688992826189499E-3</c:v>
                </c:pt>
                <c:pt idx="2">
                  <c:v>8.3688992826189499E-3</c:v>
                </c:pt>
                <c:pt idx="3">
                  <c:v>8.3688992826189499E-3</c:v>
                </c:pt>
                <c:pt idx="4">
                  <c:v>8.3688992826189499E-3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4-BD44-B3D0-FC5287E0730F}"/>
            </c:ext>
          </c:extLst>
        </c:ser>
        <c:ser>
          <c:idx val="1"/>
          <c:order val="1"/>
          <c:tx>
            <c:strRef>
              <c:f>EnergyPlus!$T$4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EnergyPlus!$T$6:$T$10</c:f>
              <c:numCache>
                <c:formatCode>0.00000</c:formatCode>
                <c:ptCount val="5"/>
                <c:pt idx="0">
                  <c:v>8.3688992826189499E-3</c:v>
                </c:pt>
                <c:pt idx="1">
                  <c:v>8.3688992826189499E-3</c:v>
                </c:pt>
                <c:pt idx="2">
                  <c:v>8.3688992826189499E-3</c:v>
                </c:pt>
                <c:pt idx="3">
                  <c:v>8.3688992826189499E-3</c:v>
                </c:pt>
                <c:pt idx="4">
                  <c:v>8.3688992826189499E-3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4-BD44-B3D0-FC5287E07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7914904"/>
        <c:axId val="1167915296"/>
      </c:barChart>
      <c:catAx>
        <c:axId val="116791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5296"/>
        <c:crosses val="autoZero"/>
        <c:auto val="1"/>
        <c:lblAlgn val="ctr"/>
        <c:lblOffset val="100"/>
        <c:noMultiLvlLbl val="0"/>
      </c:catAx>
      <c:valAx>
        <c:axId val="1167915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490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EnergyPlus!$V$6:$V$10</c:f>
              <c:numCache>
                <c:formatCode>General</c:formatCode>
                <c:ptCount val="5"/>
                <c:pt idx="0">
                  <c:v>4.2021556294134195</c:v>
                </c:pt>
                <c:pt idx="1">
                  <c:v>1.0582911578590799</c:v>
                </c:pt>
                <c:pt idx="2">
                  <c:v>0.47111827953478724</c:v>
                </c:pt>
                <c:pt idx="3">
                  <c:v>1.1712588015809102</c:v>
                </c:pt>
                <c:pt idx="4">
                  <c:v>1.5432875253978691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1-7540-B4FA-5DF103BB3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7913336"/>
        <c:axId val="1167911768"/>
      </c:barChart>
      <c:catAx>
        <c:axId val="116791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1768"/>
        <c:crosses val="autoZero"/>
        <c:auto val="1"/>
        <c:lblAlgn val="ctr"/>
        <c:lblOffset val="100"/>
        <c:noMultiLvlLbl val="0"/>
      </c:catAx>
      <c:valAx>
        <c:axId val="11679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333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EnergyPlus!$U$6:$U$10</c:f>
              <c:numCache>
                <c:formatCode>0.000</c:formatCode>
                <c:ptCount val="5"/>
                <c:pt idx="0">
                  <c:v>0.97247382504154101</c:v>
                </c:pt>
                <c:pt idx="1">
                  <c:v>0.58349891004346222</c:v>
                </c:pt>
                <c:pt idx="2">
                  <c:v>0.40000642054574637</c:v>
                </c:pt>
                <c:pt idx="3">
                  <c:v>0.60783454848632268</c:v>
                </c:pt>
                <c:pt idx="4">
                  <c:v>0.67671192112913647</c:v>
                </c:pt>
              </c:numCache>
            </c:numRef>
          </c:xVal>
          <c:yVal>
            <c:numRef>
              <c:f>EnergyPlus!$V$6:$V$10</c:f>
              <c:numCache>
                <c:formatCode>General</c:formatCode>
                <c:ptCount val="5"/>
                <c:pt idx="0">
                  <c:v>4.2021556294134195</c:v>
                </c:pt>
                <c:pt idx="1">
                  <c:v>1.0582911578590799</c:v>
                </c:pt>
                <c:pt idx="2">
                  <c:v>0.47111827953478724</c:v>
                </c:pt>
                <c:pt idx="3">
                  <c:v>1.1712588015809102</c:v>
                </c:pt>
                <c:pt idx="4">
                  <c:v>1.5432875253978691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2-954B-8E7E-BAB2418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914512"/>
        <c:axId val="834863344"/>
      </c:scatterChart>
      <c:valAx>
        <c:axId val="116791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3344"/>
        <c:crosses val="autoZero"/>
        <c:crossBetween val="midCat"/>
      </c:valAx>
      <c:valAx>
        <c:axId val="8348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451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EneST!$H$3:$J$3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EneST!$I$6:$I$10</c:f>
              <c:numCache>
                <c:formatCode>0.000</c:formatCode>
                <c:ptCount val="5"/>
                <c:pt idx="0">
                  <c:v>0.99140162637760498</c:v>
                </c:pt>
                <c:pt idx="1">
                  <c:v>0.59627778977783497</c:v>
                </c:pt>
                <c:pt idx="2">
                  <c:v>0.4</c:v>
                </c:pt>
                <c:pt idx="3">
                  <c:v>0.40067453625632399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1-4A1F-95DA-BEA4002244ED}"/>
            </c:ext>
          </c:extLst>
        </c:ser>
        <c:ser>
          <c:idx val="1"/>
          <c:order val="1"/>
          <c:tx>
            <c:strRef>
              <c:f>EneST!$K$3:$M$3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EneST!$L$6:$L$10</c:f>
              <c:numCache>
                <c:formatCode>0.000</c:formatCode>
                <c:ptCount val="5"/>
                <c:pt idx="0">
                  <c:v>0.98734194161629596</c:v>
                </c:pt>
                <c:pt idx="1">
                  <c:v>0.58571132129780301</c:v>
                </c:pt>
                <c:pt idx="2">
                  <c:v>0.4</c:v>
                </c:pt>
                <c:pt idx="3">
                  <c:v>0.4</c:v>
                </c:pt>
                <c:pt idx="4">
                  <c:v>0.93176206509539805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1-4A1F-95DA-BEA4002244ED}"/>
            </c:ext>
          </c:extLst>
        </c:ser>
        <c:ser>
          <c:idx val="2"/>
          <c:order val="2"/>
          <c:tx>
            <c:strRef>
              <c:f>EneST!$N$3:$P$3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EneST!$O$6:$O$10</c:f>
              <c:numCache>
                <c:formatCode>0.000</c:formatCode>
                <c:ptCount val="5"/>
                <c:pt idx="0">
                  <c:v>0.98566088884708603</c:v>
                </c:pt>
                <c:pt idx="1">
                  <c:v>0.59912720694626798</c:v>
                </c:pt>
                <c:pt idx="2">
                  <c:v>0.4</c:v>
                </c:pt>
                <c:pt idx="3">
                  <c:v>0.40036292935839302</c:v>
                </c:pt>
                <c:pt idx="4">
                  <c:v>0.95310434219053797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1-4A1F-95DA-BEA400224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81448688"/>
        <c:axId val="683230408"/>
      </c:barChart>
      <c:catAx>
        <c:axId val="8144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683230408"/>
        <c:crosses val="autoZero"/>
        <c:auto val="1"/>
        <c:lblAlgn val="ctr"/>
        <c:lblOffset val="100"/>
        <c:noMultiLvlLbl val="0"/>
      </c:catAx>
      <c:valAx>
        <c:axId val="68323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144868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EneST!$R$6:$R$10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19.724521557523499</c:v>
                </c:pt>
                <c:pt idx="4">
                  <c:v>19.713938963185502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7-4594-A8DE-C74C2F6C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3752"/>
        <c:axId val="1133255320"/>
      </c:barChart>
      <c:catAx>
        <c:axId val="113325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320"/>
        <c:crosses val="autoZero"/>
        <c:auto val="1"/>
        <c:lblAlgn val="ctr"/>
        <c:lblOffset val="100"/>
        <c:noMultiLvlLbl val="0"/>
      </c:catAx>
      <c:valAx>
        <c:axId val="113325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375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EneST!$H$3:$J$3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EneST!$J$6:$J$10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1-4A1F-95DA-BEA4002244ED}"/>
            </c:ext>
          </c:extLst>
        </c:ser>
        <c:ser>
          <c:idx val="1"/>
          <c:order val="1"/>
          <c:tx>
            <c:strRef>
              <c:f>EneST!$K$3:$M$3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EneST!$M$6:$M$10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1-4A1F-95DA-BEA4002244ED}"/>
            </c:ext>
          </c:extLst>
        </c:ser>
        <c:ser>
          <c:idx val="2"/>
          <c:order val="2"/>
          <c:tx>
            <c:strRef>
              <c:f>EneST!$N$3:$P$3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EneST!$P$6:$P$10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1-4A1F-95DA-BEA400224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3360"/>
        <c:axId val="1133254144"/>
      </c:barChart>
      <c:catAx>
        <c:axId val="113325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144"/>
        <c:crosses val="autoZero"/>
        <c:auto val="1"/>
        <c:lblAlgn val="ctr"/>
        <c:lblOffset val="100"/>
        <c:noMultiLvlLbl val="0"/>
      </c:catAx>
      <c:valAx>
        <c:axId val="11332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336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EneST!$Q$6:$Q$10</c:f>
              <c:numCache>
                <c:formatCode>General</c:formatCode>
                <c:ptCount val="5"/>
                <c:pt idx="0">
                  <c:v>26.884025875300701</c:v>
                </c:pt>
                <c:pt idx="1">
                  <c:v>15.472798486254399</c:v>
                </c:pt>
                <c:pt idx="2">
                  <c:v>10.256333139910399</c:v>
                </c:pt>
                <c:pt idx="3">
                  <c:v>6.5342050135465701</c:v>
                </c:pt>
                <c:pt idx="4">
                  <c:v>10.7841959654671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7-4594-A8DE-C74C2F6C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EneST!$F$6:$F$10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5-46AD-9076-26BF8FD5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EneST!$U$6:$U$10</c:f>
              <c:numCache>
                <c:formatCode>0.000</c:formatCode>
                <c:ptCount val="5"/>
                <c:pt idx="0">
                  <c:v>0.98924909611352796</c:v>
                </c:pt>
                <c:pt idx="1">
                  <c:v>0.59434723919723997</c:v>
                </c:pt>
                <c:pt idx="2">
                  <c:v>0.4</c:v>
                </c:pt>
                <c:pt idx="3">
                  <c:v>0.40044943820224699</c:v>
                </c:pt>
                <c:pt idx="4">
                  <c:v>0.64090957731407205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7-4594-A8DE-C74C2F6C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7912160"/>
        <c:axId val="1167912552"/>
      </c:barChart>
      <c:catAx>
        <c:axId val="11679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2552"/>
        <c:crosses val="autoZero"/>
        <c:auto val="1"/>
        <c:lblAlgn val="ctr"/>
        <c:lblOffset val="100"/>
        <c:noMultiLvlLbl val="0"/>
      </c:catAx>
      <c:valAx>
        <c:axId val="116791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216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EneST!$S$4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EneST!$S$6:$S$10</c:f>
              <c:numCache>
                <c:formatCode>General</c:formatCode>
                <c:ptCount val="5"/>
                <c:pt idx="0">
                  <c:v>8.3999999999999995E-3</c:v>
                </c:pt>
                <c:pt idx="1">
                  <c:v>8.3999999999999995E-3</c:v>
                </c:pt>
                <c:pt idx="2">
                  <c:v>8.3999999999999995E-3</c:v>
                </c:pt>
                <c:pt idx="3">
                  <c:v>8.3999999999999995E-3</c:v>
                </c:pt>
                <c:pt idx="4">
                  <c:v>8.3999999999999995E-3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1-4A1F-95DA-BEA4002244ED}"/>
            </c:ext>
          </c:extLst>
        </c:ser>
        <c:ser>
          <c:idx val="1"/>
          <c:order val="1"/>
          <c:tx>
            <c:strRef>
              <c:f>EneST!$T$4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EneST!$T$6:$T$10</c:f>
              <c:numCache>
                <c:formatCode>0.00000</c:formatCode>
                <c:ptCount val="5"/>
                <c:pt idx="0">
                  <c:v>8.3713839465230193E-3</c:v>
                </c:pt>
                <c:pt idx="1">
                  <c:v>8.3728517042565408E-3</c:v>
                </c:pt>
                <c:pt idx="2">
                  <c:v>8.3746381476026005E-3</c:v>
                </c:pt>
                <c:pt idx="3">
                  <c:v>8.3746320160082103E-3</c:v>
                </c:pt>
                <c:pt idx="4">
                  <c:v>8.3725845827334697E-3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1-4A1F-95DA-BEA400224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7914904"/>
        <c:axId val="1167915296"/>
      </c:barChart>
      <c:catAx>
        <c:axId val="116791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5296"/>
        <c:crosses val="autoZero"/>
        <c:auto val="1"/>
        <c:lblAlgn val="ctr"/>
        <c:lblOffset val="100"/>
        <c:noMultiLvlLbl val="0"/>
      </c:catAx>
      <c:valAx>
        <c:axId val="1167915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490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562899081410826"/>
          <c:y val="0.1638846960167715"/>
          <c:w val="0.78919374315672608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SUMMERY!$M$14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SUMMERY!$M$16:$M$20</c:f>
              <c:numCache>
                <c:formatCode>0.00000</c:formatCode>
                <c:ptCount val="5"/>
                <c:pt idx="0">
                  <c:v>8.363532107014203E-3</c:v>
                </c:pt>
                <c:pt idx="1">
                  <c:v>8.3635321070142047E-3</c:v>
                </c:pt>
                <c:pt idx="2">
                  <c:v>8.363532107014203E-3</c:v>
                </c:pt>
                <c:pt idx="3">
                  <c:v>8.363532107014203E-3</c:v>
                </c:pt>
                <c:pt idx="4">
                  <c:v>8.3635321070142047E-3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SUMMERY!$N$14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SUMMERY!$N$16:$N$20</c:f>
              <c:numCache>
                <c:formatCode>0.00000</c:formatCode>
                <c:ptCount val="5"/>
                <c:pt idx="0">
                  <c:v>8.5299999999999924E-3</c:v>
                </c:pt>
                <c:pt idx="1">
                  <c:v>8.5299999999999924E-3</c:v>
                </c:pt>
                <c:pt idx="2">
                  <c:v>8.5226666666666576E-3</c:v>
                </c:pt>
                <c:pt idx="3">
                  <c:v>8.5299999999999924E-3</c:v>
                </c:pt>
                <c:pt idx="4">
                  <c:v>8.5299999999999924E-3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SUMMERY!$O$14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SUMMERY!$O$16:$O$20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SUMMERY!$P$14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SUMMERY!$P$16:$P$20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SUMMERY!$Q$14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SUMMERY!$Q$16:$Q$20</c:f>
              <c:numCache>
                <c:formatCode>0.00000</c:formatCode>
                <c:ptCount val="5"/>
                <c:pt idx="0">
                  <c:v>8.3713839465230193E-3</c:v>
                </c:pt>
                <c:pt idx="1">
                  <c:v>8.3728517042565408E-3</c:v>
                </c:pt>
                <c:pt idx="2">
                  <c:v>8.3746381476026005E-3</c:v>
                </c:pt>
                <c:pt idx="3">
                  <c:v>8.3746320160082103E-3</c:v>
                </c:pt>
                <c:pt idx="4">
                  <c:v>8.3725845827334697E-3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lineChart>
        <c:grouping val="stacked"/>
        <c:varyColors val="0"/>
        <c:ser>
          <c:idx val="5"/>
          <c:order val="5"/>
          <c:tx>
            <c:strRef>
              <c:f>SUMMERY!$R$14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SUMMERY!$R$16:$R$20</c:f>
              <c:numCache>
                <c:formatCode>General</c:formatCode>
                <c:ptCount val="5"/>
                <c:pt idx="0">
                  <c:v>8.3999999999999995E-3</c:v>
                </c:pt>
                <c:pt idx="1">
                  <c:v>8.3999999999999995E-3</c:v>
                </c:pt>
                <c:pt idx="2">
                  <c:v>8.3999999999999995E-3</c:v>
                </c:pt>
                <c:pt idx="3">
                  <c:v>8.3999999999999995E-3</c:v>
                </c:pt>
                <c:pt idx="4">
                  <c:v>8.3999999999999995E-3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719072"/>
        <c:axId val="875721040"/>
      </c:line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 sz="10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</a:rPr>
                  <a:t>humidity [kg/kg(DA)]</a:t>
                </a:r>
                <a:endParaRPr lang="ja-JP" altLang="ja-JP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EneST!$V$6:$V$10</c:f>
              <c:numCache>
                <c:formatCode>General</c:formatCode>
                <c:ptCount val="5"/>
                <c:pt idx="0">
                  <c:v>4.5909762847160396</c:v>
                </c:pt>
                <c:pt idx="1">
                  <c:v>1.1123907849492201</c:v>
                </c:pt>
                <c:pt idx="2">
                  <c:v>0.39536348336501598</c:v>
                </c:pt>
                <c:pt idx="3">
                  <c:v>0.39658052454862103</c:v>
                </c:pt>
                <c:pt idx="4">
                  <c:v>1.35244604497051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7-4594-A8DE-C74C2F6C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7913336"/>
        <c:axId val="1167911768"/>
      </c:barChart>
      <c:catAx>
        <c:axId val="116791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1768"/>
        <c:crosses val="autoZero"/>
        <c:auto val="1"/>
        <c:lblAlgn val="ctr"/>
        <c:lblOffset val="100"/>
        <c:noMultiLvlLbl val="0"/>
      </c:catAx>
      <c:valAx>
        <c:axId val="11679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333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EneST!$U$6:$U$10</c:f>
              <c:numCache>
                <c:formatCode>0.000</c:formatCode>
                <c:ptCount val="5"/>
                <c:pt idx="0">
                  <c:v>0.98924909611352796</c:v>
                </c:pt>
                <c:pt idx="1">
                  <c:v>0.59434723919723997</c:v>
                </c:pt>
                <c:pt idx="2">
                  <c:v>0.4</c:v>
                </c:pt>
                <c:pt idx="3">
                  <c:v>0.40044943820224699</c:v>
                </c:pt>
                <c:pt idx="4">
                  <c:v>0.64090957731407205</c:v>
                </c:pt>
              </c:numCache>
            </c:numRef>
          </c:xVal>
          <c:yVal>
            <c:numRef>
              <c:f>EneST!$V$6:$V$10</c:f>
              <c:numCache>
                <c:formatCode>General</c:formatCode>
                <c:ptCount val="5"/>
                <c:pt idx="0">
                  <c:v>4.5909762847160396</c:v>
                </c:pt>
                <c:pt idx="1">
                  <c:v>1.1123907849492201</c:v>
                </c:pt>
                <c:pt idx="2">
                  <c:v>0.39536348336501598</c:v>
                </c:pt>
                <c:pt idx="3">
                  <c:v>0.39658052454862103</c:v>
                </c:pt>
                <c:pt idx="4">
                  <c:v>1.35244604497051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7-4594-A8DE-C74C2F6C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914512"/>
        <c:axId val="834863344"/>
      </c:scatterChart>
      <c:valAx>
        <c:axId val="116791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3344"/>
        <c:crosses val="autoZero"/>
        <c:crossBetween val="midCat"/>
      </c:valAx>
      <c:valAx>
        <c:axId val="8348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451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BEST!$H$3:$J$3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BEST!$I$6:$I$10</c:f>
              <c:numCache>
                <c:formatCode>#,##0.000;[Red]\-#,##0.000</c:formatCode>
                <c:ptCount val="5"/>
                <c:pt idx="0">
                  <c:v>0.99138059791380639</c:v>
                </c:pt>
                <c:pt idx="1">
                  <c:v>0.58775987087759851</c:v>
                </c:pt>
                <c:pt idx="2">
                  <c:v>0.40001445400014451</c:v>
                </c:pt>
                <c:pt idx="3">
                  <c:v>0.43347425983474253</c:v>
                </c:pt>
                <c:pt idx="4">
                  <c:v>0.40424104454241044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D-47E2-8F23-D69522556677}"/>
            </c:ext>
          </c:extLst>
        </c:ser>
        <c:ser>
          <c:idx val="1"/>
          <c:order val="1"/>
          <c:tx>
            <c:strRef>
              <c:f>BEST!$K$3:$M$3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BEST!$L$6:$L$10</c:f>
              <c:numCache>
                <c:formatCode>#,##0.000;[Red]\-#,##0.000</c:formatCode>
                <c:ptCount val="5"/>
                <c:pt idx="0">
                  <c:v>0.98737373737373735</c:v>
                </c:pt>
                <c:pt idx="1">
                  <c:v>0.57733445566778918</c:v>
                </c:pt>
                <c:pt idx="2">
                  <c:v>0.40000000000000041</c:v>
                </c:pt>
                <c:pt idx="3">
                  <c:v>0.43328002244668901</c:v>
                </c:pt>
                <c:pt idx="4">
                  <c:v>0.94451739618406283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D-47E2-8F23-D69522556677}"/>
            </c:ext>
          </c:extLst>
        </c:ser>
        <c:ser>
          <c:idx val="2"/>
          <c:order val="2"/>
          <c:tx>
            <c:strRef>
              <c:f>BEST!$N$3:$P$3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BEST!$O$6:$O$10</c:f>
              <c:numCache>
                <c:formatCode>#,##0.000;[Red]\-#,##0.000</c:formatCode>
                <c:ptCount val="5"/>
                <c:pt idx="0">
                  <c:v>0.98576058072460992</c:v>
                </c:pt>
                <c:pt idx="1">
                  <c:v>0.59060211290427134</c:v>
                </c:pt>
                <c:pt idx="2">
                  <c:v>0.40015555123468766</c:v>
                </c:pt>
                <c:pt idx="3">
                  <c:v>0.43601659213170002</c:v>
                </c:pt>
                <c:pt idx="4">
                  <c:v>0.94305528550132878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8D-47E2-8F23-D69522556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834866872"/>
        <c:axId val="834864128"/>
      </c:barChart>
      <c:catAx>
        <c:axId val="83486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4128"/>
        <c:crosses val="autoZero"/>
        <c:auto val="1"/>
        <c:lblAlgn val="ctr"/>
        <c:lblOffset val="100"/>
        <c:noMultiLvlLbl val="0"/>
      </c:catAx>
      <c:valAx>
        <c:axId val="8348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687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BEST!$R$6:$R$10</c:f>
              <c:numCache>
                <c:formatCode>#,##0.00_);[Red]\(#,##0.00\)</c:formatCode>
                <c:ptCount val="5"/>
                <c:pt idx="0">
                  <c:v>16.001166666666666</c:v>
                </c:pt>
                <c:pt idx="1">
                  <c:v>15.855333333333332</c:v>
                </c:pt>
                <c:pt idx="2">
                  <c:v>15.784333333333331</c:v>
                </c:pt>
                <c:pt idx="3">
                  <c:v>21.009666666666668</c:v>
                </c:pt>
                <c:pt idx="4">
                  <c:v>20.036166666666666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9-4067-82C1-A0868BC0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834863736"/>
        <c:axId val="834864912"/>
      </c:barChart>
      <c:catAx>
        <c:axId val="83486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4912"/>
        <c:crosses val="autoZero"/>
        <c:auto val="1"/>
        <c:lblAlgn val="ctr"/>
        <c:lblOffset val="100"/>
        <c:noMultiLvlLbl val="0"/>
      </c:catAx>
      <c:valAx>
        <c:axId val="8348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373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BEST!$H$3:$J$3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BEST!$J$6:$J$10</c:f>
              <c:numCache>
                <c:formatCode>#,##0.00_);[Red]\(#,##0.00\)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22.138333333333335</c:v>
                </c:pt>
                <c:pt idx="3">
                  <c:v>26.089500000000001</c:v>
                </c:pt>
                <c:pt idx="4">
                  <c:v>25.895499999999995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B-41E2-BA93-9AF8CAA4C093}"/>
            </c:ext>
          </c:extLst>
        </c:ser>
        <c:ser>
          <c:idx val="1"/>
          <c:order val="1"/>
          <c:tx>
            <c:strRef>
              <c:f>BEST!$K$3:$M$3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BEST!$M$6:$M$10</c:f>
              <c:numCache>
                <c:formatCode>#,##0.00_);[Red]\(#,##0.00\)</c:formatCode>
                <c:ptCount val="5"/>
                <c:pt idx="0">
                  <c:v>26</c:v>
                </c:pt>
                <c:pt idx="1">
                  <c:v>26.000499999999999</c:v>
                </c:pt>
                <c:pt idx="2">
                  <c:v>22.1295</c:v>
                </c:pt>
                <c:pt idx="3">
                  <c:v>26.118000000000002</c:v>
                </c:pt>
                <c:pt idx="4">
                  <c:v>26.134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B-41E2-BA93-9AF8CAA4C093}"/>
            </c:ext>
          </c:extLst>
        </c:ser>
        <c:ser>
          <c:idx val="2"/>
          <c:order val="2"/>
          <c:tx>
            <c:strRef>
              <c:f>BEST!$N$3:$P$3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BEST!$P$6:$P$10</c:f>
              <c:numCache>
                <c:formatCode>#,##0.00_);[Red]\(#,##0.00\)</c:formatCode>
                <c:ptCount val="5"/>
                <c:pt idx="0">
                  <c:v>26</c:v>
                </c:pt>
                <c:pt idx="1">
                  <c:v>25.999500000000001</c:v>
                </c:pt>
                <c:pt idx="2">
                  <c:v>22.135333333333332</c:v>
                </c:pt>
                <c:pt idx="3">
                  <c:v>26.079666666666672</c:v>
                </c:pt>
                <c:pt idx="4">
                  <c:v>26.121833333333328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B-41E2-BA93-9AF8CAA4C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834865696"/>
        <c:axId val="834866088"/>
      </c:barChart>
      <c:catAx>
        <c:axId val="8348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6088"/>
        <c:crosses val="autoZero"/>
        <c:auto val="1"/>
        <c:lblAlgn val="ctr"/>
        <c:lblOffset val="100"/>
        <c:noMultiLvlLbl val="0"/>
      </c:catAx>
      <c:valAx>
        <c:axId val="83486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569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BEST!$Q$6:$Q$10</c:f>
              <c:numCache>
                <c:formatCode>#,##0.00_);[Red]\(#,##0.00\)</c:formatCode>
                <c:ptCount val="5"/>
                <c:pt idx="0">
                  <c:v>26.354561166666656</c:v>
                </c:pt>
                <c:pt idx="1">
                  <c:v>16.007846166666667</c:v>
                </c:pt>
                <c:pt idx="2">
                  <c:v>8.7753489999999967</c:v>
                </c:pt>
                <c:pt idx="3">
                  <c:v>5.9441516666666665</c:v>
                </c:pt>
                <c:pt idx="4">
                  <c:v>10.925474166666664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F-4F05-B089-902D8844A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82198528"/>
        <c:axId val="1182196568"/>
      </c:barChart>
      <c:catAx>
        <c:axId val="118219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82196568"/>
        <c:crosses val="autoZero"/>
        <c:auto val="1"/>
        <c:lblAlgn val="ctr"/>
        <c:lblOffset val="100"/>
        <c:noMultiLvlLbl val="0"/>
      </c:catAx>
      <c:valAx>
        <c:axId val="118219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821985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BEST!$U$6:$U$10</c:f>
              <c:numCache>
                <c:formatCode>#,##0.000;[Red]\-#,##0.000</c:formatCode>
                <c:ptCount val="5"/>
                <c:pt idx="0">
                  <c:v>0.98924685660781153</c:v>
                </c:pt>
                <c:pt idx="1">
                  <c:v>0.58586784376672008</c:v>
                </c:pt>
                <c:pt idx="2">
                  <c:v>0.40006019261637193</c:v>
                </c:pt>
                <c:pt idx="3">
                  <c:v>0.43304588014981271</c:v>
                </c:pt>
                <c:pt idx="4">
                  <c:v>0.64409403424291056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5-4594-8D3C-6E4A8733F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82197744"/>
        <c:axId val="1182199312"/>
      </c:barChart>
      <c:catAx>
        <c:axId val="11821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82199312"/>
        <c:crosses val="autoZero"/>
        <c:auto val="1"/>
        <c:lblAlgn val="ctr"/>
        <c:lblOffset val="100"/>
        <c:noMultiLvlLbl val="0"/>
      </c:catAx>
      <c:valAx>
        <c:axId val="11821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8219774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BEST!$S$4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BEST!$S$6:$S$10</c:f>
              <c:numCache>
                <c:formatCode>#,##0.00000;[Red]\-#,##0.00000</c:formatCode>
                <c:ptCount val="5"/>
                <c:pt idx="0">
                  <c:v>8.5299999999999924E-3</c:v>
                </c:pt>
                <c:pt idx="1">
                  <c:v>8.5299999999999924E-3</c:v>
                </c:pt>
                <c:pt idx="2">
                  <c:v>8.523691666666668E-3</c:v>
                </c:pt>
                <c:pt idx="3">
                  <c:v>8.5299999999999924E-3</c:v>
                </c:pt>
                <c:pt idx="4">
                  <c:v>8.5299999999999924E-3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8-426B-A449-7E697D9B9CC8}"/>
            </c:ext>
          </c:extLst>
        </c:ser>
        <c:ser>
          <c:idx val="1"/>
          <c:order val="1"/>
          <c:tx>
            <c:strRef>
              <c:f>BEST!$T$4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BEST!$T$6:$T$10</c:f>
              <c:numCache>
                <c:formatCode>#,##0.00000;[Red]\-#,##0.00000</c:formatCode>
                <c:ptCount val="5"/>
                <c:pt idx="0">
                  <c:v>8.5299999999999924E-3</c:v>
                </c:pt>
                <c:pt idx="1">
                  <c:v>8.5299999999999924E-3</c:v>
                </c:pt>
                <c:pt idx="2">
                  <c:v>8.5226666666666576E-3</c:v>
                </c:pt>
                <c:pt idx="3">
                  <c:v>8.5299999999999924E-3</c:v>
                </c:pt>
                <c:pt idx="4">
                  <c:v>8.5299999999999924E-3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8-426B-A449-7E697D9B9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82195784"/>
        <c:axId val="1182196176"/>
      </c:barChart>
      <c:catAx>
        <c:axId val="118219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82196176"/>
        <c:crosses val="autoZero"/>
        <c:auto val="1"/>
        <c:lblAlgn val="ctr"/>
        <c:lblOffset val="100"/>
        <c:noMultiLvlLbl val="0"/>
      </c:catAx>
      <c:valAx>
        <c:axId val="1182196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8219578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BEST!$V$6:$V$10</c:f>
              <c:numCache>
                <c:formatCode>#,##0.00_);[Red]\(#,##0.00\)</c:formatCode>
                <c:ptCount val="5"/>
                <c:pt idx="0">
                  <c:v>4.012332166666666</c:v>
                </c:pt>
                <c:pt idx="1">
                  <c:v>1.0525033333333331</c:v>
                </c:pt>
                <c:pt idx="2">
                  <c:v>0.3795</c:v>
                </c:pt>
                <c:pt idx="3">
                  <c:v>0.46875016666666663</c:v>
                </c:pt>
                <c:pt idx="4">
                  <c:v>1.3436865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E-467D-AFF2-FA1D5C371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75851504"/>
        <c:axId val="1175849936"/>
      </c:barChart>
      <c:catAx>
        <c:axId val="11758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75849936"/>
        <c:crosses val="autoZero"/>
        <c:auto val="1"/>
        <c:lblAlgn val="ctr"/>
        <c:lblOffset val="100"/>
        <c:noMultiLvlLbl val="0"/>
      </c:catAx>
      <c:valAx>
        <c:axId val="11758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7585150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BEST!$U$6:$U$10</c:f>
              <c:numCache>
                <c:formatCode>#,##0.000;[Red]\-#,##0.000</c:formatCode>
                <c:ptCount val="5"/>
                <c:pt idx="0">
                  <c:v>0.98924685660781153</c:v>
                </c:pt>
                <c:pt idx="1">
                  <c:v>0.58586784376672008</c:v>
                </c:pt>
                <c:pt idx="2">
                  <c:v>0.40006019261637193</c:v>
                </c:pt>
                <c:pt idx="3">
                  <c:v>0.43304588014981271</c:v>
                </c:pt>
                <c:pt idx="4">
                  <c:v>0.64409403424291056</c:v>
                </c:pt>
              </c:numCache>
            </c:numRef>
          </c:xVal>
          <c:yVal>
            <c:numRef>
              <c:f>BEST!$V$6:$V$10</c:f>
              <c:numCache>
                <c:formatCode>#,##0.00_);[Red]\(#,##0.00\)</c:formatCode>
                <c:ptCount val="5"/>
                <c:pt idx="0">
                  <c:v>4.012332166666666</c:v>
                </c:pt>
                <c:pt idx="1">
                  <c:v>1.0525033333333331</c:v>
                </c:pt>
                <c:pt idx="2">
                  <c:v>0.3795</c:v>
                </c:pt>
                <c:pt idx="3">
                  <c:v>0.46875016666666663</c:v>
                </c:pt>
                <c:pt idx="4">
                  <c:v>1.3436865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F-4560-ACBA-9147D8F8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52288"/>
        <c:axId val="1175850328"/>
      </c:scatterChart>
      <c:valAx>
        <c:axId val="117585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0;[Red]\-#,##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75850328"/>
        <c:crosses val="autoZero"/>
        <c:crossBetween val="midCat"/>
      </c:valAx>
      <c:valAx>
        <c:axId val="117585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75852288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SUMMERY!$H$24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SUMMERY!$H$26:$H$30</c:f>
              <c:numCache>
                <c:formatCode>0.000</c:formatCode>
                <c:ptCount val="5"/>
                <c:pt idx="0">
                  <c:v>0.9707252618858877</c:v>
                </c:pt>
                <c:pt idx="1">
                  <c:v>0.5832180000846664</c:v>
                </c:pt>
                <c:pt idx="2">
                  <c:v>0.40000000000000008</c:v>
                </c:pt>
                <c:pt idx="3">
                  <c:v>0.40000000000000008</c:v>
                </c:pt>
                <c:pt idx="4">
                  <c:v>0.48043555281130113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SUMMERY!$I$24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SUMMERY!$I$26:$I$30</c:f>
              <c:numCache>
                <c:formatCode>0.000</c:formatCode>
                <c:ptCount val="5"/>
                <c:pt idx="0">
                  <c:v>0.98924685660781153</c:v>
                </c:pt>
                <c:pt idx="1">
                  <c:v>0.58586784376672008</c:v>
                </c:pt>
                <c:pt idx="2">
                  <c:v>0.40006019261637193</c:v>
                </c:pt>
                <c:pt idx="3">
                  <c:v>0.43304588014981271</c:v>
                </c:pt>
                <c:pt idx="4">
                  <c:v>0.64409403424291056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SUMMERY!$J$24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SUMMERY!$J$26:$J$30</c:f>
              <c:numCache>
                <c:formatCode>0.000</c:formatCode>
                <c:ptCount val="5"/>
                <c:pt idx="0">
                  <c:v>0.97299999999999998</c:v>
                </c:pt>
                <c:pt idx="1">
                  <c:v>0.58499999999999996</c:v>
                </c:pt>
                <c:pt idx="2">
                  <c:v>0.4</c:v>
                </c:pt>
                <c:pt idx="3">
                  <c:v>0.4</c:v>
                </c:pt>
                <c:pt idx="4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SUMMERY!$K$24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SUMMERY!$K$26:$K$30</c:f>
              <c:numCache>
                <c:formatCode>0.000</c:formatCode>
                <c:ptCount val="5"/>
                <c:pt idx="0">
                  <c:v>0.89800000000000002</c:v>
                </c:pt>
                <c:pt idx="1">
                  <c:v>0.504</c:v>
                </c:pt>
                <c:pt idx="2">
                  <c:v>0.4</c:v>
                </c:pt>
                <c:pt idx="3">
                  <c:v>0.53300000000000003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SUMMERY!$L$24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SUMMERY!$L$26:$L$30</c:f>
              <c:numCache>
                <c:formatCode>0.000</c:formatCode>
                <c:ptCount val="5"/>
                <c:pt idx="0">
                  <c:v>0.98924909611352796</c:v>
                </c:pt>
                <c:pt idx="1">
                  <c:v>0.59434723919723997</c:v>
                </c:pt>
                <c:pt idx="2">
                  <c:v>0.4</c:v>
                </c:pt>
                <c:pt idx="3">
                  <c:v>0.40044943820224699</c:v>
                </c:pt>
                <c:pt idx="4">
                  <c:v>0.64090957731407205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Fan air volume ratio 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BEST!$Q$6:$Q$10</c:f>
              <c:numCache>
                <c:formatCode>#,##0.00_);[Red]\(#,##0.00\)</c:formatCode>
                <c:ptCount val="5"/>
                <c:pt idx="0">
                  <c:v>26.354561166666656</c:v>
                </c:pt>
                <c:pt idx="1">
                  <c:v>16.007846166666667</c:v>
                </c:pt>
                <c:pt idx="2">
                  <c:v>8.7753489999999967</c:v>
                </c:pt>
                <c:pt idx="3">
                  <c:v>5.9441516666666665</c:v>
                </c:pt>
                <c:pt idx="4">
                  <c:v>10.925474166666664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9-4043-9FF7-6E033DEEA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BEST!$F$6:$F$10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9-4043-9FF7-6E033DEEA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Popolo!$H$3:$J$3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Popolo!$I$6:$I$10</c:f>
              <c:numCache>
                <c:formatCode>0.000</c:formatCode>
                <c:ptCount val="5"/>
                <c:pt idx="0">
                  <c:v>0.97499999999999998</c:v>
                </c:pt>
                <c:pt idx="1">
                  <c:v>0.58699999999999997</c:v>
                </c:pt>
                <c:pt idx="2">
                  <c:v>0.4</c:v>
                </c:pt>
                <c:pt idx="3">
                  <c:v>0.40100000000000002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9-4ED3-8006-85E35469B634}"/>
            </c:ext>
          </c:extLst>
        </c:ser>
        <c:ser>
          <c:idx val="1"/>
          <c:order val="1"/>
          <c:tx>
            <c:strRef>
              <c:f>Popolo!$K$3:$M$3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Popolo!$L$6:$L$10</c:f>
              <c:numCache>
                <c:formatCode>0.000</c:formatCode>
                <c:ptCount val="5"/>
                <c:pt idx="0">
                  <c:v>0.97099999999999997</c:v>
                </c:pt>
                <c:pt idx="1">
                  <c:v>0.57599999999999996</c:v>
                </c:pt>
                <c:pt idx="2">
                  <c:v>0.4</c:v>
                </c:pt>
                <c:pt idx="3">
                  <c:v>0.4</c:v>
                </c:pt>
                <c:pt idx="4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9-4ED3-8006-85E35469B634}"/>
            </c:ext>
          </c:extLst>
        </c:ser>
        <c:ser>
          <c:idx val="2"/>
          <c:order val="2"/>
          <c:tx>
            <c:strRef>
              <c:f>Popolo!$N$3:$P$3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Popolo!$O$6:$O$10</c:f>
              <c:numCache>
                <c:formatCode>0.000</c:formatCode>
                <c:ptCount val="5"/>
                <c:pt idx="0">
                  <c:v>0.97</c:v>
                </c:pt>
                <c:pt idx="1">
                  <c:v>0.58899999999999997</c:v>
                </c:pt>
                <c:pt idx="2">
                  <c:v>0.4</c:v>
                </c:pt>
                <c:pt idx="3">
                  <c:v>0.4</c:v>
                </c:pt>
                <c:pt idx="4">
                  <c:v>0.95299999999999996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9-4ED3-8006-85E35469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75851896"/>
        <c:axId val="1175850720"/>
      </c:barChart>
      <c:catAx>
        <c:axId val="117585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75850720"/>
        <c:crosses val="autoZero"/>
        <c:auto val="1"/>
        <c:lblAlgn val="ctr"/>
        <c:lblOffset val="100"/>
        <c:noMultiLvlLbl val="0"/>
      </c:catAx>
      <c:valAx>
        <c:axId val="11758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7585189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Popolo!$R$6:$R$10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19.8</c:v>
                </c:pt>
                <c:pt idx="4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6-4CE8-BB8E-EBF61F411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75849544"/>
        <c:axId val="1191507560"/>
      </c:barChart>
      <c:catAx>
        <c:axId val="117584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507560"/>
        <c:crosses val="autoZero"/>
        <c:auto val="1"/>
        <c:lblAlgn val="ctr"/>
        <c:lblOffset val="100"/>
        <c:noMultiLvlLbl val="0"/>
      </c:catAx>
      <c:valAx>
        <c:axId val="119150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7584954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Popolo!$H$3:$J$3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Popolo!$J$6:$J$10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6-4E58-8779-94C95CACF625}"/>
            </c:ext>
          </c:extLst>
        </c:ser>
        <c:ser>
          <c:idx val="1"/>
          <c:order val="1"/>
          <c:tx>
            <c:strRef>
              <c:f>Popolo!$K$3:$M$3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Popolo!$M$6:$M$10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6-4E58-8779-94C95CACF625}"/>
            </c:ext>
          </c:extLst>
        </c:ser>
        <c:ser>
          <c:idx val="2"/>
          <c:order val="2"/>
          <c:tx>
            <c:strRef>
              <c:f>Popolo!$N$3:$P$3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Popolo!$P$6:$P$10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6-4E58-8779-94C95CACF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91506384"/>
        <c:axId val="1191508344"/>
      </c:barChart>
      <c:catAx>
        <c:axId val="119150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508344"/>
        <c:crosses val="autoZero"/>
        <c:auto val="1"/>
        <c:lblAlgn val="ctr"/>
        <c:lblOffset val="100"/>
        <c:noMultiLvlLbl val="0"/>
      </c:catAx>
      <c:valAx>
        <c:axId val="119150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50638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Popolo!$Q$6:$Q$10</c:f>
              <c:numCache>
                <c:formatCode>General</c:formatCode>
                <c:ptCount val="5"/>
                <c:pt idx="0">
                  <c:v>26.98</c:v>
                </c:pt>
                <c:pt idx="1">
                  <c:v>16.175999999999998</c:v>
                </c:pt>
                <c:pt idx="2">
                  <c:v>11.071999999999999</c:v>
                </c:pt>
                <c:pt idx="3">
                  <c:v>6.7640000000000002</c:v>
                </c:pt>
                <c:pt idx="4">
                  <c:v>11.111000000000001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D-43D9-A250-772EC080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91508736"/>
        <c:axId val="1191506776"/>
      </c:barChart>
      <c:catAx>
        <c:axId val="1191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506776"/>
        <c:crosses val="autoZero"/>
        <c:auto val="1"/>
        <c:lblAlgn val="ctr"/>
        <c:lblOffset val="100"/>
        <c:noMultiLvlLbl val="0"/>
      </c:catAx>
      <c:valAx>
        <c:axId val="119150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50873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Popolo!$U$6:$U$10</c:f>
              <c:numCache>
                <c:formatCode>0.000</c:formatCode>
                <c:ptCount val="5"/>
                <c:pt idx="0">
                  <c:v>0.97299999999999998</c:v>
                </c:pt>
                <c:pt idx="1">
                  <c:v>0.58499999999999996</c:v>
                </c:pt>
                <c:pt idx="2">
                  <c:v>0.4</c:v>
                </c:pt>
                <c:pt idx="3">
                  <c:v>0.4</c:v>
                </c:pt>
                <c:pt idx="4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0-45E7-BF63-E2DC6EEEE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91509520"/>
        <c:axId val="1191507168"/>
      </c:barChart>
      <c:catAx>
        <c:axId val="11915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507168"/>
        <c:crosses val="autoZero"/>
        <c:auto val="1"/>
        <c:lblAlgn val="ctr"/>
        <c:lblOffset val="100"/>
        <c:noMultiLvlLbl val="0"/>
      </c:catAx>
      <c:valAx>
        <c:axId val="11915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50952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Popolo!$S$4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Popolo!$S$6:$S$10</c:f>
              <c:numCache>
                <c:formatCode>General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3-450F-B71E-5F99FDF18B70}"/>
            </c:ext>
          </c:extLst>
        </c:ser>
        <c:ser>
          <c:idx val="1"/>
          <c:order val="1"/>
          <c:tx>
            <c:strRef>
              <c:f>Popolo!$T$4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Popolo!$T$6:$T$10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3-450F-B71E-5F99FDF1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91656576"/>
        <c:axId val="1191654224"/>
      </c:barChart>
      <c:catAx>
        <c:axId val="11916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654224"/>
        <c:crosses val="autoZero"/>
        <c:auto val="1"/>
        <c:lblAlgn val="ctr"/>
        <c:lblOffset val="100"/>
        <c:noMultiLvlLbl val="0"/>
      </c:catAx>
      <c:valAx>
        <c:axId val="11916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65657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Popolo!$V$6:$V$10</c:f>
              <c:numCache>
                <c:formatCode>General</c:formatCode>
                <c:ptCount val="5"/>
                <c:pt idx="0">
                  <c:v>3.48</c:v>
                </c:pt>
                <c:pt idx="1">
                  <c:v>1.042</c:v>
                </c:pt>
                <c:pt idx="2">
                  <c:v>0.51800000000000002</c:v>
                </c:pt>
                <c:pt idx="3">
                  <c:v>0.51900000000000002</c:v>
                </c:pt>
                <c:pt idx="4">
                  <c:v>1.2509999999999999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B-4B49-AFB1-59C753D9F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91656968"/>
        <c:axId val="1191655792"/>
      </c:barChart>
      <c:catAx>
        <c:axId val="119165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655792"/>
        <c:crosses val="autoZero"/>
        <c:auto val="1"/>
        <c:lblAlgn val="ctr"/>
        <c:lblOffset val="100"/>
        <c:noMultiLvlLbl val="0"/>
      </c:catAx>
      <c:valAx>
        <c:axId val="11916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65696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Popolo!$U$6:$U$10</c:f>
              <c:numCache>
                <c:formatCode>0.000</c:formatCode>
                <c:ptCount val="5"/>
                <c:pt idx="0">
                  <c:v>0.97299999999999998</c:v>
                </c:pt>
                <c:pt idx="1">
                  <c:v>0.58499999999999996</c:v>
                </c:pt>
                <c:pt idx="2">
                  <c:v>0.4</c:v>
                </c:pt>
                <c:pt idx="3">
                  <c:v>0.4</c:v>
                </c:pt>
                <c:pt idx="4">
                  <c:v>0.64100000000000001</c:v>
                </c:pt>
              </c:numCache>
            </c:numRef>
          </c:xVal>
          <c:yVal>
            <c:numRef>
              <c:f>Popolo!$V$6:$V$10</c:f>
              <c:numCache>
                <c:formatCode>General</c:formatCode>
                <c:ptCount val="5"/>
                <c:pt idx="0">
                  <c:v>3.48</c:v>
                </c:pt>
                <c:pt idx="1">
                  <c:v>1.042</c:v>
                </c:pt>
                <c:pt idx="2">
                  <c:v>0.51800000000000002</c:v>
                </c:pt>
                <c:pt idx="3">
                  <c:v>0.51900000000000002</c:v>
                </c:pt>
                <c:pt idx="4">
                  <c:v>1.2509999999999999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6-4519-AE80-4CA0C8893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655400"/>
        <c:axId val="1191654616"/>
      </c:scatterChart>
      <c:valAx>
        <c:axId val="119165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654616"/>
        <c:crosses val="autoZero"/>
        <c:crossBetween val="midCat"/>
      </c:valAx>
      <c:valAx>
        <c:axId val="119165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655400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Popolo!$Q$6:$Q$10</c:f>
              <c:numCache>
                <c:formatCode>General</c:formatCode>
                <c:ptCount val="5"/>
                <c:pt idx="0">
                  <c:v>26.98</c:v>
                </c:pt>
                <c:pt idx="1">
                  <c:v>16.175999999999998</c:v>
                </c:pt>
                <c:pt idx="2">
                  <c:v>11.071999999999999</c:v>
                </c:pt>
                <c:pt idx="3">
                  <c:v>6.7640000000000002</c:v>
                </c:pt>
                <c:pt idx="4">
                  <c:v>11.111000000000001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5-4335-9BFE-BA502E172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Popolo!$F$6:$F$10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5-4335-9BFE-BA502E172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SUMMERY!$M$24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SUMMERY!$M$26:$M$30</c:f>
              <c:numCache>
                <c:formatCode>0.000</c:formatCode>
                <c:ptCount val="5"/>
                <c:pt idx="0">
                  <c:v>4.7471028161614495</c:v>
                </c:pt>
                <c:pt idx="1">
                  <c:v>0.98549276977340672</c:v>
                </c:pt>
                <c:pt idx="2">
                  <c:v>0.33397128385768704</c:v>
                </c:pt>
                <c:pt idx="3">
                  <c:v>0.33397128385768704</c:v>
                </c:pt>
                <c:pt idx="4">
                  <c:v>0.53877191005592595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SUMMERY!$N$24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SUMMERY!$N$26:$N$30</c:f>
              <c:numCache>
                <c:formatCode>0.000</c:formatCode>
                <c:ptCount val="5"/>
                <c:pt idx="0">
                  <c:v>4.012332166666666</c:v>
                </c:pt>
                <c:pt idx="1">
                  <c:v>1.0525033333333331</c:v>
                </c:pt>
                <c:pt idx="2">
                  <c:v>0.3795</c:v>
                </c:pt>
                <c:pt idx="3">
                  <c:v>0.46875016666666663</c:v>
                </c:pt>
                <c:pt idx="4">
                  <c:v>1.3436865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SUMMERY!$O$24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SUMMERY!$O$26:$O$30</c:f>
              <c:numCache>
                <c:formatCode>0.000</c:formatCode>
                <c:ptCount val="5"/>
                <c:pt idx="0">
                  <c:v>3.48</c:v>
                </c:pt>
                <c:pt idx="1">
                  <c:v>1.042</c:v>
                </c:pt>
                <c:pt idx="2">
                  <c:v>0.51800000000000002</c:v>
                </c:pt>
                <c:pt idx="3">
                  <c:v>0.51900000000000002</c:v>
                </c:pt>
                <c:pt idx="4">
                  <c:v>1.2509999999999999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SUMMERY!$P$24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SUMMERY!$P$26:$P$30</c:f>
              <c:numCache>
                <c:formatCode>0.000</c:formatCode>
                <c:ptCount val="5"/>
                <c:pt idx="0">
                  <c:v>4.5460000000000003</c:v>
                </c:pt>
                <c:pt idx="1">
                  <c:v>0.88</c:v>
                </c:pt>
                <c:pt idx="2">
                  <c:v>0.34</c:v>
                </c:pt>
                <c:pt idx="3">
                  <c:v>1.03</c:v>
                </c:pt>
                <c:pt idx="4">
                  <c:v>2.2199999999999998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SUMMERY!$Q$24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SUMMERY!$Q$26:$Q$30</c:f>
              <c:numCache>
                <c:formatCode>0.000</c:formatCode>
                <c:ptCount val="5"/>
                <c:pt idx="0">
                  <c:v>4.5909762847160396</c:v>
                </c:pt>
                <c:pt idx="1">
                  <c:v>1.1123907849492201</c:v>
                </c:pt>
                <c:pt idx="2">
                  <c:v>0.39536348336501598</c:v>
                </c:pt>
                <c:pt idx="3">
                  <c:v>0.39658052454862103</c:v>
                </c:pt>
                <c:pt idx="4">
                  <c:v>1.35244604497051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Fan electric</a:t>
                </a:r>
                <a:r>
                  <a:rPr lang="en-US" altLang="ja-JP" baseline="0"/>
                  <a:t> power[kW]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LCEM_!$H$3:$J$3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LCEM_!$I$6:$I$10</c:f>
              <c:numCache>
                <c:formatCode>0.000</c:formatCode>
                <c:ptCount val="5"/>
                <c:pt idx="0">
                  <c:v>0.97283748570547302</c:v>
                </c:pt>
                <c:pt idx="1">
                  <c:v>0.58511240082285698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9-4933-9AC8-C3913A2532CF}"/>
            </c:ext>
          </c:extLst>
        </c:ser>
        <c:ser>
          <c:idx val="1"/>
          <c:order val="1"/>
          <c:tx>
            <c:strRef>
              <c:f>LCEM_!$K$3:$M$3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LCEM_!$L$6:$L$10</c:f>
              <c:numCache>
                <c:formatCode>0.000</c:formatCode>
                <c:ptCount val="5"/>
                <c:pt idx="0">
                  <c:v>0.96885381913597213</c:v>
                </c:pt>
                <c:pt idx="1">
                  <c:v>0.57474379101286477</c:v>
                </c:pt>
                <c:pt idx="2">
                  <c:v>0.4</c:v>
                </c:pt>
                <c:pt idx="3">
                  <c:v>0.4</c:v>
                </c:pt>
                <c:pt idx="4">
                  <c:v>0.57474379101286477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9-4933-9AC8-C3913A2532CF}"/>
            </c:ext>
          </c:extLst>
        </c:ser>
        <c:ser>
          <c:idx val="2"/>
          <c:order val="2"/>
          <c:tx>
            <c:strRef>
              <c:f>LCEM_!$N$3:$P$3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LCEM_!$O$6:$O$10</c:f>
              <c:numCache>
                <c:formatCode>0.000</c:formatCode>
                <c:ptCount val="5"/>
                <c:pt idx="0">
                  <c:v>0.96720424432610264</c:v>
                </c:pt>
                <c:pt idx="1">
                  <c:v>0.58790846223743498</c:v>
                </c:pt>
                <c:pt idx="2">
                  <c:v>0.4</c:v>
                </c:pt>
                <c:pt idx="3">
                  <c:v>0.4</c:v>
                </c:pt>
                <c:pt idx="4">
                  <c:v>0.58790846223743498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49-4933-9AC8-C3913A253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3512"/>
        <c:axId val="1169668608"/>
      </c:barChart>
      <c:catAx>
        <c:axId val="116966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8608"/>
        <c:crosses val="autoZero"/>
        <c:auto val="1"/>
        <c:lblAlgn val="ctr"/>
        <c:lblOffset val="100"/>
        <c:noMultiLvlLbl val="0"/>
      </c:catAx>
      <c:valAx>
        <c:axId val="11696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35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LCEM_!$R$6:$R$10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F14-9F67-4A613A233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7824"/>
        <c:axId val="1169663904"/>
      </c:barChart>
      <c:catAx>
        <c:axId val="11696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3904"/>
        <c:crosses val="autoZero"/>
        <c:auto val="1"/>
        <c:lblAlgn val="ctr"/>
        <c:lblOffset val="100"/>
        <c:noMultiLvlLbl val="0"/>
      </c:catAx>
      <c:valAx>
        <c:axId val="11696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782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LCEM_!$H$3:$J$3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LCEM_!$J$6:$J$10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22.168353623132528</c:v>
                </c:pt>
                <c:pt idx="3">
                  <c:v>22.168353623132528</c:v>
                </c:pt>
                <c:pt idx="4">
                  <c:v>22.168353623132528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A-428C-8E62-B129CBDEBB31}"/>
            </c:ext>
          </c:extLst>
        </c:ser>
        <c:ser>
          <c:idx val="1"/>
          <c:order val="1"/>
          <c:tx>
            <c:strRef>
              <c:f>LCEM_!$K$3:$M$3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LCEM_!$M$6:$M$10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22.15796918942355</c:v>
                </c:pt>
                <c:pt idx="3">
                  <c:v>22.15796918942355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A-428C-8E62-B129CBDEBB31}"/>
            </c:ext>
          </c:extLst>
        </c:ser>
        <c:ser>
          <c:idx val="2"/>
          <c:order val="2"/>
          <c:tx>
            <c:strRef>
              <c:f>LCEM_!$N$3:$P$3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LCEM_!$P$6:$P$10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22.16355645894085</c:v>
                </c:pt>
                <c:pt idx="3">
                  <c:v>22.16355645894085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0A-428C-8E62-B129CBDE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8216"/>
        <c:axId val="1169669000"/>
      </c:barChart>
      <c:catAx>
        <c:axId val="116966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9000"/>
        <c:crosses val="autoZero"/>
        <c:auto val="1"/>
        <c:lblAlgn val="ctr"/>
        <c:lblOffset val="100"/>
        <c:noMultiLvlLbl val="0"/>
      </c:catAx>
      <c:valAx>
        <c:axId val="116966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821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LCEM_!$Q$6:$Q$10</c:f>
              <c:numCache>
                <c:formatCode>General</c:formatCode>
                <c:ptCount val="5"/>
                <c:pt idx="0">
                  <c:v>18.83646809192027</c:v>
                </c:pt>
                <c:pt idx="1">
                  <c:v>11.245007266280453</c:v>
                </c:pt>
                <c:pt idx="2">
                  <c:v>4.4440448550062763</c:v>
                </c:pt>
                <c:pt idx="3">
                  <c:v>4.4440448550062763</c:v>
                </c:pt>
                <c:pt idx="4">
                  <c:v>7.4497908989751283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C-4948-8451-5678B2A89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7432"/>
        <c:axId val="1169670176"/>
      </c:barChart>
      <c:catAx>
        <c:axId val="116966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70176"/>
        <c:crosses val="autoZero"/>
        <c:auto val="1"/>
        <c:lblAlgn val="ctr"/>
        <c:lblOffset val="100"/>
        <c:noMultiLvlLbl val="0"/>
      </c:catAx>
      <c:valAx>
        <c:axId val="11696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743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LCEM_!$U$6:$U$10</c:f>
              <c:numCache>
                <c:formatCode>0.000</c:formatCode>
                <c:ptCount val="5"/>
                <c:pt idx="0">
                  <c:v>0.9707252618858877</c:v>
                </c:pt>
                <c:pt idx="1">
                  <c:v>0.5832180000846664</c:v>
                </c:pt>
                <c:pt idx="2">
                  <c:v>0.40000000000000008</c:v>
                </c:pt>
                <c:pt idx="3">
                  <c:v>0.40000000000000008</c:v>
                </c:pt>
                <c:pt idx="4">
                  <c:v>0.48043555281130113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F-4BC5-9B65-18D2D62CF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2728"/>
        <c:axId val="1169665472"/>
      </c:barChart>
      <c:catAx>
        <c:axId val="116966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5472"/>
        <c:crosses val="autoZero"/>
        <c:auto val="1"/>
        <c:lblAlgn val="ctr"/>
        <c:lblOffset val="100"/>
        <c:noMultiLvlLbl val="0"/>
      </c:catAx>
      <c:valAx>
        <c:axId val="11696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27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LCEM_!$S$4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LCEM_!$S$6:$S$10</c:f>
              <c:numCache>
                <c:formatCode>General</c:formatCode>
                <c:ptCount val="5"/>
                <c:pt idx="0">
                  <c:v>8.3635211104640776E-3</c:v>
                </c:pt>
                <c:pt idx="1">
                  <c:v>8.3635138040314451E-3</c:v>
                </c:pt>
                <c:pt idx="2">
                  <c:v>8.3635054204417008E-3</c:v>
                </c:pt>
                <c:pt idx="3">
                  <c:v>8.3635054204417008E-3</c:v>
                </c:pt>
                <c:pt idx="4">
                  <c:v>8.3635098883650272E-3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E-46C7-A232-D0D4CEE162E2}"/>
            </c:ext>
          </c:extLst>
        </c:ser>
        <c:ser>
          <c:idx val="1"/>
          <c:order val="1"/>
          <c:tx>
            <c:strRef>
              <c:f>LCEM_!$T$4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LCEM_!$T$6:$T$10</c:f>
              <c:numCache>
                <c:formatCode>0.00000</c:formatCode>
                <c:ptCount val="5"/>
                <c:pt idx="0">
                  <c:v>8.363532107014203E-3</c:v>
                </c:pt>
                <c:pt idx="1">
                  <c:v>8.3635321070142047E-3</c:v>
                </c:pt>
                <c:pt idx="2">
                  <c:v>8.363532107014203E-3</c:v>
                </c:pt>
                <c:pt idx="3">
                  <c:v>8.363532107014203E-3</c:v>
                </c:pt>
                <c:pt idx="4">
                  <c:v>8.3635321070142047E-3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E-46C7-A232-D0D4CEE16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3120"/>
        <c:axId val="1169665864"/>
      </c:barChart>
      <c:catAx>
        <c:axId val="11696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5864"/>
        <c:crosses val="autoZero"/>
        <c:auto val="1"/>
        <c:lblAlgn val="ctr"/>
        <c:lblOffset val="100"/>
        <c:noMultiLvlLbl val="0"/>
      </c:catAx>
      <c:valAx>
        <c:axId val="1169665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312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LCEM_!$V$6:$V$10</c:f>
              <c:numCache>
                <c:formatCode>General</c:formatCode>
                <c:ptCount val="5"/>
                <c:pt idx="0">
                  <c:v>4.7471028161614495</c:v>
                </c:pt>
                <c:pt idx="1">
                  <c:v>0.98549276977340672</c:v>
                </c:pt>
                <c:pt idx="2">
                  <c:v>0.33397128385768704</c:v>
                </c:pt>
                <c:pt idx="3">
                  <c:v>0.33397128385768704</c:v>
                </c:pt>
                <c:pt idx="4">
                  <c:v>0.53877191005592595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B-4C17-AB99-F23110059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6648"/>
        <c:axId val="1169667040"/>
      </c:barChart>
      <c:catAx>
        <c:axId val="116966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7040"/>
        <c:crosses val="autoZero"/>
        <c:auto val="1"/>
        <c:lblAlgn val="ctr"/>
        <c:lblOffset val="100"/>
        <c:noMultiLvlLbl val="0"/>
      </c:catAx>
      <c:valAx>
        <c:axId val="11696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664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LCEM_!$U$6:$U$10</c:f>
              <c:numCache>
                <c:formatCode>0.000</c:formatCode>
                <c:ptCount val="5"/>
                <c:pt idx="0">
                  <c:v>0.9707252618858877</c:v>
                </c:pt>
                <c:pt idx="1">
                  <c:v>0.5832180000846664</c:v>
                </c:pt>
                <c:pt idx="2">
                  <c:v>0.40000000000000008</c:v>
                </c:pt>
                <c:pt idx="3">
                  <c:v>0.40000000000000008</c:v>
                </c:pt>
                <c:pt idx="4">
                  <c:v>0.48043555281130113</c:v>
                </c:pt>
              </c:numCache>
            </c:numRef>
          </c:xVal>
          <c:yVal>
            <c:numRef>
              <c:f>LCEM_!$V$6:$V$10</c:f>
              <c:numCache>
                <c:formatCode>General</c:formatCode>
                <c:ptCount val="5"/>
                <c:pt idx="0">
                  <c:v>4.7471028161614495</c:v>
                </c:pt>
                <c:pt idx="1">
                  <c:v>0.98549276977340672</c:v>
                </c:pt>
                <c:pt idx="2">
                  <c:v>0.33397128385768704</c:v>
                </c:pt>
                <c:pt idx="3">
                  <c:v>0.33397128385768704</c:v>
                </c:pt>
                <c:pt idx="4">
                  <c:v>0.53877191005592595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9-4855-84C8-A2D79C65C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470496"/>
        <c:axId val="702470104"/>
      </c:scatterChart>
      <c:valAx>
        <c:axId val="70247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0104"/>
        <c:crosses val="autoZero"/>
        <c:crossBetween val="midCat"/>
      </c:valAx>
      <c:valAx>
        <c:axId val="70247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0496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LCEM_!$Q$6:$Q$10</c:f>
              <c:numCache>
                <c:formatCode>General</c:formatCode>
                <c:ptCount val="5"/>
                <c:pt idx="0">
                  <c:v>18.83646809192027</c:v>
                </c:pt>
                <c:pt idx="1">
                  <c:v>11.245007266280453</c:v>
                </c:pt>
                <c:pt idx="2">
                  <c:v>4.4440448550062763</c:v>
                </c:pt>
                <c:pt idx="3">
                  <c:v>4.4440448550062763</c:v>
                </c:pt>
                <c:pt idx="4">
                  <c:v>7.4497908989751283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4-4AEF-9C54-6E99AF73F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LCEM_!$F$6:$F$10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4-4AEF-9C54-6E99AF73F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LCEM_new!$H$3:$J$3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LCEM_new!$I$6:$I$10</c:f>
              <c:numCache>
                <c:formatCode>0.000</c:formatCode>
                <c:ptCount val="5"/>
                <c:pt idx="0">
                  <c:v>0.97283748570547302</c:v>
                </c:pt>
                <c:pt idx="1">
                  <c:v>0.58511240082285698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2-4563-8104-55B360C40C21}"/>
            </c:ext>
          </c:extLst>
        </c:ser>
        <c:ser>
          <c:idx val="1"/>
          <c:order val="1"/>
          <c:tx>
            <c:strRef>
              <c:f>LCEM_new!$K$3:$M$3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LCEM_new!$L$6:$L$10</c:f>
              <c:numCache>
                <c:formatCode>0.000</c:formatCode>
                <c:ptCount val="5"/>
                <c:pt idx="0">
                  <c:v>0.96885381913597213</c:v>
                </c:pt>
                <c:pt idx="1">
                  <c:v>0.57474379101286477</c:v>
                </c:pt>
                <c:pt idx="2">
                  <c:v>0.4</c:v>
                </c:pt>
                <c:pt idx="3">
                  <c:v>0.4</c:v>
                </c:pt>
                <c:pt idx="4">
                  <c:v>0.57474379101286477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2-4563-8104-55B360C40C21}"/>
            </c:ext>
          </c:extLst>
        </c:ser>
        <c:ser>
          <c:idx val="2"/>
          <c:order val="2"/>
          <c:tx>
            <c:strRef>
              <c:f>LCEM_new!$N$3:$P$3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LCEM_new!$O$6:$O$10</c:f>
              <c:numCache>
                <c:formatCode>0.000</c:formatCode>
                <c:ptCount val="5"/>
                <c:pt idx="0">
                  <c:v>0.96720424432610264</c:v>
                </c:pt>
                <c:pt idx="1">
                  <c:v>0.58790846223743498</c:v>
                </c:pt>
                <c:pt idx="2">
                  <c:v>0.4</c:v>
                </c:pt>
                <c:pt idx="3">
                  <c:v>0.4</c:v>
                </c:pt>
                <c:pt idx="4">
                  <c:v>0.58790846223743498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2-4563-8104-55B360C4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3512"/>
        <c:axId val="1169668608"/>
      </c:barChart>
      <c:catAx>
        <c:axId val="116966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8608"/>
        <c:crosses val="autoZero"/>
        <c:auto val="1"/>
        <c:lblAlgn val="ctr"/>
        <c:lblOffset val="100"/>
        <c:noMultiLvlLbl val="0"/>
      </c:catAx>
      <c:valAx>
        <c:axId val="11696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35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SUMMERY!$H$34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SUMMERY!$H$36:$H$40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22.168353623132528</c:v>
                </c:pt>
                <c:pt idx="3">
                  <c:v>22.168353623132528</c:v>
                </c:pt>
                <c:pt idx="4">
                  <c:v>22.168353623132528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SUMMERY!$I$34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SUMMERY!$I$36:$I$40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22.138333333333335</c:v>
                </c:pt>
                <c:pt idx="3">
                  <c:v>26.089500000000001</c:v>
                </c:pt>
                <c:pt idx="4">
                  <c:v>25.895499999999995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SUMMERY!$J$34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SUMMERY!$J$36:$J$40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SUMMERY!$K$34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SUMMERY!$K$36:$K$40</c:f>
              <c:numCache>
                <c:formatCode>0.0</c:formatCode>
                <c:ptCount val="5"/>
                <c:pt idx="0">
                  <c:v>26.1</c:v>
                </c:pt>
                <c:pt idx="1">
                  <c:v>26</c:v>
                </c:pt>
                <c:pt idx="2">
                  <c:v>22.4</c:v>
                </c:pt>
                <c:pt idx="3">
                  <c:v>26.12</c:v>
                </c:pt>
                <c:pt idx="4">
                  <c:v>25.93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SUMMERY!$L$34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SUMMERY!$L$36:$L$40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 sz="900"/>
                  <a:t>NP zone</a:t>
                </a:r>
                <a:r>
                  <a:rPr lang="en-US" altLang="ja-JP" sz="900" baseline="0"/>
                  <a:t> temperature [ºC]</a:t>
                </a:r>
                <a:endParaRPr lang="ja-JP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LCEM_new!$R$6:$R$10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E-4DE5-86A5-66C56DD62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7824"/>
        <c:axId val="1169663904"/>
      </c:barChart>
      <c:catAx>
        <c:axId val="11696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3904"/>
        <c:crosses val="autoZero"/>
        <c:auto val="1"/>
        <c:lblAlgn val="ctr"/>
        <c:lblOffset val="100"/>
        <c:noMultiLvlLbl val="0"/>
      </c:catAx>
      <c:valAx>
        <c:axId val="11696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782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LCEM_new!$H$3:$J$3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LCEM_new!$J$6:$J$10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22.168353623132528</c:v>
                </c:pt>
                <c:pt idx="3">
                  <c:v>22.168353623132528</c:v>
                </c:pt>
                <c:pt idx="4">
                  <c:v>22.168353623132528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6-4F07-95FB-D33E1A35CFBC}"/>
            </c:ext>
          </c:extLst>
        </c:ser>
        <c:ser>
          <c:idx val="1"/>
          <c:order val="1"/>
          <c:tx>
            <c:strRef>
              <c:f>LCEM_new!$K$3:$M$3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LCEM_new!$M$6:$M$10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22.15796918942355</c:v>
                </c:pt>
                <c:pt idx="3">
                  <c:v>22.15796918942355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6-4F07-95FB-D33E1A35CFBC}"/>
            </c:ext>
          </c:extLst>
        </c:ser>
        <c:ser>
          <c:idx val="2"/>
          <c:order val="2"/>
          <c:tx>
            <c:strRef>
              <c:f>LCEM_new!$N$3:$P$3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LCEM_new!$P$6:$P$10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22.16355645894085</c:v>
                </c:pt>
                <c:pt idx="3">
                  <c:v>22.16355645894085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6-4F07-95FB-D33E1A35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8216"/>
        <c:axId val="1169669000"/>
      </c:barChart>
      <c:catAx>
        <c:axId val="116966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9000"/>
        <c:crosses val="autoZero"/>
        <c:auto val="1"/>
        <c:lblAlgn val="ctr"/>
        <c:lblOffset val="100"/>
        <c:noMultiLvlLbl val="0"/>
      </c:catAx>
      <c:valAx>
        <c:axId val="116966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821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LCEM_new!$Q$6:$Q$10</c:f>
              <c:numCache>
                <c:formatCode>General</c:formatCode>
                <c:ptCount val="5"/>
                <c:pt idx="0">
                  <c:v>29.460916557287124</c:v>
                </c:pt>
                <c:pt idx="1">
                  <c:v>17.628295225684692</c:v>
                </c:pt>
                <c:pt idx="2">
                  <c:v>8.8219427964939463</c:v>
                </c:pt>
                <c:pt idx="3">
                  <c:v>8.8219427964939463</c:v>
                </c:pt>
                <c:pt idx="4">
                  <c:v>12.708149342831573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4-4BCD-AB3C-057A97D05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7432"/>
        <c:axId val="1169670176"/>
      </c:barChart>
      <c:catAx>
        <c:axId val="116966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70176"/>
        <c:crosses val="autoZero"/>
        <c:auto val="1"/>
        <c:lblAlgn val="ctr"/>
        <c:lblOffset val="100"/>
        <c:noMultiLvlLbl val="0"/>
      </c:catAx>
      <c:valAx>
        <c:axId val="11696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743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LCEM_new!$U$6:$U$10</c:f>
              <c:numCache>
                <c:formatCode>0.000</c:formatCode>
                <c:ptCount val="5"/>
                <c:pt idx="0">
                  <c:v>0.9707252618858877</c:v>
                </c:pt>
                <c:pt idx="1">
                  <c:v>0.5832180000846664</c:v>
                </c:pt>
                <c:pt idx="2">
                  <c:v>0.40000000000000008</c:v>
                </c:pt>
                <c:pt idx="3">
                  <c:v>0.40000000000000008</c:v>
                </c:pt>
                <c:pt idx="4">
                  <c:v>0.48043555281130113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A-4E38-B0F3-C1CF9569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2728"/>
        <c:axId val="1169665472"/>
      </c:barChart>
      <c:catAx>
        <c:axId val="116966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5472"/>
        <c:crosses val="autoZero"/>
        <c:auto val="1"/>
        <c:lblAlgn val="ctr"/>
        <c:lblOffset val="100"/>
        <c:noMultiLvlLbl val="0"/>
      </c:catAx>
      <c:valAx>
        <c:axId val="11696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27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LCEM_new!$S$4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LCEM_new!$S$6:$S$10</c:f>
              <c:numCache>
                <c:formatCode>General</c:formatCode>
                <c:ptCount val="5"/>
                <c:pt idx="0">
                  <c:v>8.3635211104640776E-3</c:v>
                </c:pt>
                <c:pt idx="1">
                  <c:v>8.3635138040314451E-3</c:v>
                </c:pt>
                <c:pt idx="2">
                  <c:v>8.3635054204417008E-3</c:v>
                </c:pt>
                <c:pt idx="3">
                  <c:v>8.3635054204417008E-3</c:v>
                </c:pt>
                <c:pt idx="4">
                  <c:v>8.3635098883650272E-3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2-4099-950C-46FDE9B2C346}"/>
            </c:ext>
          </c:extLst>
        </c:ser>
        <c:ser>
          <c:idx val="1"/>
          <c:order val="1"/>
          <c:tx>
            <c:strRef>
              <c:f>LCEM_new!$T$4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LCEM_new!$T$6:$T$10</c:f>
              <c:numCache>
                <c:formatCode>0.00000</c:formatCode>
                <c:ptCount val="5"/>
                <c:pt idx="0">
                  <c:v>8.363532107014203E-3</c:v>
                </c:pt>
                <c:pt idx="1">
                  <c:v>8.3635321070142047E-3</c:v>
                </c:pt>
                <c:pt idx="2">
                  <c:v>8.363532107014203E-3</c:v>
                </c:pt>
                <c:pt idx="3">
                  <c:v>8.363532107014203E-3</c:v>
                </c:pt>
                <c:pt idx="4">
                  <c:v>8.3635321070142047E-3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2-4099-950C-46FDE9B2C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3120"/>
        <c:axId val="1169665864"/>
      </c:barChart>
      <c:catAx>
        <c:axId val="11696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5864"/>
        <c:crosses val="autoZero"/>
        <c:auto val="1"/>
        <c:lblAlgn val="ctr"/>
        <c:lblOffset val="100"/>
        <c:noMultiLvlLbl val="0"/>
      </c:catAx>
      <c:valAx>
        <c:axId val="1169665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312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LCEM_new!$V$6:$V$10</c:f>
              <c:numCache>
                <c:formatCode>General</c:formatCode>
                <c:ptCount val="5"/>
                <c:pt idx="0">
                  <c:v>4.7471028161614495</c:v>
                </c:pt>
                <c:pt idx="1">
                  <c:v>0.98549276977340672</c:v>
                </c:pt>
                <c:pt idx="2">
                  <c:v>0.33397128385768704</c:v>
                </c:pt>
                <c:pt idx="3">
                  <c:v>0.33397128385768704</c:v>
                </c:pt>
                <c:pt idx="4">
                  <c:v>0.53877191005592595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F-47BC-A49F-39741E58C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6648"/>
        <c:axId val="1169667040"/>
      </c:barChart>
      <c:catAx>
        <c:axId val="116966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7040"/>
        <c:crosses val="autoZero"/>
        <c:auto val="1"/>
        <c:lblAlgn val="ctr"/>
        <c:lblOffset val="100"/>
        <c:noMultiLvlLbl val="0"/>
      </c:catAx>
      <c:valAx>
        <c:axId val="11696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664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LCEM_new!$U$6:$U$10</c:f>
              <c:numCache>
                <c:formatCode>0.000</c:formatCode>
                <c:ptCount val="5"/>
                <c:pt idx="0">
                  <c:v>0.9707252618858877</c:v>
                </c:pt>
                <c:pt idx="1">
                  <c:v>0.5832180000846664</c:v>
                </c:pt>
                <c:pt idx="2">
                  <c:v>0.40000000000000008</c:v>
                </c:pt>
                <c:pt idx="3">
                  <c:v>0.40000000000000008</c:v>
                </c:pt>
                <c:pt idx="4">
                  <c:v>0.48043555281130113</c:v>
                </c:pt>
              </c:numCache>
            </c:numRef>
          </c:xVal>
          <c:yVal>
            <c:numRef>
              <c:f>LCEM_new!$V$6:$V$10</c:f>
              <c:numCache>
                <c:formatCode>General</c:formatCode>
                <c:ptCount val="5"/>
                <c:pt idx="0">
                  <c:v>4.7471028161614495</c:v>
                </c:pt>
                <c:pt idx="1">
                  <c:v>0.98549276977340672</c:v>
                </c:pt>
                <c:pt idx="2">
                  <c:v>0.33397128385768704</c:v>
                </c:pt>
                <c:pt idx="3">
                  <c:v>0.33397128385768704</c:v>
                </c:pt>
                <c:pt idx="4">
                  <c:v>0.53877191005592595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E-466A-82C9-6996C9680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470496"/>
        <c:axId val="702470104"/>
      </c:scatterChart>
      <c:valAx>
        <c:axId val="70247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0104"/>
        <c:crosses val="autoZero"/>
        <c:crossBetween val="midCat"/>
      </c:valAx>
      <c:valAx>
        <c:axId val="70247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0496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LCEM_new!$Q$6:$Q$10</c:f>
              <c:numCache>
                <c:formatCode>General</c:formatCode>
                <c:ptCount val="5"/>
                <c:pt idx="0">
                  <c:v>29.460916557287124</c:v>
                </c:pt>
                <c:pt idx="1">
                  <c:v>17.628295225684692</c:v>
                </c:pt>
                <c:pt idx="2">
                  <c:v>8.8219427964939463</c:v>
                </c:pt>
                <c:pt idx="3">
                  <c:v>8.8219427964939463</c:v>
                </c:pt>
                <c:pt idx="4">
                  <c:v>12.708149342831573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7-4B9C-BD9E-5EB1C5CC1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LCEM_new!$F$6:$F$10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67-4B9C-BD9E-5EB1C5CC1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ACSES_!$H$3:$J$3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ACSES_!$I$6:$I$10</c:f>
              <c:numCache>
                <c:formatCode>0.000</c:formatCode>
                <c:ptCount val="5"/>
                <c:pt idx="0">
                  <c:v>0.98799999999999999</c:v>
                </c:pt>
                <c:pt idx="1">
                  <c:v>0.6</c:v>
                </c:pt>
                <c:pt idx="2">
                  <c:v>0.4</c:v>
                </c:pt>
                <c:pt idx="3">
                  <c:v>0.53300000000000003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A-4A88-95B4-C78826CBD6D2}"/>
            </c:ext>
          </c:extLst>
        </c:ser>
        <c:ser>
          <c:idx val="1"/>
          <c:order val="1"/>
          <c:tx>
            <c:strRef>
              <c:f>ACSES_!$K$3:$M$3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ACSES_!$L$6:$L$10</c:f>
              <c:numCache>
                <c:formatCode>0.000</c:formatCode>
                <c:ptCount val="5"/>
                <c:pt idx="0">
                  <c:v>0.99099999999999999</c:v>
                </c:pt>
                <c:pt idx="1">
                  <c:v>0.59099999999999997</c:v>
                </c:pt>
                <c:pt idx="2">
                  <c:v>0.4</c:v>
                </c:pt>
                <c:pt idx="3">
                  <c:v>0.64</c:v>
                </c:pt>
                <c:pt idx="4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A-4A88-95B4-C78826CBD6D2}"/>
            </c:ext>
          </c:extLst>
        </c:ser>
        <c:ser>
          <c:idx val="2"/>
          <c:order val="2"/>
          <c:tx>
            <c:strRef>
              <c:f>ACSES_!$N$3:$P$3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ACSES_!$O$6:$O$10</c:f>
              <c:numCache>
                <c:formatCode>0.000</c:formatCode>
                <c:ptCount val="5"/>
                <c:pt idx="0">
                  <c:v>0.99099999999999999</c:v>
                </c:pt>
                <c:pt idx="1">
                  <c:v>0.60399999999999998</c:v>
                </c:pt>
                <c:pt idx="2">
                  <c:v>0.4</c:v>
                </c:pt>
                <c:pt idx="3">
                  <c:v>0.64</c:v>
                </c:pt>
                <c:pt idx="4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A-4A88-95B4-C78826CB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4024"/>
        <c:axId val="702474416"/>
      </c:barChart>
      <c:catAx>
        <c:axId val="70247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4416"/>
        <c:crosses val="autoZero"/>
        <c:auto val="1"/>
        <c:lblAlgn val="ctr"/>
        <c:lblOffset val="100"/>
        <c:noMultiLvlLbl val="0"/>
      </c:catAx>
      <c:valAx>
        <c:axId val="7024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402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ACSES_!$R$6:$R$10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22</c:v>
                </c:pt>
                <c:pt idx="4">
                  <c:v>20.010000000000002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A-4F0E-B970-63A2E71C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2456"/>
        <c:axId val="702468536"/>
      </c:barChart>
      <c:catAx>
        <c:axId val="70247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68536"/>
        <c:crosses val="autoZero"/>
        <c:auto val="1"/>
        <c:lblAlgn val="ctr"/>
        <c:lblOffset val="100"/>
        <c:noMultiLvlLbl val="0"/>
      </c:catAx>
      <c:valAx>
        <c:axId val="7024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245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SUMMERY!$M$34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SUMMERY!$M$36:$M$40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22.15796918942355</c:v>
                </c:pt>
                <c:pt idx="3">
                  <c:v>22.15796918942355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SUMMERY!$N$34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SUMMERY!$N$36:$N$40</c:f>
              <c:numCache>
                <c:formatCode>0.0</c:formatCode>
                <c:ptCount val="5"/>
                <c:pt idx="0">
                  <c:v>26</c:v>
                </c:pt>
                <c:pt idx="1">
                  <c:v>26.000499999999999</c:v>
                </c:pt>
                <c:pt idx="2">
                  <c:v>22.1295</c:v>
                </c:pt>
                <c:pt idx="3">
                  <c:v>26.118000000000002</c:v>
                </c:pt>
                <c:pt idx="4">
                  <c:v>26.134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SUMMERY!$O$34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SUMMERY!$O$36:$O$40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SUMMERY!$P$34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SUMMERY!$P$36:$P$40</c:f>
              <c:numCache>
                <c:formatCode>0.0</c:formatCode>
                <c:ptCount val="5"/>
                <c:pt idx="0">
                  <c:v>26.03</c:v>
                </c:pt>
                <c:pt idx="1">
                  <c:v>26</c:v>
                </c:pt>
                <c:pt idx="2">
                  <c:v>22.33</c:v>
                </c:pt>
                <c:pt idx="3">
                  <c:v>26</c:v>
                </c:pt>
                <c:pt idx="4">
                  <c:v>26.05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SUMMERY!$Q$34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SUMMERY!$Q$36:$Q$40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 sz="8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</a:rPr>
                  <a:t>NEP zone temperature [ºC]</a:t>
                </a:r>
                <a:endParaRPr lang="ja-JP" altLang="ja-JP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ACSES_!$H$3:$J$3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ACSES_!$J$6:$J$10</c:f>
              <c:numCache>
                <c:formatCode>General</c:formatCode>
                <c:ptCount val="5"/>
                <c:pt idx="0">
                  <c:v>26.1</c:v>
                </c:pt>
                <c:pt idx="1">
                  <c:v>26</c:v>
                </c:pt>
                <c:pt idx="2">
                  <c:v>22.4</c:v>
                </c:pt>
                <c:pt idx="3">
                  <c:v>26.12</c:v>
                </c:pt>
                <c:pt idx="4">
                  <c:v>25.93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F-41AB-BCAA-2FD7C09BA21A}"/>
            </c:ext>
          </c:extLst>
        </c:ser>
        <c:ser>
          <c:idx val="1"/>
          <c:order val="1"/>
          <c:tx>
            <c:strRef>
              <c:f>ACSES_!$K$3:$M$3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ACSES_!$M$6:$M$10</c:f>
              <c:numCache>
                <c:formatCode>General</c:formatCode>
                <c:ptCount val="5"/>
                <c:pt idx="0">
                  <c:v>26.03</c:v>
                </c:pt>
                <c:pt idx="1">
                  <c:v>26</c:v>
                </c:pt>
                <c:pt idx="2">
                  <c:v>22.33</c:v>
                </c:pt>
                <c:pt idx="3">
                  <c:v>26</c:v>
                </c:pt>
                <c:pt idx="4">
                  <c:v>26.05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F-41AB-BCAA-2FD7C09BA21A}"/>
            </c:ext>
          </c:extLst>
        </c:ser>
        <c:ser>
          <c:idx val="2"/>
          <c:order val="2"/>
          <c:tx>
            <c:strRef>
              <c:f>ACSES_!$N$3:$P$3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ACSES_!$P$6:$P$10</c:f>
              <c:numCache>
                <c:formatCode>General</c:formatCode>
                <c:ptCount val="5"/>
                <c:pt idx="0">
                  <c:v>26.03</c:v>
                </c:pt>
                <c:pt idx="1">
                  <c:v>26</c:v>
                </c:pt>
                <c:pt idx="2">
                  <c:v>22.34</c:v>
                </c:pt>
                <c:pt idx="3">
                  <c:v>26.01</c:v>
                </c:pt>
                <c:pt idx="4">
                  <c:v>26.15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F-41AB-BCAA-2FD7C09BA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5200"/>
        <c:axId val="702469712"/>
      </c:barChart>
      <c:catAx>
        <c:axId val="7024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69712"/>
        <c:crosses val="autoZero"/>
        <c:auto val="1"/>
        <c:lblAlgn val="ctr"/>
        <c:lblOffset val="100"/>
        <c:noMultiLvlLbl val="0"/>
      </c:catAx>
      <c:valAx>
        <c:axId val="7024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520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ACSES_!$Q$6:$Q$10</c:f>
              <c:numCache>
                <c:formatCode>General</c:formatCode>
                <c:ptCount val="5"/>
                <c:pt idx="0">
                  <c:v>27.75</c:v>
                </c:pt>
                <c:pt idx="1">
                  <c:v>15.99</c:v>
                </c:pt>
                <c:pt idx="2">
                  <c:v>7.45</c:v>
                </c:pt>
                <c:pt idx="3">
                  <c:v>6.923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2-4B91-8C01-79B7B7F2C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4808"/>
        <c:axId val="702470888"/>
      </c:barChart>
      <c:catAx>
        <c:axId val="70247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0888"/>
        <c:crosses val="autoZero"/>
        <c:auto val="1"/>
        <c:lblAlgn val="ctr"/>
        <c:lblOffset val="100"/>
        <c:noMultiLvlLbl val="0"/>
      </c:catAx>
      <c:valAx>
        <c:axId val="7024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480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ACSES_!$U$6:$U$10</c:f>
              <c:numCache>
                <c:formatCode>0.000</c:formatCode>
                <c:ptCount val="5"/>
                <c:pt idx="0">
                  <c:v>0.89800000000000002</c:v>
                </c:pt>
                <c:pt idx="1">
                  <c:v>0.504</c:v>
                </c:pt>
                <c:pt idx="2">
                  <c:v>0.4</c:v>
                </c:pt>
                <c:pt idx="3">
                  <c:v>0.53300000000000003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8-4CB6-ABDC-9D59ADF93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68144"/>
        <c:axId val="702471280"/>
      </c:barChart>
      <c:catAx>
        <c:axId val="7024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1280"/>
        <c:crosses val="autoZero"/>
        <c:auto val="1"/>
        <c:lblAlgn val="ctr"/>
        <c:lblOffset val="100"/>
        <c:noMultiLvlLbl val="0"/>
      </c:catAx>
      <c:valAx>
        <c:axId val="7024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6814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ACSES_!$S$4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ACSES_!$S$6:$S$10</c:f>
              <c:numCache>
                <c:formatCode>General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E-49A3-B8B9-38956618EE2F}"/>
            </c:ext>
          </c:extLst>
        </c:ser>
        <c:ser>
          <c:idx val="1"/>
          <c:order val="1"/>
          <c:tx>
            <c:strRef>
              <c:f>ACSES_!$T$4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ACSES_!$T$6:$T$10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E-49A3-B8B9-38956618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2064"/>
        <c:axId val="541635000"/>
      </c:barChart>
      <c:catAx>
        <c:axId val="7024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5000"/>
        <c:crosses val="autoZero"/>
        <c:auto val="1"/>
        <c:lblAlgn val="ctr"/>
        <c:lblOffset val="100"/>
        <c:noMultiLvlLbl val="0"/>
      </c:catAx>
      <c:valAx>
        <c:axId val="54163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206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ACSES_!$V$6:$V$10</c:f>
              <c:numCache>
                <c:formatCode>General</c:formatCode>
                <c:ptCount val="5"/>
                <c:pt idx="0">
                  <c:v>4.5460000000000003</c:v>
                </c:pt>
                <c:pt idx="1">
                  <c:v>0.88</c:v>
                </c:pt>
                <c:pt idx="2">
                  <c:v>0.34</c:v>
                </c:pt>
                <c:pt idx="3">
                  <c:v>1.03</c:v>
                </c:pt>
                <c:pt idx="4">
                  <c:v>2.2199999999999998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4-4085-A9FE-6F6ED5338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541641664"/>
        <c:axId val="541635784"/>
      </c:barChart>
      <c:catAx>
        <c:axId val="5416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5784"/>
        <c:crosses val="autoZero"/>
        <c:auto val="1"/>
        <c:lblAlgn val="ctr"/>
        <c:lblOffset val="100"/>
        <c:noMultiLvlLbl val="0"/>
      </c:catAx>
      <c:valAx>
        <c:axId val="54163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4166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ACSES_!$U$6:$U$10</c:f>
              <c:numCache>
                <c:formatCode>0.000</c:formatCode>
                <c:ptCount val="5"/>
                <c:pt idx="0">
                  <c:v>0.89800000000000002</c:v>
                </c:pt>
                <c:pt idx="1">
                  <c:v>0.504</c:v>
                </c:pt>
                <c:pt idx="2">
                  <c:v>0.4</c:v>
                </c:pt>
                <c:pt idx="3">
                  <c:v>0.53300000000000003</c:v>
                </c:pt>
                <c:pt idx="4">
                  <c:v>0.78</c:v>
                </c:pt>
              </c:numCache>
            </c:numRef>
          </c:xVal>
          <c:yVal>
            <c:numRef>
              <c:f>ACSES_!$V$6:$V$10</c:f>
              <c:numCache>
                <c:formatCode>General</c:formatCode>
                <c:ptCount val="5"/>
                <c:pt idx="0">
                  <c:v>4.5460000000000003</c:v>
                </c:pt>
                <c:pt idx="1">
                  <c:v>0.88</c:v>
                </c:pt>
                <c:pt idx="2">
                  <c:v>0.34</c:v>
                </c:pt>
                <c:pt idx="3">
                  <c:v>1.03</c:v>
                </c:pt>
                <c:pt idx="4">
                  <c:v>2.2199999999999998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B-4B59-A97E-2D517ED55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5392"/>
        <c:axId val="541634608"/>
      </c:scatterChart>
      <c:valAx>
        <c:axId val="5416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4608"/>
        <c:crosses val="autoZero"/>
        <c:crossBetween val="midCat"/>
      </c:valAx>
      <c:valAx>
        <c:axId val="5416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539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ACSES_!$Q$6:$Q$10</c:f>
              <c:numCache>
                <c:formatCode>General</c:formatCode>
                <c:ptCount val="5"/>
                <c:pt idx="0">
                  <c:v>27.75</c:v>
                </c:pt>
                <c:pt idx="1">
                  <c:v>15.99</c:v>
                </c:pt>
                <c:pt idx="2">
                  <c:v>7.45</c:v>
                </c:pt>
                <c:pt idx="3">
                  <c:v>6.923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8-437E-A93E-5FF89860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ACSES_!$F$6:$F$10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8-437E-A93E-5FF89860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ACSES_new!$H$3:$J$3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ACSES_new!$I$6:$I$10</c:f>
              <c:numCache>
                <c:formatCode>0.000</c:formatCode>
                <c:ptCount val="5"/>
                <c:pt idx="0">
                  <c:v>1.022409638554217</c:v>
                </c:pt>
                <c:pt idx="1">
                  <c:v>0.60361445783132528</c:v>
                </c:pt>
                <c:pt idx="2">
                  <c:v>0.4</c:v>
                </c:pt>
                <c:pt idx="3">
                  <c:v>0.4</c:v>
                </c:pt>
                <c:pt idx="4">
                  <c:v>0.41445783132530123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7-40D7-8101-EE56679C3DE8}"/>
            </c:ext>
          </c:extLst>
        </c:ser>
        <c:ser>
          <c:idx val="1"/>
          <c:order val="1"/>
          <c:tx>
            <c:strRef>
              <c:f>ACSES_new!$K$3:$M$3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ACSES_new!$L$6:$L$10</c:f>
              <c:numCache>
                <c:formatCode>0.000</c:formatCode>
                <c:ptCount val="5"/>
                <c:pt idx="0">
                  <c:v>1.0179573512906845</c:v>
                </c:pt>
                <c:pt idx="1">
                  <c:v>0.59315375982042651</c:v>
                </c:pt>
                <c:pt idx="2">
                  <c:v>0.40011223344556679</c:v>
                </c:pt>
                <c:pt idx="3">
                  <c:v>0.40011223344556679</c:v>
                </c:pt>
                <c:pt idx="4">
                  <c:v>0.97081930415263751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7-40D7-8101-EE56679C3DE8}"/>
            </c:ext>
          </c:extLst>
        </c:ser>
        <c:ser>
          <c:idx val="2"/>
          <c:order val="2"/>
          <c:tx>
            <c:strRef>
              <c:f>ACSES_new!$N$3:$P$3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ACSES_new!$O$6:$O$10</c:f>
              <c:numCache>
                <c:formatCode>0.000</c:formatCode>
                <c:ptCount val="5"/>
                <c:pt idx="0">
                  <c:v>1.016202203499676</c:v>
                </c:pt>
                <c:pt idx="1">
                  <c:v>0.60661049902786779</c:v>
                </c:pt>
                <c:pt idx="2">
                  <c:v>0.39987038237200262</c:v>
                </c:pt>
                <c:pt idx="3">
                  <c:v>0.39987038237200262</c:v>
                </c:pt>
                <c:pt idx="4">
                  <c:v>0.99805573558003891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7-40D7-8101-EE56679C3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4024"/>
        <c:axId val="702474416"/>
      </c:barChart>
      <c:catAx>
        <c:axId val="70247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4416"/>
        <c:crosses val="autoZero"/>
        <c:auto val="1"/>
        <c:lblAlgn val="ctr"/>
        <c:lblOffset val="100"/>
        <c:noMultiLvlLbl val="0"/>
      </c:catAx>
      <c:valAx>
        <c:axId val="7024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402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ACSES_new!$R$6:$R$10</c:f>
              <c:numCache>
                <c:formatCode>0.00_ </c:formatCode>
                <c:ptCount val="5"/>
                <c:pt idx="0">
                  <c:v>15.44</c:v>
                </c:pt>
                <c:pt idx="1">
                  <c:v>15.8</c:v>
                </c:pt>
                <c:pt idx="2">
                  <c:v>15.9</c:v>
                </c:pt>
                <c:pt idx="3">
                  <c:v>20.2</c:v>
                </c:pt>
                <c:pt idx="4">
                  <c:v>20.010000000000002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E-4D4C-91CC-44B9EDEE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2456"/>
        <c:axId val="702468536"/>
      </c:barChart>
      <c:catAx>
        <c:axId val="70247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68536"/>
        <c:crosses val="autoZero"/>
        <c:auto val="1"/>
        <c:lblAlgn val="ctr"/>
        <c:lblOffset val="100"/>
        <c:noMultiLvlLbl val="0"/>
      </c:catAx>
      <c:valAx>
        <c:axId val="7024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245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ACSES_new!$H$3:$J$3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ACSES_new!$J$6:$J$10</c:f>
              <c:numCache>
                <c:formatCode>0.00_ </c:formatCode>
                <c:ptCount val="5"/>
                <c:pt idx="0">
                  <c:v>25.8</c:v>
                </c:pt>
                <c:pt idx="1">
                  <c:v>26</c:v>
                </c:pt>
                <c:pt idx="2">
                  <c:v>22.4</c:v>
                </c:pt>
                <c:pt idx="3">
                  <c:v>25.8</c:v>
                </c:pt>
                <c:pt idx="4">
                  <c:v>25.96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C-491A-AE4B-0021DC3F2B14}"/>
            </c:ext>
          </c:extLst>
        </c:ser>
        <c:ser>
          <c:idx val="1"/>
          <c:order val="1"/>
          <c:tx>
            <c:strRef>
              <c:f>ACSES_new!$K$3:$M$3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ACSES_new!$M$6:$M$10</c:f>
              <c:numCache>
                <c:formatCode>0.00_ </c:formatCode>
                <c:ptCount val="5"/>
                <c:pt idx="0">
                  <c:v>25.8</c:v>
                </c:pt>
                <c:pt idx="1">
                  <c:v>26</c:v>
                </c:pt>
                <c:pt idx="2">
                  <c:v>22.34</c:v>
                </c:pt>
                <c:pt idx="3">
                  <c:v>25.8</c:v>
                </c:pt>
                <c:pt idx="4">
                  <c:v>25.95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C-491A-AE4B-0021DC3F2B14}"/>
            </c:ext>
          </c:extLst>
        </c:ser>
        <c:ser>
          <c:idx val="2"/>
          <c:order val="2"/>
          <c:tx>
            <c:strRef>
              <c:f>ACSES_new!$N$3:$P$3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ACSES_new!$P$6:$P$10</c:f>
              <c:numCache>
                <c:formatCode>0.00_ </c:formatCode>
                <c:ptCount val="5"/>
                <c:pt idx="0">
                  <c:v>25.8</c:v>
                </c:pt>
                <c:pt idx="1">
                  <c:v>26</c:v>
                </c:pt>
                <c:pt idx="2">
                  <c:v>22.34</c:v>
                </c:pt>
                <c:pt idx="3">
                  <c:v>25.9</c:v>
                </c:pt>
                <c:pt idx="4">
                  <c:v>25.95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7C-491A-AE4B-0021DC3F2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5200"/>
        <c:axId val="702469712"/>
      </c:barChart>
      <c:catAx>
        <c:axId val="7024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69712"/>
        <c:crosses val="autoZero"/>
        <c:auto val="1"/>
        <c:lblAlgn val="ctr"/>
        <c:lblOffset val="100"/>
        <c:noMultiLvlLbl val="0"/>
      </c:catAx>
      <c:valAx>
        <c:axId val="7024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520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SUMMERY!$R$34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SUMMERY!$R$36:$R$40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22.16355645894085</c:v>
                </c:pt>
                <c:pt idx="3">
                  <c:v>22.16355645894085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SUMMERY!$S$34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SUMMERY!$S$36:$S$40</c:f>
              <c:numCache>
                <c:formatCode>0.0</c:formatCode>
                <c:ptCount val="5"/>
                <c:pt idx="0">
                  <c:v>26</c:v>
                </c:pt>
                <c:pt idx="1">
                  <c:v>25.999500000000001</c:v>
                </c:pt>
                <c:pt idx="2">
                  <c:v>22.135333333333332</c:v>
                </c:pt>
                <c:pt idx="3">
                  <c:v>26.079666666666672</c:v>
                </c:pt>
                <c:pt idx="4">
                  <c:v>26.121833333333328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SUMMERY!$T$34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SUMMERY!$T$36:$T$40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SUMMERY!$U$34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SUMMERY!$U$36:$U$40</c:f>
              <c:numCache>
                <c:formatCode>0.0</c:formatCode>
                <c:ptCount val="5"/>
                <c:pt idx="0">
                  <c:v>26.03</c:v>
                </c:pt>
                <c:pt idx="1">
                  <c:v>26</c:v>
                </c:pt>
                <c:pt idx="2">
                  <c:v>22.34</c:v>
                </c:pt>
                <c:pt idx="3">
                  <c:v>26.01</c:v>
                </c:pt>
                <c:pt idx="4">
                  <c:v>26.15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SUMMERY!$V$34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SUMMERY!$V$36:$V$40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 sz="8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</a:rPr>
                  <a:t>NEP zone temperature [ºC]</a:t>
                </a:r>
                <a:endParaRPr lang="ja-JP" altLang="ja-JP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ACSES_new!$Q$6:$Q$10</c:f>
              <c:numCache>
                <c:formatCode>0.00_ </c:formatCode>
                <c:ptCount val="5"/>
                <c:pt idx="0">
                  <c:v>27.14</c:v>
                </c:pt>
                <c:pt idx="1">
                  <c:v>15.53</c:v>
                </c:pt>
                <c:pt idx="2">
                  <c:v>7.2</c:v>
                </c:pt>
                <c:pt idx="3">
                  <c:v>6.15</c:v>
                </c:pt>
                <c:pt idx="4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D-4D37-8791-F350CD9B6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4808"/>
        <c:axId val="702470888"/>
      </c:barChart>
      <c:catAx>
        <c:axId val="70247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0888"/>
        <c:crosses val="autoZero"/>
        <c:auto val="1"/>
        <c:lblAlgn val="ctr"/>
        <c:lblOffset val="100"/>
        <c:noMultiLvlLbl val="0"/>
      </c:catAx>
      <c:valAx>
        <c:axId val="7024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480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ACSES_new!$U$6:$U$10</c:f>
              <c:numCache>
                <c:formatCode>0.000</c:formatCode>
                <c:ptCount val="5"/>
                <c:pt idx="0">
                  <c:v>1</c:v>
                </c:pt>
                <c:pt idx="1">
                  <c:v>0.62</c:v>
                </c:pt>
                <c:pt idx="2">
                  <c:v>0.4</c:v>
                </c:pt>
                <c:pt idx="3">
                  <c:v>0.41</c:v>
                </c:pt>
                <c:pt idx="4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0-4C97-8232-62B316ECC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68144"/>
        <c:axId val="702471280"/>
      </c:barChart>
      <c:catAx>
        <c:axId val="7024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1280"/>
        <c:crosses val="autoZero"/>
        <c:auto val="1"/>
        <c:lblAlgn val="ctr"/>
        <c:lblOffset val="100"/>
        <c:noMultiLvlLbl val="0"/>
      </c:catAx>
      <c:valAx>
        <c:axId val="7024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6814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ACSES_new!$S$4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ACSES_new!$S$6:$S$10</c:f>
              <c:numCache>
                <c:formatCode>0.00000_ 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7-4A2F-88CA-77DF45FE4DAC}"/>
            </c:ext>
          </c:extLst>
        </c:ser>
        <c:ser>
          <c:idx val="1"/>
          <c:order val="1"/>
          <c:tx>
            <c:strRef>
              <c:f>ACSES_new!$T$4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ACSES_new!$T$6:$T$10</c:f>
              <c:numCache>
                <c:formatCode>0.00000_ 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7-4A2F-88CA-77DF45FE4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2064"/>
        <c:axId val="541635000"/>
      </c:barChart>
      <c:catAx>
        <c:axId val="7024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5000"/>
        <c:crosses val="autoZero"/>
        <c:auto val="1"/>
        <c:lblAlgn val="ctr"/>
        <c:lblOffset val="100"/>
        <c:noMultiLvlLbl val="0"/>
      </c:catAx>
      <c:valAx>
        <c:axId val="54163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206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ACSES_new!$V$6:$V$10</c:f>
              <c:numCache>
                <c:formatCode>0.00_ </c:formatCode>
                <c:ptCount val="5"/>
                <c:pt idx="0">
                  <c:v>5.6</c:v>
                </c:pt>
                <c:pt idx="1">
                  <c:v>1.24</c:v>
                </c:pt>
                <c:pt idx="2">
                  <c:v>0.33800000000000002</c:v>
                </c:pt>
                <c:pt idx="3">
                  <c:v>0.39</c:v>
                </c:pt>
                <c:pt idx="4">
                  <c:v>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3-4CA4-A206-4EA2F8410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541641664"/>
        <c:axId val="541635784"/>
      </c:barChart>
      <c:catAx>
        <c:axId val="5416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5784"/>
        <c:crosses val="autoZero"/>
        <c:auto val="1"/>
        <c:lblAlgn val="ctr"/>
        <c:lblOffset val="100"/>
        <c:noMultiLvlLbl val="0"/>
      </c:catAx>
      <c:valAx>
        <c:axId val="54163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4166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ACSES_new!$U$6:$U$10</c:f>
              <c:numCache>
                <c:formatCode>0.000</c:formatCode>
                <c:ptCount val="5"/>
                <c:pt idx="0">
                  <c:v>1</c:v>
                </c:pt>
                <c:pt idx="1">
                  <c:v>0.62</c:v>
                </c:pt>
                <c:pt idx="2">
                  <c:v>0.4</c:v>
                </c:pt>
                <c:pt idx="3">
                  <c:v>0.41</c:v>
                </c:pt>
                <c:pt idx="4">
                  <c:v>0.67500000000000004</c:v>
                </c:pt>
              </c:numCache>
            </c:numRef>
          </c:xVal>
          <c:yVal>
            <c:numRef>
              <c:f>ACSES_new!$V$6:$V$10</c:f>
              <c:numCache>
                <c:formatCode>0.00_ </c:formatCode>
                <c:ptCount val="5"/>
                <c:pt idx="0">
                  <c:v>5.6</c:v>
                </c:pt>
                <c:pt idx="1">
                  <c:v>1.24</c:v>
                </c:pt>
                <c:pt idx="2">
                  <c:v>0.33800000000000002</c:v>
                </c:pt>
                <c:pt idx="3">
                  <c:v>0.39</c:v>
                </c:pt>
                <c:pt idx="4">
                  <c:v>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C-43B7-BAB1-B99A2594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5392"/>
        <c:axId val="541634608"/>
      </c:scatterChart>
      <c:valAx>
        <c:axId val="5416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4608"/>
        <c:crosses val="autoZero"/>
        <c:crossBetween val="midCat"/>
      </c:valAx>
      <c:valAx>
        <c:axId val="5416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539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ACSES_new!$Q$6:$Q$10</c:f>
              <c:numCache>
                <c:formatCode>0.00_ </c:formatCode>
                <c:ptCount val="5"/>
                <c:pt idx="0">
                  <c:v>27.14</c:v>
                </c:pt>
                <c:pt idx="1">
                  <c:v>15.53</c:v>
                </c:pt>
                <c:pt idx="2">
                  <c:v>7.2</c:v>
                </c:pt>
                <c:pt idx="3">
                  <c:v>6.15</c:v>
                </c:pt>
                <c:pt idx="4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4-4352-89A8-4A1247C0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ACSES_new!$F$6:$F$10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4-4352-89A8-4A1247C0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4.xml"/><Relationship Id="rId3" Type="http://schemas.openxmlformats.org/officeDocument/2006/relationships/chart" Target="../charts/chart89.xml"/><Relationship Id="rId7" Type="http://schemas.openxmlformats.org/officeDocument/2006/relationships/chart" Target="../charts/chart93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Relationship Id="rId9" Type="http://schemas.openxmlformats.org/officeDocument/2006/relationships/chart" Target="../charts/chart9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image" Target="../media/image1.emf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7.xml"/><Relationship Id="rId3" Type="http://schemas.openxmlformats.org/officeDocument/2006/relationships/chart" Target="../charts/chart62.xml"/><Relationship Id="rId7" Type="http://schemas.openxmlformats.org/officeDocument/2006/relationships/chart" Target="../charts/chart66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6" Type="http://schemas.openxmlformats.org/officeDocument/2006/relationships/chart" Target="../charts/chart65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Relationship Id="rId9" Type="http://schemas.openxmlformats.org/officeDocument/2006/relationships/chart" Target="../charts/chart6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5.xml"/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5" Type="http://schemas.openxmlformats.org/officeDocument/2006/relationships/chart" Target="../charts/chart82.xml"/><Relationship Id="rId4" Type="http://schemas.openxmlformats.org/officeDocument/2006/relationships/chart" Target="../charts/chart81.xml"/><Relationship Id="rId9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27</xdr:col>
      <xdr:colOff>209990</xdr:colOff>
      <xdr:row>9</xdr:row>
      <xdr:rowOff>3000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AECAB2A8-5A1C-454F-9AD5-09483E38A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32</xdr:col>
      <xdr:colOff>208800</xdr:colOff>
      <xdr:row>9</xdr:row>
      <xdr:rowOff>3000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6D4FEF7-B349-4EAF-B37D-4BED1468C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11</xdr:row>
      <xdr:rowOff>3000</xdr:rowOff>
    </xdr:from>
    <xdr:to>
      <xdr:col>27</xdr:col>
      <xdr:colOff>209990</xdr:colOff>
      <xdr:row>19</xdr:row>
      <xdr:rowOff>6000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4DB9C49-CA24-4FDF-B185-8745095F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11</xdr:row>
      <xdr:rowOff>0</xdr:rowOff>
    </xdr:from>
    <xdr:to>
      <xdr:col>32</xdr:col>
      <xdr:colOff>208800</xdr:colOff>
      <xdr:row>19</xdr:row>
      <xdr:rowOff>3000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BC230849-CBA2-4C0A-94D7-E8E540964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479931</xdr:colOff>
      <xdr:row>21</xdr:row>
      <xdr:rowOff>0</xdr:rowOff>
    </xdr:from>
    <xdr:to>
      <xdr:col>28</xdr:col>
      <xdr:colOff>0</xdr:colOff>
      <xdr:row>29</xdr:row>
      <xdr:rowOff>3000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787CEA0-D698-42E8-8A5B-2394EF370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21</xdr:row>
      <xdr:rowOff>3000</xdr:rowOff>
    </xdr:from>
    <xdr:to>
      <xdr:col>32</xdr:col>
      <xdr:colOff>208800</xdr:colOff>
      <xdr:row>29</xdr:row>
      <xdr:rowOff>6000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37A60B84-8E97-4C03-B8E5-062FE6E26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272320</xdr:colOff>
      <xdr:row>30</xdr:row>
      <xdr:rowOff>238788</xdr:rowOff>
    </xdr:from>
    <xdr:to>
      <xdr:col>27</xdr:col>
      <xdr:colOff>479930</xdr:colOff>
      <xdr:row>39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A0BD090-99C2-415D-968D-C31D5D808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479930</xdr:colOff>
      <xdr:row>30</xdr:row>
      <xdr:rowOff>232125</xdr:rowOff>
    </xdr:from>
    <xdr:to>
      <xdr:col>32</xdr:col>
      <xdr:colOff>0</xdr:colOff>
      <xdr:row>38</xdr:row>
      <xdr:rowOff>238788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184040-C8AA-4577-90A3-2EA009AFB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30</xdr:row>
      <xdr:rowOff>238788</xdr:rowOff>
    </xdr:from>
    <xdr:to>
      <xdr:col>36</xdr:col>
      <xdr:colOff>212920</xdr:colOff>
      <xdr:row>39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3319320-3AD6-4181-8E24-0C2F0A24B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271131</xdr:colOff>
      <xdr:row>41</xdr:row>
      <xdr:rowOff>0</xdr:rowOff>
    </xdr:from>
    <xdr:to>
      <xdr:col>27</xdr:col>
      <xdr:colOff>479931</xdr:colOff>
      <xdr:row>49</xdr:row>
      <xdr:rowOff>6663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D125522-CF27-4027-AB4B-B01A8AD15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479931</xdr:colOff>
      <xdr:row>41</xdr:row>
      <xdr:rowOff>0</xdr:rowOff>
    </xdr:from>
    <xdr:to>
      <xdr:col>32</xdr:col>
      <xdr:colOff>0</xdr:colOff>
      <xdr:row>49</xdr:row>
      <xdr:rowOff>3000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3F3CDE3-77F1-4255-BFC2-FBBE4CD7D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40</xdr:row>
      <xdr:rowOff>235126</xdr:rowOff>
    </xdr:from>
    <xdr:to>
      <xdr:col>36</xdr:col>
      <xdr:colOff>208800</xdr:colOff>
      <xdr:row>49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1B9AD88-3A07-4D98-AC27-9E3EF7AD2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0</xdr:colOff>
      <xdr:row>21</xdr:row>
      <xdr:rowOff>0</xdr:rowOff>
    </xdr:from>
    <xdr:to>
      <xdr:col>37</xdr:col>
      <xdr:colOff>217765</xdr:colOff>
      <xdr:row>29</xdr:row>
      <xdr:rowOff>25412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B0954722-2414-4326-AFBD-DE80A52E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16</xdr:col>
      <xdr:colOff>0</xdr:colOff>
      <xdr:row>31</xdr:row>
      <xdr:rowOff>226425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5B33FF7-7407-4B8C-AF4A-8D0B80650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13</xdr:row>
      <xdr:rowOff>5350</xdr:rowOff>
    </xdr:from>
    <xdr:to>
      <xdr:col>23</xdr:col>
      <xdr:colOff>0</xdr:colOff>
      <xdr:row>22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C16F503-9653-4216-BB7C-68957ED63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21</xdr:row>
      <xdr:rowOff>226425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40363CB-A39F-4AB1-BAE7-5A95CD60D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13</xdr:row>
      <xdr:rowOff>0</xdr:rowOff>
    </xdr:from>
    <xdr:to>
      <xdr:col>9</xdr:col>
      <xdr:colOff>0</xdr:colOff>
      <xdr:row>21</xdr:row>
      <xdr:rowOff>232775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AB579C0-EFE2-47A2-BDAA-558C51736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685799</xdr:colOff>
      <xdr:row>41</xdr:row>
      <xdr:rowOff>232775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4684D9E-BFB4-4C6E-B3F5-B2E5566A3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23</xdr:col>
      <xdr:colOff>0</xdr:colOff>
      <xdr:row>31</xdr:row>
      <xdr:rowOff>226425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6288B99-4A1A-4A08-85BE-203ECBDB1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43</xdr:row>
      <xdr:rowOff>0</xdr:rowOff>
    </xdr:from>
    <xdr:to>
      <xdr:col>23</xdr:col>
      <xdr:colOff>0</xdr:colOff>
      <xdr:row>51</xdr:row>
      <xdr:rowOff>232775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BB88A56-6257-472D-A9AC-41FCE8AE4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53</xdr:row>
      <xdr:rowOff>0</xdr:rowOff>
    </xdr:from>
    <xdr:to>
      <xdr:col>23</xdr:col>
      <xdr:colOff>0</xdr:colOff>
      <xdr:row>61</xdr:row>
      <xdr:rowOff>232775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96CED06-D0E7-40B2-90D3-C0EE9A8A0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8</xdr:col>
      <xdr:colOff>685799</xdr:colOff>
      <xdr:row>31</xdr:row>
      <xdr:rowOff>232775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ADD0D3A-7349-4492-88EC-EA81062C9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44</xdr:row>
      <xdr:rowOff>0</xdr:rowOff>
    </xdr:from>
    <xdr:to>
      <xdr:col>36</xdr:col>
      <xdr:colOff>676541</xdr:colOff>
      <xdr:row>57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BA68AE8-5A83-EE4C-B0B9-F16607180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</xdr:colOff>
      <xdr:row>28</xdr:row>
      <xdr:rowOff>0</xdr:rowOff>
    </xdr:from>
    <xdr:to>
      <xdr:col>37</xdr:col>
      <xdr:colOff>0</xdr:colOff>
      <xdr:row>40</xdr:row>
      <xdr:rowOff>47476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9164F2B-1A93-E14B-B84E-E87A9D166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59</xdr:row>
      <xdr:rowOff>0</xdr:rowOff>
    </xdr:from>
    <xdr:to>
      <xdr:col>36</xdr:col>
      <xdr:colOff>676541</xdr:colOff>
      <xdr:row>72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1F0FA37-F2D7-A045-9505-1872966AB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676541</xdr:colOff>
      <xdr:row>44</xdr:row>
      <xdr:rowOff>0</xdr:rowOff>
    </xdr:from>
    <xdr:to>
      <xdr:col>51</xdr:col>
      <xdr:colOff>0</xdr:colOff>
      <xdr:row>57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8D6EFCF-0189-1342-833A-A7BA2B0D2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59</xdr:row>
      <xdr:rowOff>0</xdr:rowOff>
    </xdr:from>
    <xdr:to>
      <xdr:col>44</xdr:col>
      <xdr:colOff>0</xdr:colOff>
      <xdr:row>72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C37E3AB-3859-514A-910E-B866B9B23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676541</xdr:colOff>
      <xdr:row>44</xdr:row>
      <xdr:rowOff>0</xdr:rowOff>
    </xdr:from>
    <xdr:to>
      <xdr:col>44</xdr:col>
      <xdr:colOff>0</xdr:colOff>
      <xdr:row>57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540410E-D35F-824F-91CE-ADAEA12A7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37</xdr:col>
      <xdr:colOff>5981</xdr:colOff>
      <xdr:row>13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28FFBCF-DA5C-7649-B6FC-91DFEAD04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0</xdr:row>
      <xdr:rowOff>0</xdr:rowOff>
    </xdr:from>
    <xdr:to>
      <xdr:col>44</xdr:col>
      <xdr:colOff>0</xdr:colOff>
      <xdr:row>13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F6427DE-81FF-6740-987F-1823876ED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51</xdr:col>
      <xdr:colOff>0</xdr:colOff>
      <xdr:row>13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9F2E3BF8-3193-1E45-8028-79BE24B4C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14</xdr:row>
      <xdr:rowOff>0</xdr:rowOff>
    </xdr:from>
    <xdr:to>
      <xdr:col>36</xdr:col>
      <xdr:colOff>676541</xdr:colOff>
      <xdr:row>27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F4D5685-F7BA-5F4A-8ABE-49A57A583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14</xdr:row>
      <xdr:rowOff>0</xdr:rowOff>
    </xdr:from>
    <xdr:to>
      <xdr:col>44</xdr:col>
      <xdr:colOff>0</xdr:colOff>
      <xdr:row>27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7E92609-3F53-8445-BE5C-7D4F403DB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0</xdr:colOff>
      <xdr:row>14</xdr:row>
      <xdr:rowOff>0</xdr:rowOff>
    </xdr:from>
    <xdr:to>
      <xdr:col>51</xdr:col>
      <xdr:colOff>0</xdr:colOff>
      <xdr:row>27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940958C-E788-3243-B4BC-168679368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39</xdr:col>
      <xdr:colOff>0</xdr:colOff>
      <xdr:row>28</xdr:row>
      <xdr:rowOff>0</xdr:rowOff>
    </xdr:from>
    <xdr:to>
      <xdr:col>48</xdr:col>
      <xdr:colOff>210820</xdr:colOff>
      <xdr:row>35</xdr:row>
      <xdr:rowOff>88022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A3DB0E3E-059C-874D-8357-A47CD61C5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593040" y="5405120"/>
          <a:ext cx="6245860" cy="1439302"/>
        </a:xfrm>
        <a:prstGeom prst="rect">
          <a:avLst/>
        </a:prstGeom>
      </xdr:spPr>
    </xdr:pic>
    <xdr:clientData/>
  </xdr:twoCellAnchor>
  <xdr:twoCellAnchor>
    <xdr:from>
      <xdr:col>36</xdr:col>
      <xdr:colOff>314960</xdr:colOff>
      <xdr:row>6</xdr:row>
      <xdr:rowOff>50800</xdr:rowOff>
    </xdr:from>
    <xdr:to>
      <xdr:col>36</xdr:col>
      <xdr:colOff>528320</xdr:colOff>
      <xdr:row>11</xdr:row>
      <xdr:rowOff>142240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59DEA65D-A060-484C-B09F-80E00F53AD27}"/>
            </a:ext>
          </a:extLst>
        </xdr:cNvPr>
        <xdr:cNvSpPr/>
      </xdr:nvSpPr>
      <xdr:spPr>
        <a:xfrm>
          <a:off x="23896320" y="1209040"/>
          <a:ext cx="213360" cy="1056640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325120</xdr:colOff>
      <xdr:row>0</xdr:row>
      <xdr:rowOff>71120</xdr:rowOff>
    </xdr:from>
    <xdr:to>
      <xdr:col>36</xdr:col>
      <xdr:colOff>416560</xdr:colOff>
      <xdr:row>1</xdr:row>
      <xdr:rowOff>81280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A51B7933-99A4-D04A-ACAB-CCAF2B50FCDA}"/>
            </a:ext>
          </a:extLst>
        </xdr:cNvPr>
        <xdr:cNvSpPr/>
      </xdr:nvSpPr>
      <xdr:spPr>
        <a:xfrm>
          <a:off x="23235920" y="71120"/>
          <a:ext cx="762000" cy="203200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325120</xdr:colOff>
      <xdr:row>34</xdr:row>
      <xdr:rowOff>60960</xdr:rowOff>
    </xdr:from>
    <xdr:to>
      <xdr:col>36</xdr:col>
      <xdr:colOff>497840</xdr:colOff>
      <xdr:row>39</xdr:row>
      <xdr:rowOff>30480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66368312-622A-374C-A610-9B2A4AE1C7B8}"/>
            </a:ext>
          </a:extLst>
        </xdr:cNvPr>
        <xdr:cNvSpPr/>
      </xdr:nvSpPr>
      <xdr:spPr>
        <a:xfrm>
          <a:off x="23906480" y="6624320"/>
          <a:ext cx="172720" cy="1036320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203200</xdr:colOff>
      <xdr:row>28</xdr:row>
      <xdr:rowOff>71120</xdr:rowOff>
    </xdr:from>
    <xdr:to>
      <xdr:col>36</xdr:col>
      <xdr:colOff>426720</xdr:colOff>
      <xdr:row>29</xdr:row>
      <xdr:rowOff>91440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997F71B5-C0F1-A34C-991D-284D3E723FF4}"/>
            </a:ext>
          </a:extLst>
        </xdr:cNvPr>
        <xdr:cNvSpPr/>
      </xdr:nvSpPr>
      <xdr:spPr>
        <a:xfrm>
          <a:off x="22443440" y="5476240"/>
          <a:ext cx="1564640" cy="213360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203200</xdr:colOff>
      <xdr:row>14</xdr:row>
      <xdr:rowOff>71120</xdr:rowOff>
    </xdr:from>
    <xdr:to>
      <xdr:col>35</xdr:col>
      <xdr:colOff>314960</xdr:colOff>
      <xdr:row>15</xdr:row>
      <xdr:rowOff>91440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7030322F-5E32-784E-9806-AA6FA128386F}"/>
            </a:ext>
          </a:extLst>
        </xdr:cNvPr>
        <xdr:cNvSpPr/>
      </xdr:nvSpPr>
      <xdr:spPr>
        <a:xfrm>
          <a:off x="22443440" y="2773680"/>
          <a:ext cx="782320" cy="213360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111760</xdr:colOff>
      <xdr:row>20</xdr:row>
      <xdr:rowOff>91440</xdr:rowOff>
    </xdr:from>
    <xdr:to>
      <xdr:col>35</xdr:col>
      <xdr:colOff>294640</xdr:colOff>
      <xdr:row>25</xdr:row>
      <xdr:rowOff>132080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999AC1C7-15A8-8848-B24E-FB664AA900EA}"/>
            </a:ext>
          </a:extLst>
        </xdr:cNvPr>
        <xdr:cNvSpPr/>
      </xdr:nvSpPr>
      <xdr:spPr>
        <a:xfrm>
          <a:off x="23022560" y="3952240"/>
          <a:ext cx="182880" cy="1005840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101600</xdr:colOff>
      <xdr:row>30</xdr:row>
      <xdr:rowOff>162560</xdr:rowOff>
    </xdr:from>
    <xdr:to>
      <xdr:col>35</xdr:col>
      <xdr:colOff>274320</xdr:colOff>
      <xdr:row>39</xdr:row>
      <xdr:rowOff>10160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3C23C54D-582C-0946-818D-31D1AC560158}"/>
            </a:ext>
          </a:extLst>
        </xdr:cNvPr>
        <xdr:cNvSpPr/>
      </xdr:nvSpPr>
      <xdr:spPr>
        <a:xfrm>
          <a:off x="23012400" y="5953760"/>
          <a:ext cx="172720" cy="1686560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314960</xdr:colOff>
      <xdr:row>30</xdr:row>
      <xdr:rowOff>20320</xdr:rowOff>
    </xdr:from>
    <xdr:to>
      <xdr:col>35</xdr:col>
      <xdr:colOff>345440</xdr:colOff>
      <xdr:row>32</xdr:row>
      <xdr:rowOff>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94F748B6-E11A-EB46-9FA4-F3FDF9AD821B}"/>
            </a:ext>
          </a:extLst>
        </xdr:cNvPr>
        <xdr:cNvSpPr txBox="1"/>
      </xdr:nvSpPr>
      <xdr:spPr>
        <a:xfrm>
          <a:off x="22555200" y="5811520"/>
          <a:ext cx="70104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FF0000"/>
              </a:solidFill>
            </a:rPr>
            <a:t>上限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29</xdr:row>
      <xdr:rowOff>0</xdr:rowOff>
    </xdr:from>
    <xdr:to>
      <xdr:col>16</xdr:col>
      <xdr:colOff>0</xdr:colOff>
      <xdr:row>37</xdr:row>
      <xdr:rowOff>226425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C39CBA5D-A67F-5347-9BD8-BF189246D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19</xdr:row>
      <xdr:rowOff>5350</xdr:rowOff>
    </xdr:from>
    <xdr:to>
      <xdr:col>23</xdr:col>
      <xdr:colOff>0</xdr:colOff>
      <xdr:row>28</xdr:row>
      <xdr:rowOff>0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4C57A107-6683-394B-861C-FCCFF9A2B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16</xdr:col>
      <xdr:colOff>0</xdr:colOff>
      <xdr:row>27</xdr:row>
      <xdr:rowOff>226425</xdr:rowOff>
    </xdr:to>
    <xdr:graphicFrame macro="">
      <xdr:nvGraphicFramePr>
        <xdr:cNvPr id="4" name="グラフ 7">
          <a:extLst>
            <a:ext uri="{FF2B5EF4-FFF2-40B4-BE49-F238E27FC236}">
              <a16:creationId xmlns:a16="http://schemas.microsoft.com/office/drawing/2014/main" id="{8D2B8DF6-EE66-F847-B622-2EEB67715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19</xdr:row>
      <xdr:rowOff>0</xdr:rowOff>
    </xdr:from>
    <xdr:to>
      <xdr:col>9</xdr:col>
      <xdr:colOff>0</xdr:colOff>
      <xdr:row>27</xdr:row>
      <xdr:rowOff>232775</xdr:rowOff>
    </xdr:to>
    <xdr:graphicFrame macro="">
      <xdr:nvGraphicFramePr>
        <xdr:cNvPr id="5" name="グラフ 8">
          <a:extLst>
            <a:ext uri="{FF2B5EF4-FFF2-40B4-BE49-F238E27FC236}">
              <a16:creationId xmlns:a16="http://schemas.microsoft.com/office/drawing/2014/main" id="{1D89AD79-02F6-E647-8902-A3DC3D818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39</xdr:row>
      <xdr:rowOff>0</xdr:rowOff>
    </xdr:from>
    <xdr:to>
      <xdr:col>22</xdr:col>
      <xdr:colOff>685799</xdr:colOff>
      <xdr:row>47</xdr:row>
      <xdr:rowOff>232775</xdr:rowOff>
    </xdr:to>
    <xdr:graphicFrame macro="">
      <xdr:nvGraphicFramePr>
        <xdr:cNvPr id="6" name="グラフ 9">
          <a:extLst>
            <a:ext uri="{FF2B5EF4-FFF2-40B4-BE49-F238E27FC236}">
              <a16:creationId xmlns:a16="http://schemas.microsoft.com/office/drawing/2014/main" id="{1F123ACB-E4D0-6645-940A-CECC5E62E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23</xdr:col>
      <xdr:colOff>0</xdr:colOff>
      <xdr:row>37</xdr:row>
      <xdr:rowOff>226425</xdr:rowOff>
    </xdr:to>
    <xdr:graphicFrame macro="">
      <xdr:nvGraphicFramePr>
        <xdr:cNvPr id="7" name="グラフ 10">
          <a:extLst>
            <a:ext uri="{FF2B5EF4-FFF2-40B4-BE49-F238E27FC236}">
              <a16:creationId xmlns:a16="http://schemas.microsoft.com/office/drawing/2014/main" id="{A8926058-E7E4-EA4E-9ABE-E50C7DCCB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49</xdr:row>
      <xdr:rowOff>0</xdr:rowOff>
    </xdr:from>
    <xdr:to>
      <xdr:col>23</xdr:col>
      <xdr:colOff>0</xdr:colOff>
      <xdr:row>57</xdr:row>
      <xdr:rowOff>232775</xdr:rowOff>
    </xdr:to>
    <xdr:graphicFrame macro="">
      <xdr:nvGraphicFramePr>
        <xdr:cNvPr id="8" name="グラフ 11">
          <a:extLst>
            <a:ext uri="{FF2B5EF4-FFF2-40B4-BE49-F238E27FC236}">
              <a16:creationId xmlns:a16="http://schemas.microsoft.com/office/drawing/2014/main" id="{3CDD77DB-493E-9A44-9F2D-A3FD2B900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59</xdr:row>
      <xdr:rowOff>0</xdr:rowOff>
    </xdr:from>
    <xdr:to>
      <xdr:col>23</xdr:col>
      <xdr:colOff>0</xdr:colOff>
      <xdr:row>67</xdr:row>
      <xdr:rowOff>232775</xdr:rowOff>
    </xdr:to>
    <xdr:graphicFrame macro="">
      <xdr:nvGraphicFramePr>
        <xdr:cNvPr id="9" name="グラフ 12">
          <a:extLst>
            <a:ext uri="{FF2B5EF4-FFF2-40B4-BE49-F238E27FC236}">
              <a16:creationId xmlns:a16="http://schemas.microsoft.com/office/drawing/2014/main" id="{11189536-316C-9340-9791-B092DC94E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16</xdr:col>
      <xdr:colOff>0</xdr:colOff>
      <xdr:row>31</xdr:row>
      <xdr:rowOff>226425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AEDA857-714B-4DEF-975A-6B68ACD05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13</xdr:row>
      <xdr:rowOff>5350</xdr:rowOff>
    </xdr:from>
    <xdr:to>
      <xdr:col>23</xdr:col>
      <xdr:colOff>0</xdr:colOff>
      <xdr:row>22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D84358E-1EFF-487E-8CF2-27E7F9C59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21</xdr:row>
      <xdr:rowOff>226425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51D3F1C-B161-4223-A7F6-D73FDDF1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13</xdr:row>
      <xdr:rowOff>0</xdr:rowOff>
    </xdr:from>
    <xdr:to>
      <xdr:col>9</xdr:col>
      <xdr:colOff>0</xdr:colOff>
      <xdr:row>21</xdr:row>
      <xdr:rowOff>232775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4AF447AB-7BB2-4F2B-BA1F-6A32D51A7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685799</xdr:colOff>
      <xdr:row>41</xdr:row>
      <xdr:rowOff>232775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6E65F0A3-5FC2-4117-B77E-5AD004E0E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23</xdr:col>
      <xdr:colOff>0</xdr:colOff>
      <xdr:row>31</xdr:row>
      <xdr:rowOff>226425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CE6181B3-3732-41CC-BF42-4E4CC56EA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43</xdr:row>
      <xdr:rowOff>0</xdr:rowOff>
    </xdr:from>
    <xdr:to>
      <xdr:col>23</xdr:col>
      <xdr:colOff>0</xdr:colOff>
      <xdr:row>51</xdr:row>
      <xdr:rowOff>232775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2AA0ED79-533E-4560-8504-C745A9733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53</xdr:row>
      <xdr:rowOff>0</xdr:rowOff>
    </xdr:from>
    <xdr:to>
      <xdr:col>23</xdr:col>
      <xdr:colOff>0</xdr:colOff>
      <xdr:row>61</xdr:row>
      <xdr:rowOff>232775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2441D469-C524-4BEF-AF28-78ED18500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16</xdr:col>
      <xdr:colOff>0</xdr:colOff>
      <xdr:row>31</xdr:row>
      <xdr:rowOff>226425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13C442-6083-415F-B8E5-AFE9875A5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13</xdr:row>
      <xdr:rowOff>5350</xdr:rowOff>
    </xdr:from>
    <xdr:to>
      <xdr:col>23</xdr:col>
      <xdr:colOff>0</xdr:colOff>
      <xdr:row>22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C2431C8-7509-4845-B0EE-2AE2AC261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21</xdr:row>
      <xdr:rowOff>226425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3BF6A7-3E69-4EA9-AEDD-442A65E9B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13</xdr:row>
      <xdr:rowOff>0</xdr:rowOff>
    </xdr:from>
    <xdr:to>
      <xdr:col>9</xdr:col>
      <xdr:colOff>0</xdr:colOff>
      <xdr:row>21</xdr:row>
      <xdr:rowOff>232775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E716A8C-F246-4BF1-A99C-B64459567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685799</xdr:colOff>
      <xdr:row>41</xdr:row>
      <xdr:rowOff>232775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9717B8A-B87B-4A4C-BF0D-6D810C7B2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23</xdr:col>
      <xdr:colOff>0</xdr:colOff>
      <xdr:row>31</xdr:row>
      <xdr:rowOff>226425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CD635DA-4418-4415-B9B8-7CF71CAC7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43</xdr:row>
      <xdr:rowOff>0</xdr:rowOff>
    </xdr:from>
    <xdr:to>
      <xdr:col>23</xdr:col>
      <xdr:colOff>0</xdr:colOff>
      <xdr:row>51</xdr:row>
      <xdr:rowOff>232775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B3F94F4-9BD4-4901-BD5C-54061051E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53</xdr:row>
      <xdr:rowOff>0</xdr:rowOff>
    </xdr:from>
    <xdr:to>
      <xdr:col>23</xdr:col>
      <xdr:colOff>0</xdr:colOff>
      <xdr:row>61</xdr:row>
      <xdr:rowOff>232775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DF84DC22-FD05-4801-BA47-F21FC0093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8</xdr:col>
      <xdr:colOff>685799</xdr:colOff>
      <xdr:row>31</xdr:row>
      <xdr:rowOff>232775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91D596C4-D968-431C-96A7-CBAF24F9F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16</xdr:col>
      <xdr:colOff>0</xdr:colOff>
      <xdr:row>31</xdr:row>
      <xdr:rowOff>226425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0C66651-320B-4B28-8964-2C65CA480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13</xdr:row>
      <xdr:rowOff>5350</xdr:rowOff>
    </xdr:from>
    <xdr:to>
      <xdr:col>23</xdr:col>
      <xdr:colOff>0</xdr:colOff>
      <xdr:row>22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50B2CA4-DE4A-4845-B044-41A77A808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21</xdr:row>
      <xdr:rowOff>226425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82F8DF6-20C3-4E69-B6E5-21B8817A8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13</xdr:row>
      <xdr:rowOff>0</xdr:rowOff>
    </xdr:from>
    <xdr:to>
      <xdr:col>9</xdr:col>
      <xdr:colOff>0</xdr:colOff>
      <xdr:row>21</xdr:row>
      <xdr:rowOff>232775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17FAA7F-25E4-41CF-A1AE-98912C5AE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685799</xdr:colOff>
      <xdr:row>41</xdr:row>
      <xdr:rowOff>232775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98E9F62-91F0-44A3-A8CF-163F6617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23</xdr:col>
      <xdr:colOff>0</xdr:colOff>
      <xdr:row>31</xdr:row>
      <xdr:rowOff>226425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41A1719-A862-4DB3-8679-68C1876C4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43</xdr:row>
      <xdr:rowOff>0</xdr:rowOff>
    </xdr:from>
    <xdr:to>
      <xdr:col>23</xdr:col>
      <xdr:colOff>0</xdr:colOff>
      <xdr:row>51</xdr:row>
      <xdr:rowOff>232775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BE3DE6C2-15AB-4302-94FC-D8FC410E7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53</xdr:row>
      <xdr:rowOff>0</xdr:rowOff>
    </xdr:from>
    <xdr:to>
      <xdr:col>23</xdr:col>
      <xdr:colOff>0</xdr:colOff>
      <xdr:row>61</xdr:row>
      <xdr:rowOff>232775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4BFB6EB-1801-4BFF-AACE-51D3771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8</xdr:col>
      <xdr:colOff>685799</xdr:colOff>
      <xdr:row>31</xdr:row>
      <xdr:rowOff>232775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CD4AACE7-7CC8-4AF3-88DB-19C90DBF0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16</xdr:col>
      <xdr:colOff>0</xdr:colOff>
      <xdr:row>31</xdr:row>
      <xdr:rowOff>226425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5B6472-106E-4FDC-ACC5-A5233B644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13</xdr:row>
      <xdr:rowOff>5350</xdr:rowOff>
    </xdr:from>
    <xdr:to>
      <xdr:col>23</xdr:col>
      <xdr:colOff>0</xdr:colOff>
      <xdr:row>22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C114C4-AA95-45D7-9A76-E4C07CEA9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21</xdr:row>
      <xdr:rowOff>226425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0C6E434-ADB3-41F6-8E6C-681603005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13</xdr:row>
      <xdr:rowOff>0</xdr:rowOff>
    </xdr:from>
    <xdr:to>
      <xdr:col>9</xdr:col>
      <xdr:colOff>0</xdr:colOff>
      <xdr:row>21</xdr:row>
      <xdr:rowOff>232775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8C5930D-AE5E-47A6-8F7B-F0B5A1584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685799</xdr:colOff>
      <xdr:row>41</xdr:row>
      <xdr:rowOff>232775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7098082-494C-41BC-8FCE-88D4E023D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23</xdr:col>
      <xdr:colOff>0</xdr:colOff>
      <xdr:row>31</xdr:row>
      <xdr:rowOff>226425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483E768-A36A-423D-AE0E-1A9993077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43</xdr:row>
      <xdr:rowOff>0</xdr:rowOff>
    </xdr:from>
    <xdr:to>
      <xdr:col>23</xdr:col>
      <xdr:colOff>0</xdr:colOff>
      <xdr:row>51</xdr:row>
      <xdr:rowOff>232775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65916B0-3E6C-4624-82C6-8D23A9AB9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53</xdr:row>
      <xdr:rowOff>0</xdr:rowOff>
    </xdr:from>
    <xdr:to>
      <xdr:col>23</xdr:col>
      <xdr:colOff>0</xdr:colOff>
      <xdr:row>61</xdr:row>
      <xdr:rowOff>232775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64F7512-C923-4446-BD91-4FA31090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8</xdr:col>
      <xdr:colOff>685799</xdr:colOff>
      <xdr:row>32</xdr:row>
      <xdr:rowOff>232775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2E56C74-5C54-4637-91C4-4AFF14CB7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16</xdr:col>
      <xdr:colOff>0</xdr:colOff>
      <xdr:row>31</xdr:row>
      <xdr:rowOff>226425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30AA02-74E3-4BD6-AF09-14E9CDC63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13</xdr:row>
      <xdr:rowOff>5350</xdr:rowOff>
    </xdr:from>
    <xdr:to>
      <xdr:col>23</xdr:col>
      <xdr:colOff>0</xdr:colOff>
      <xdr:row>22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0D0E2E4-E1B6-49EE-BF93-99F09ACB2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21</xdr:row>
      <xdr:rowOff>226425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F55FAE2-A89E-4DDA-8254-2EE453B7C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13</xdr:row>
      <xdr:rowOff>0</xdr:rowOff>
    </xdr:from>
    <xdr:to>
      <xdr:col>9</xdr:col>
      <xdr:colOff>0</xdr:colOff>
      <xdr:row>21</xdr:row>
      <xdr:rowOff>232775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C02DDAD-0FA2-49AD-BC63-8D0F583C5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685799</xdr:colOff>
      <xdr:row>41</xdr:row>
      <xdr:rowOff>232775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1204BE4-DE76-42D3-81C5-240472B86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23</xdr:col>
      <xdr:colOff>0</xdr:colOff>
      <xdr:row>31</xdr:row>
      <xdr:rowOff>226425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30DD2C4-83CF-4686-97C7-C20277C4B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43</xdr:row>
      <xdr:rowOff>0</xdr:rowOff>
    </xdr:from>
    <xdr:to>
      <xdr:col>23</xdr:col>
      <xdr:colOff>0</xdr:colOff>
      <xdr:row>51</xdr:row>
      <xdr:rowOff>232775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3636634-3FFD-4771-9BBD-D02A67730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53</xdr:row>
      <xdr:rowOff>0</xdr:rowOff>
    </xdr:from>
    <xdr:to>
      <xdr:col>23</xdr:col>
      <xdr:colOff>0</xdr:colOff>
      <xdr:row>61</xdr:row>
      <xdr:rowOff>232775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5A6BBA36-4511-4F58-875B-3F55BB14C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8</xdr:col>
      <xdr:colOff>685799</xdr:colOff>
      <xdr:row>32</xdr:row>
      <xdr:rowOff>232775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FC176F8-F4EE-4812-A70E-458EFCAA4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16</xdr:col>
      <xdr:colOff>0</xdr:colOff>
      <xdr:row>31</xdr:row>
      <xdr:rowOff>226425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29ED52D-B52B-4D21-8440-B51B3B06A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13</xdr:row>
      <xdr:rowOff>5350</xdr:rowOff>
    </xdr:from>
    <xdr:to>
      <xdr:col>23</xdr:col>
      <xdr:colOff>0</xdr:colOff>
      <xdr:row>22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3ED2BDD-2AAF-48B3-8675-C41895E3E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21</xdr:row>
      <xdr:rowOff>226425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259ADD2-DEC3-4876-9114-AC857E82E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13</xdr:row>
      <xdr:rowOff>0</xdr:rowOff>
    </xdr:from>
    <xdr:to>
      <xdr:col>9</xdr:col>
      <xdr:colOff>0</xdr:colOff>
      <xdr:row>21</xdr:row>
      <xdr:rowOff>232775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2370011-44A3-43EF-A75D-0542C2D60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685799</xdr:colOff>
      <xdr:row>41</xdr:row>
      <xdr:rowOff>232775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2511837-999A-4E3E-AD90-148B38BEE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23</xdr:col>
      <xdr:colOff>0</xdr:colOff>
      <xdr:row>31</xdr:row>
      <xdr:rowOff>226425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997E02A-3725-44C6-804E-1E3DBEBF0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43</xdr:row>
      <xdr:rowOff>0</xdr:rowOff>
    </xdr:from>
    <xdr:to>
      <xdr:col>23</xdr:col>
      <xdr:colOff>0</xdr:colOff>
      <xdr:row>51</xdr:row>
      <xdr:rowOff>232775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820ABF3-1469-4FCC-83A4-D933C3B9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53</xdr:row>
      <xdr:rowOff>0</xdr:rowOff>
    </xdr:from>
    <xdr:to>
      <xdr:col>23</xdr:col>
      <xdr:colOff>0</xdr:colOff>
      <xdr:row>61</xdr:row>
      <xdr:rowOff>232775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2064514-E7E4-4A27-A8E1-582BF8E0E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8</xdr:col>
      <xdr:colOff>685799</xdr:colOff>
      <xdr:row>31</xdr:row>
      <xdr:rowOff>232775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F8BB34AB-018E-41F6-ABBA-51EBA0076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13A5-1A73-484D-9732-453A8E9D3BE9}">
  <dimension ref="A2:W61"/>
  <sheetViews>
    <sheetView topLeftCell="F1" zoomScaleNormal="100" workbookViewId="0">
      <selection activeCell="Q6" sqref="Q6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22" t="s">
        <v>0</v>
      </c>
      <c r="C2" s="17" t="s">
        <v>6</v>
      </c>
      <c r="D2" s="17"/>
      <c r="E2" s="17"/>
      <c r="F2" s="17"/>
      <c r="G2" s="17"/>
      <c r="H2" s="17" t="s">
        <v>11</v>
      </c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2:23" x14ac:dyDescent="0.2">
      <c r="B3" s="23"/>
      <c r="C3" s="17" t="s">
        <v>1</v>
      </c>
      <c r="D3" s="17"/>
      <c r="E3" s="17"/>
      <c r="F3" s="17"/>
      <c r="G3" s="49" t="s">
        <v>5</v>
      </c>
      <c r="H3" s="17" t="s">
        <v>27</v>
      </c>
      <c r="I3" s="17"/>
      <c r="J3" s="17"/>
      <c r="K3" s="17"/>
      <c r="L3" s="17"/>
      <c r="M3" s="17"/>
      <c r="N3" s="17" t="s">
        <v>5</v>
      </c>
      <c r="O3" s="17"/>
      <c r="P3" s="17"/>
      <c r="Q3" s="17"/>
      <c r="R3" s="17"/>
    </row>
    <row r="4" spans="2:23" x14ac:dyDescent="0.2">
      <c r="B4" s="23"/>
      <c r="C4" s="12" t="s">
        <v>2</v>
      </c>
      <c r="D4" s="12" t="s">
        <v>3</v>
      </c>
      <c r="E4" s="12" t="s">
        <v>4</v>
      </c>
      <c r="F4" s="12" t="s">
        <v>25</v>
      </c>
      <c r="G4" s="49"/>
      <c r="H4" s="12" t="s">
        <v>30</v>
      </c>
      <c r="I4" s="12" t="s">
        <v>28</v>
      </c>
      <c r="J4" s="12" t="s">
        <v>29</v>
      </c>
      <c r="K4" s="12" t="s">
        <v>32</v>
      </c>
      <c r="L4" s="12" t="s">
        <v>31</v>
      </c>
      <c r="M4" s="12" t="s">
        <v>40</v>
      </c>
      <c r="N4" s="12" t="s">
        <v>30</v>
      </c>
      <c r="O4" s="12" t="s">
        <v>28</v>
      </c>
      <c r="P4" s="12" t="s">
        <v>29</v>
      </c>
      <c r="Q4" s="12" t="s">
        <v>32</v>
      </c>
      <c r="R4" s="12" t="s">
        <v>31</v>
      </c>
    </row>
    <row r="5" spans="2:23" x14ac:dyDescent="0.2">
      <c r="B5" s="24"/>
      <c r="C5" s="12" t="s">
        <v>12</v>
      </c>
      <c r="D5" s="12" t="s">
        <v>12</v>
      </c>
      <c r="E5" s="12" t="s">
        <v>12</v>
      </c>
      <c r="F5" s="12" t="s">
        <v>26</v>
      </c>
      <c r="G5" s="12" t="s">
        <v>13</v>
      </c>
      <c r="H5" s="12" t="s">
        <v>12</v>
      </c>
      <c r="I5" s="12" t="s">
        <v>12</v>
      </c>
      <c r="J5" s="12" t="s">
        <v>12</v>
      </c>
      <c r="K5" s="12" t="s">
        <v>12</v>
      </c>
      <c r="L5" s="12" t="s">
        <v>12</v>
      </c>
      <c r="M5" s="12" t="s">
        <v>12</v>
      </c>
      <c r="N5" s="12" t="s">
        <v>13</v>
      </c>
      <c r="O5" s="12" t="s">
        <v>13</v>
      </c>
      <c r="P5" s="12" t="s">
        <v>13</v>
      </c>
      <c r="Q5" s="12" t="s">
        <v>13</v>
      </c>
      <c r="R5" s="12" t="s">
        <v>13</v>
      </c>
    </row>
    <row r="6" spans="2:23" x14ac:dyDescent="0.2">
      <c r="B6" s="12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3">
        <f>LCEM_!$Q6</f>
        <v>18.83646809192027</v>
      </c>
      <c r="I6" s="3">
        <f>BEST!$Q6</f>
        <v>26.354561166666656</v>
      </c>
      <c r="J6" s="3">
        <f>Popolo!$Q6</f>
        <v>26.98</v>
      </c>
      <c r="K6" s="3">
        <f>ACSES_!$Q6</f>
        <v>27.75</v>
      </c>
      <c r="L6" s="3">
        <f>EneST!$Q6</f>
        <v>26.884025875300701</v>
      </c>
      <c r="M6" s="3">
        <f>F6</f>
        <v>24.800000000000004</v>
      </c>
      <c r="N6" s="3">
        <f>LCEM_!$R6</f>
        <v>16</v>
      </c>
      <c r="O6" s="3">
        <f>BEST!$R6</f>
        <v>16.001166666666666</v>
      </c>
      <c r="P6" s="3">
        <f>Popolo!$R6</f>
        <v>16</v>
      </c>
      <c r="Q6" s="3">
        <f>ACSES_!$R6</f>
        <v>16</v>
      </c>
      <c r="R6" s="3">
        <f>EneST!$R6</f>
        <v>16</v>
      </c>
      <c r="W6" s="9"/>
    </row>
    <row r="7" spans="2:23" x14ac:dyDescent="0.2">
      <c r="B7" s="12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3">
        <f>LCEM_!$Q7</f>
        <v>11.245007266280453</v>
      </c>
      <c r="I7" s="3">
        <f>BEST!$Q7</f>
        <v>16.007846166666667</v>
      </c>
      <c r="J7" s="3">
        <f>Popolo!$Q7</f>
        <v>16.175999999999998</v>
      </c>
      <c r="K7" s="3">
        <f>ACSES_!$Q7</f>
        <v>15.99</v>
      </c>
      <c r="L7" s="3">
        <f>EneST!$Q7</f>
        <v>15.472798486254399</v>
      </c>
      <c r="M7" s="3">
        <f t="shared" ref="M7:M10" si="1">F7</f>
        <v>14.9</v>
      </c>
      <c r="N7" s="3">
        <f>LCEM_!$R7</f>
        <v>16</v>
      </c>
      <c r="O7" s="3">
        <f>BEST!$R7</f>
        <v>15.855333333333332</v>
      </c>
      <c r="P7" s="3">
        <f>Popolo!$R7</f>
        <v>16</v>
      </c>
      <c r="Q7" s="3">
        <f>ACSES_!$R7</f>
        <v>16</v>
      </c>
      <c r="R7" s="3">
        <f>EneST!$R7</f>
        <v>16</v>
      </c>
      <c r="W7" s="9"/>
    </row>
    <row r="8" spans="2:23" x14ac:dyDescent="0.2">
      <c r="B8" s="12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3">
        <f>LCEM_!$Q8</f>
        <v>4.4440448550062763</v>
      </c>
      <c r="I8" s="3">
        <f>BEST!$Q8</f>
        <v>8.7753489999999967</v>
      </c>
      <c r="J8" s="3">
        <f>Popolo!$Q8</f>
        <v>11.071999999999999</v>
      </c>
      <c r="K8" s="3">
        <f>ACSES_!$Q8</f>
        <v>7.45</v>
      </c>
      <c r="L8" s="3">
        <f>EneST!$Q8</f>
        <v>10.256333139910399</v>
      </c>
      <c r="M8" s="3">
        <f t="shared" si="1"/>
        <v>6.3</v>
      </c>
      <c r="N8" s="3">
        <f>LCEM_!$R8</f>
        <v>16</v>
      </c>
      <c r="O8" s="3">
        <f>BEST!$R8</f>
        <v>15.784333333333331</v>
      </c>
      <c r="P8" s="3">
        <f>Popolo!$R8</f>
        <v>16</v>
      </c>
      <c r="Q8" s="3">
        <f>ACSES_!$R8</f>
        <v>16</v>
      </c>
      <c r="R8" s="3">
        <f>EneST!$R8</f>
        <v>16</v>
      </c>
      <c r="W8" s="9"/>
    </row>
    <row r="9" spans="2:23" x14ac:dyDescent="0.2">
      <c r="B9" s="12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3">
        <f>LCEM_!$Q9</f>
        <v>4.4440448550062763</v>
      </c>
      <c r="I9" s="3">
        <f>BEST!$Q9</f>
        <v>5.9441516666666665</v>
      </c>
      <c r="J9" s="3">
        <f>Popolo!$Q9</f>
        <v>6.7640000000000002</v>
      </c>
      <c r="K9" s="3">
        <f>ACSES_!$Q9</f>
        <v>6.923</v>
      </c>
      <c r="L9" s="3">
        <f>EneST!$Q9</f>
        <v>6.5342050135465701</v>
      </c>
      <c r="M9" s="3">
        <f t="shared" si="1"/>
        <v>6.3</v>
      </c>
      <c r="N9" s="3">
        <f>LCEM_!$R9</f>
        <v>16</v>
      </c>
      <c r="O9" s="3">
        <f>BEST!$R9</f>
        <v>21.009666666666668</v>
      </c>
      <c r="P9" s="3">
        <f>Popolo!$R9</f>
        <v>19.8</v>
      </c>
      <c r="Q9" s="3">
        <f>ACSES_!$R9</f>
        <v>22</v>
      </c>
      <c r="R9" s="3">
        <f>EneST!$R9</f>
        <v>19.724521557523499</v>
      </c>
      <c r="W9" s="9"/>
    </row>
    <row r="10" spans="2:23" x14ac:dyDescent="0.2">
      <c r="B10" s="12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3">
        <f>LCEM_!$Q10</f>
        <v>7.4497908989751283</v>
      </c>
      <c r="I10" s="3">
        <f>BEST!$Q10</f>
        <v>10.925474166666664</v>
      </c>
      <c r="J10" s="3">
        <f>Popolo!$Q10</f>
        <v>11.111000000000001</v>
      </c>
      <c r="K10" s="3">
        <f>ACSES_!$Q10</f>
        <v>11</v>
      </c>
      <c r="L10" s="3">
        <f>EneST!$Q10</f>
        <v>10.7841959654671</v>
      </c>
      <c r="M10" s="3">
        <f t="shared" si="1"/>
        <v>10.1</v>
      </c>
      <c r="N10" s="3">
        <f>LCEM_!$R10</f>
        <v>16</v>
      </c>
      <c r="O10" s="3">
        <f>BEST!$R10</f>
        <v>20.036166666666666</v>
      </c>
      <c r="P10" s="3">
        <f>Popolo!$R10</f>
        <v>19.8</v>
      </c>
      <c r="Q10" s="3">
        <f>ACSES_!$R10</f>
        <v>20.010000000000002</v>
      </c>
      <c r="R10" s="3">
        <f>EneST!$R10</f>
        <v>19.713938963185502</v>
      </c>
      <c r="W10" s="9"/>
    </row>
    <row r="12" spans="2:23" x14ac:dyDescent="0.2">
      <c r="B12" s="22" t="s">
        <v>0</v>
      </c>
      <c r="C12" s="17" t="s">
        <v>6</v>
      </c>
      <c r="D12" s="17"/>
      <c r="E12" s="17"/>
      <c r="F12" s="17"/>
      <c r="G12" s="17"/>
      <c r="H12" s="17" t="s">
        <v>11</v>
      </c>
      <c r="I12" s="17"/>
      <c r="J12" s="17"/>
      <c r="K12" s="17"/>
      <c r="L12" s="17"/>
      <c r="M12" s="17"/>
      <c r="N12" s="17"/>
      <c r="O12" s="17"/>
      <c r="P12" s="17"/>
      <c r="Q12" s="17"/>
    </row>
    <row r="13" spans="2:23" s="11" customFormat="1" x14ac:dyDescent="0.2">
      <c r="B13" s="23"/>
      <c r="C13" s="17" t="s">
        <v>1</v>
      </c>
      <c r="D13" s="17"/>
      <c r="E13" s="17"/>
      <c r="F13" s="17"/>
      <c r="G13" s="49" t="s">
        <v>5</v>
      </c>
      <c r="H13" s="17" t="s">
        <v>33</v>
      </c>
      <c r="I13" s="17"/>
      <c r="J13" s="17"/>
      <c r="K13" s="17"/>
      <c r="L13" s="17"/>
      <c r="M13" s="17" t="s">
        <v>34</v>
      </c>
      <c r="N13" s="17"/>
      <c r="O13" s="17"/>
      <c r="P13" s="17"/>
      <c r="Q13" s="17"/>
    </row>
    <row r="14" spans="2:23" s="11" customFormat="1" x14ac:dyDescent="0.2">
      <c r="B14" s="23"/>
      <c r="C14" s="12" t="s">
        <v>2</v>
      </c>
      <c r="D14" s="12" t="s">
        <v>3</v>
      </c>
      <c r="E14" s="12" t="s">
        <v>4</v>
      </c>
      <c r="F14" s="12" t="s">
        <v>25</v>
      </c>
      <c r="G14" s="49"/>
      <c r="H14" s="12" t="s">
        <v>30</v>
      </c>
      <c r="I14" s="12" t="s">
        <v>28</v>
      </c>
      <c r="J14" s="12" t="s">
        <v>29</v>
      </c>
      <c r="K14" s="12" t="s">
        <v>32</v>
      </c>
      <c r="L14" s="12" t="s">
        <v>31</v>
      </c>
      <c r="M14" s="12" t="s">
        <v>30</v>
      </c>
      <c r="N14" s="12" t="s">
        <v>28</v>
      </c>
      <c r="O14" s="12" t="s">
        <v>29</v>
      </c>
      <c r="P14" s="12" t="s">
        <v>32</v>
      </c>
      <c r="Q14" s="12" t="s">
        <v>31</v>
      </c>
      <c r="R14" s="25" t="s">
        <v>41</v>
      </c>
    </row>
    <row r="15" spans="2:23" s="11" customFormat="1" x14ac:dyDescent="0.2">
      <c r="B15" s="24"/>
      <c r="C15" s="12" t="s">
        <v>12</v>
      </c>
      <c r="D15" s="12" t="s">
        <v>12</v>
      </c>
      <c r="E15" s="12" t="s">
        <v>12</v>
      </c>
      <c r="F15" s="12" t="s">
        <v>26</v>
      </c>
      <c r="G15" s="12" t="s">
        <v>13</v>
      </c>
      <c r="H15" s="12" t="s">
        <v>35</v>
      </c>
      <c r="I15" s="12" t="s">
        <v>35</v>
      </c>
      <c r="J15" s="12" t="s">
        <v>35</v>
      </c>
      <c r="K15" s="12" t="s">
        <v>35</v>
      </c>
      <c r="L15" s="12" t="s">
        <v>35</v>
      </c>
      <c r="M15" s="12" t="s">
        <v>35</v>
      </c>
      <c r="N15" s="12" t="s">
        <v>35</v>
      </c>
      <c r="O15" s="12" t="s">
        <v>35</v>
      </c>
      <c r="P15" s="12" t="s">
        <v>35</v>
      </c>
      <c r="Q15" s="12" t="s">
        <v>35</v>
      </c>
      <c r="R15" s="12" t="s">
        <v>35</v>
      </c>
    </row>
    <row r="16" spans="2:23" s="11" customFormat="1" x14ac:dyDescent="0.2">
      <c r="B16" s="12">
        <v>100</v>
      </c>
      <c r="C16" s="3">
        <v>13.8</v>
      </c>
      <c r="D16" s="3">
        <v>5.9</v>
      </c>
      <c r="E16" s="3">
        <v>5.0999999999999996</v>
      </c>
      <c r="F16" s="3">
        <f>SUM(C16:E16)</f>
        <v>24.800000000000004</v>
      </c>
      <c r="G16" s="3">
        <v>16</v>
      </c>
      <c r="H16" s="21">
        <f>LCEM_!$S6</f>
        <v>8.3635211104640776E-3</v>
      </c>
      <c r="I16" s="21">
        <f>BEST!$S6</f>
        <v>8.5299999999999924E-3</v>
      </c>
      <c r="J16" s="21">
        <f>Popolo!$S6</f>
        <v>8.3700000000000007E-3</v>
      </c>
      <c r="K16" s="21">
        <f>ACSES_!$S6</f>
        <v>8.3700000000000007E-3</v>
      </c>
      <c r="L16" s="21">
        <f>EneST!$S6</f>
        <v>8.3999999999999995E-3</v>
      </c>
      <c r="M16" s="21">
        <f>LCEM_!$T6</f>
        <v>8.363532107014203E-3</v>
      </c>
      <c r="N16" s="21">
        <f>BEST!$T6</f>
        <v>8.5299999999999924E-3</v>
      </c>
      <c r="O16" s="21">
        <f>Popolo!$T6</f>
        <v>8.3700000000000007E-3</v>
      </c>
      <c r="P16" s="21">
        <f>ACSES_!$T6</f>
        <v>8.3700000000000007E-3</v>
      </c>
      <c r="Q16" s="21">
        <f>EneST!$T6</f>
        <v>8.3713839465230193E-3</v>
      </c>
      <c r="R16" s="12">
        <v>8.3999999999999995E-3</v>
      </c>
    </row>
    <row r="17" spans="2:22" s="11" customFormat="1" x14ac:dyDescent="0.2">
      <c r="B17" s="12">
        <v>110</v>
      </c>
      <c r="C17" s="3">
        <v>8.3000000000000007</v>
      </c>
      <c r="D17" s="3">
        <v>3.5</v>
      </c>
      <c r="E17" s="3">
        <v>3.1</v>
      </c>
      <c r="F17" s="3">
        <f t="shared" ref="F17:F20" si="2">SUM(C17:E17)</f>
        <v>14.9</v>
      </c>
      <c r="G17" s="3">
        <v>16</v>
      </c>
      <c r="H17" s="21">
        <f>LCEM_!$S7</f>
        <v>8.3635138040314451E-3</v>
      </c>
      <c r="I17" s="21">
        <f>BEST!$S7</f>
        <v>8.5299999999999924E-3</v>
      </c>
      <c r="J17" s="21">
        <f>Popolo!$S7</f>
        <v>8.3700000000000007E-3</v>
      </c>
      <c r="K17" s="21">
        <f>ACSES_!$S7</f>
        <v>8.3700000000000007E-3</v>
      </c>
      <c r="L17" s="21">
        <f>EneST!$S7</f>
        <v>8.3999999999999995E-3</v>
      </c>
      <c r="M17" s="21">
        <f>LCEM_!$T7</f>
        <v>8.3635321070142047E-3</v>
      </c>
      <c r="N17" s="21">
        <f>BEST!$T7</f>
        <v>8.5299999999999924E-3</v>
      </c>
      <c r="O17" s="21">
        <f>Popolo!$T7</f>
        <v>8.3700000000000007E-3</v>
      </c>
      <c r="P17" s="21">
        <f>ACSES_!$T7</f>
        <v>8.3700000000000007E-3</v>
      </c>
      <c r="Q17" s="21">
        <f>EneST!$T7</f>
        <v>8.3728517042565408E-3</v>
      </c>
      <c r="R17" s="12">
        <v>8.3999999999999995E-3</v>
      </c>
    </row>
    <row r="18" spans="2:22" s="11" customFormat="1" x14ac:dyDescent="0.2">
      <c r="B18" s="12">
        <v>120</v>
      </c>
      <c r="C18" s="3">
        <v>3.5</v>
      </c>
      <c r="D18" s="3">
        <v>1.5</v>
      </c>
      <c r="E18" s="3">
        <v>1.3</v>
      </c>
      <c r="F18" s="3">
        <f t="shared" si="2"/>
        <v>6.3</v>
      </c>
      <c r="G18" s="3">
        <v>16</v>
      </c>
      <c r="H18" s="21">
        <f>LCEM_!$S8</f>
        <v>8.3635054204417008E-3</v>
      </c>
      <c r="I18" s="21">
        <f>BEST!$S8</f>
        <v>8.523691666666668E-3</v>
      </c>
      <c r="J18" s="21">
        <f>Popolo!$S8</f>
        <v>8.3700000000000007E-3</v>
      </c>
      <c r="K18" s="21">
        <f>ACSES_!$S8</f>
        <v>8.3700000000000007E-3</v>
      </c>
      <c r="L18" s="21">
        <f>EneST!$S8</f>
        <v>8.3999999999999995E-3</v>
      </c>
      <c r="M18" s="21">
        <f>LCEM_!$T8</f>
        <v>8.363532107014203E-3</v>
      </c>
      <c r="N18" s="21">
        <f>BEST!$T8</f>
        <v>8.5226666666666576E-3</v>
      </c>
      <c r="O18" s="21">
        <f>Popolo!$T8</f>
        <v>8.3700000000000007E-3</v>
      </c>
      <c r="P18" s="21">
        <f>ACSES_!$T8</f>
        <v>8.3700000000000007E-3</v>
      </c>
      <c r="Q18" s="21">
        <f>EneST!$T8</f>
        <v>8.3746381476026005E-3</v>
      </c>
      <c r="R18" s="12">
        <v>8.3999999999999995E-3</v>
      </c>
    </row>
    <row r="19" spans="2:22" s="11" customFormat="1" x14ac:dyDescent="0.2">
      <c r="B19" s="12">
        <v>200</v>
      </c>
      <c r="C19" s="3">
        <v>3.5</v>
      </c>
      <c r="D19" s="3">
        <v>1.5</v>
      </c>
      <c r="E19" s="3">
        <v>1.3</v>
      </c>
      <c r="F19" s="3">
        <f t="shared" si="2"/>
        <v>6.3</v>
      </c>
      <c r="G19" s="3" t="s">
        <v>7</v>
      </c>
      <c r="H19" s="21">
        <f>LCEM_!$S9</f>
        <v>8.3635054204417008E-3</v>
      </c>
      <c r="I19" s="21">
        <f>BEST!$S9</f>
        <v>8.5299999999999924E-3</v>
      </c>
      <c r="J19" s="21">
        <f>Popolo!$S9</f>
        <v>8.3700000000000007E-3</v>
      </c>
      <c r="K19" s="21">
        <f>ACSES_!$S9</f>
        <v>8.3700000000000007E-3</v>
      </c>
      <c r="L19" s="21">
        <f>EneST!$S9</f>
        <v>8.3999999999999995E-3</v>
      </c>
      <c r="M19" s="21">
        <f>LCEM_!$T9</f>
        <v>8.363532107014203E-3</v>
      </c>
      <c r="N19" s="21">
        <f>BEST!$T9</f>
        <v>8.5299999999999924E-3</v>
      </c>
      <c r="O19" s="21">
        <f>Popolo!$T9</f>
        <v>8.3700000000000007E-3</v>
      </c>
      <c r="P19" s="21">
        <f>ACSES_!$T9</f>
        <v>8.3700000000000007E-3</v>
      </c>
      <c r="Q19" s="21">
        <f>EneST!$T9</f>
        <v>8.3746320160082103E-3</v>
      </c>
      <c r="R19" s="12">
        <v>8.3999999999999995E-3</v>
      </c>
    </row>
    <row r="20" spans="2:22" s="11" customFormat="1" x14ac:dyDescent="0.2">
      <c r="B20" s="12">
        <v>300</v>
      </c>
      <c r="C20" s="3">
        <v>3.5</v>
      </c>
      <c r="D20" s="3">
        <v>3.5</v>
      </c>
      <c r="E20" s="3">
        <v>3.1</v>
      </c>
      <c r="F20" s="3">
        <f t="shared" si="2"/>
        <v>10.1</v>
      </c>
      <c r="G20" s="3" t="s">
        <v>7</v>
      </c>
      <c r="H20" s="21">
        <f>LCEM_!$S10</f>
        <v>8.3635098883650272E-3</v>
      </c>
      <c r="I20" s="21">
        <f>BEST!$S10</f>
        <v>8.5299999999999924E-3</v>
      </c>
      <c r="J20" s="21">
        <f>Popolo!$S10</f>
        <v>8.3700000000000007E-3</v>
      </c>
      <c r="K20" s="21">
        <f>ACSES_!$S10</f>
        <v>8.3700000000000007E-3</v>
      </c>
      <c r="L20" s="21">
        <f>EneST!$S10</f>
        <v>8.3999999999999995E-3</v>
      </c>
      <c r="M20" s="21">
        <f>LCEM_!$T10</f>
        <v>8.3635321070142047E-3</v>
      </c>
      <c r="N20" s="21">
        <f>BEST!$T10</f>
        <v>8.5299999999999924E-3</v>
      </c>
      <c r="O20" s="21">
        <f>Popolo!$T10</f>
        <v>8.3700000000000007E-3</v>
      </c>
      <c r="P20" s="21">
        <f>ACSES_!$T10</f>
        <v>8.3700000000000007E-3</v>
      </c>
      <c r="Q20" s="21">
        <f>EneST!$T10</f>
        <v>8.3725845827334697E-3</v>
      </c>
      <c r="R20" s="12">
        <v>8.3999999999999995E-3</v>
      </c>
    </row>
    <row r="21" spans="2:22" s="11" customFormat="1" x14ac:dyDescent="0.2"/>
    <row r="22" spans="2:22" x14ac:dyDescent="0.2">
      <c r="B22" s="22" t="s">
        <v>0</v>
      </c>
      <c r="C22" s="17" t="s">
        <v>6</v>
      </c>
      <c r="D22" s="17"/>
      <c r="E22" s="17"/>
      <c r="F22" s="17"/>
      <c r="G22" s="17"/>
      <c r="H22" s="17" t="s">
        <v>11</v>
      </c>
      <c r="I22" s="17"/>
      <c r="J22" s="17"/>
      <c r="K22" s="17"/>
      <c r="L22" s="17"/>
      <c r="M22" s="17"/>
      <c r="N22" s="17"/>
      <c r="O22" s="17"/>
      <c r="P22" s="17"/>
      <c r="Q22" s="17"/>
    </row>
    <row r="23" spans="2:22" s="11" customFormat="1" x14ac:dyDescent="0.2">
      <c r="B23" s="23"/>
      <c r="C23" s="17" t="s">
        <v>1</v>
      </c>
      <c r="D23" s="17"/>
      <c r="E23" s="17"/>
      <c r="F23" s="17"/>
      <c r="G23" s="49" t="s">
        <v>5</v>
      </c>
      <c r="H23" s="17" t="s">
        <v>37</v>
      </c>
      <c r="I23" s="17"/>
      <c r="J23" s="17"/>
      <c r="K23" s="17"/>
      <c r="L23" s="17"/>
      <c r="M23" s="17" t="s">
        <v>38</v>
      </c>
      <c r="N23" s="17"/>
      <c r="O23" s="17"/>
      <c r="P23" s="17"/>
      <c r="Q23" s="17"/>
    </row>
    <row r="24" spans="2:22" s="11" customFormat="1" x14ac:dyDescent="0.2">
      <c r="B24" s="23"/>
      <c r="C24" s="12" t="s">
        <v>2</v>
      </c>
      <c r="D24" s="12" t="s">
        <v>3</v>
      </c>
      <c r="E24" s="12" t="s">
        <v>4</v>
      </c>
      <c r="F24" s="12" t="s">
        <v>25</v>
      </c>
      <c r="G24" s="49"/>
      <c r="H24" s="12" t="s">
        <v>30</v>
      </c>
      <c r="I24" s="12" t="s">
        <v>28</v>
      </c>
      <c r="J24" s="12" t="s">
        <v>29</v>
      </c>
      <c r="K24" s="12" t="s">
        <v>32</v>
      </c>
      <c r="L24" s="12" t="s">
        <v>31</v>
      </c>
      <c r="M24" s="12" t="s">
        <v>30</v>
      </c>
      <c r="N24" s="12" t="s">
        <v>28</v>
      </c>
      <c r="O24" s="12" t="s">
        <v>29</v>
      </c>
      <c r="P24" s="12" t="s">
        <v>32</v>
      </c>
      <c r="Q24" s="12" t="s">
        <v>31</v>
      </c>
      <c r="R24" s="25" t="s">
        <v>42</v>
      </c>
    </row>
    <row r="25" spans="2:22" s="11" customFormat="1" x14ac:dyDescent="0.2">
      <c r="B25" s="24"/>
      <c r="C25" s="12" t="s">
        <v>12</v>
      </c>
      <c r="D25" s="12" t="s">
        <v>12</v>
      </c>
      <c r="E25" s="12" t="s">
        <v>12</v>
      </c>
      <c r="F25" s="12" t="s">
        <v>26</v>
      </c>
      <c r="G25" s="12" t="s">
        <v>13</v>
      </c>
      <c r="H25" s="12" t="s">
        <v>15</v>
      </c>
      <c r="I25" s="12" t="s">
        <v>15</v>
      </c>
      <c r="J25" s="12" t="s">
        <v>15</v>
      </c>
      <c r="K25" s="12" t="s">
        <v>15</v>
      </c>
      <c r="L25" s="12" t="s">
        <v>15</v>
      </c>
      <c r="M25" s="12" t="s">
        <v>12</v>
      </c>
      <c r="N25" s="12" t="s">
        <v>12</v>
      </c>
      <c r="O25" s="12" t="s">
        <v>12</v>
      </c>
      <c r="P25" s="12" t="s">
        <v>12</v>
      </c>
      <c r="Q25" s="12" t="s">
        <v>12</v>
      </c>
    </row>
    <row r="26" spans="2:22" s="11" customFormat="1" x14ac:dyDescent="0.2">
      <c r="B26" s="12">
        <v>100</v>
      </c>
      <c r="C26" s="3">
        <v>13.8</v>
      </c>
      <c r="D26" s="3">
        <v>5.9</v>
      </c>
      <c r="E26" s="3">
        <v>5.0999999999999996</v>
      </c>
      <c r="F26" s="3">
        <f>SUM(C26:E26)</f>
        <v>24.800000000000004</v>
      </c>
      <c r="G26" s="3">
        <v>16</v>
      </c>
      <c r="H26" s="20">
        <f>LCEM_!$U6</f>
        <v>0.9707252618858877</v>
      </c>
      <c r="I26" s="20">
        <f>BEST!$U6</f>
        <v>0.98924685660781153</v>
      </c>
      <c r="J26" s="20">
        <f>Popolo!$U6</f>
        <v>0.97299999999999998</v>
      </c>
      <c r="K26" s="20">
        <f>ACSES_!$U6</f>
        <v>0.89800000000000002</v>
      </c>
      <c r="L26" s="20">
        <f>EneST!$U6</f>
        <v>0.98924909611352796</v>
      </c>
      <c r="M26" s="20">
        <f>LCEM_!$V6</f>
        <v>4.7471028161614495</v>
      </c>
      <c r="N26" s="20">
        <f>BEST!$V6</f>
        <v>4.012332166666666</v>
      </c>
      <c r="O26" s="20">
        <f>Popolo!$V6</f>
        <v>3.48</v>
      </c>
      <c r="P26" s="20">
        <f>ACSES_!$V6</f>
        <v>4.5460000000000003</v>
      </c>
      <c r="Q26" s="20">
        <f>EneST!$V6</f>
        <v>4.5909762847160396</v>
      </c>
      <c r="R26" s="11">
        <f>3.44+1.31</f>
        <v>4.75</v>
      </c>
    </row>
    <row r="27" spans="2:22" s="11" customFormat="1" x14ac:dyDescent="0.2">
      <c r="B27" s="12">
        <v>110</v>
      </c>
      <c r="C27" s="3">
        <v>8.3000000000000007</v>
      </c>
      <c r="D27" s="3">
        <v>3.5</v>
      </c>
      <c r="E27" s="3">
        <v>3.1</v>
      </c>
      <c r="F27" s="3">
        <f t="shared" ref="F27:F30" si="3">SUM(C27:E27)</f>
        <v>14.9</v>
      </c>
      <c r="G27" s="3">
        <v>16</v>
      </c>
      <c r="H27" s="20">
        <f>LCEM_!$U7</f>
        <v>0.5832180000846664</v>
      </c>
      <c r="I27" s="20">
        <f>BEST!$U7</f>
        <v>0.58586784376672008</v>
      </c>
      <c r="J27" s="20">
        <f>Popolo!$U7</f>
        <v>0.58499999999999996</v>
      </c>
      <c r="K27" s="20">
        <f>ACSES_!$U7</f>
        <v>0.504</v>
      </c>
      <c r="L27" s="20">
        <f>EneST!$U7</f>
        <v>0.59434723919723997</v>
      </c>
      <c r="M27" s="20">
        <f>LCEM_!$V7</f>
        <v>0.98549276977340672</v>
      </c>
      <c r="N27" s="20">
        <f>BEST!$V7</f>
        <v>1.0525033333333331</v>
      </c>
      <c r="O27" s="20">
        <f>Popolo!$V7</f>
        <v>1.042</v>
      </c>
      <c r="P27" s="20">
        <f>ACSES_!$V7</f>
        <v>0.88</v>
      </c>
      <c r="Q27" s="20">
        <f>EneST!$V7</f>
        <v>1.1123907849492201</v>
      </c>
      <c r="R27" s="11">
        <f t="shared" ref="R27:R30" si="4">3.44+1.31</f>
        <v>4.75</v>
      </c>
    </row>
    <row r="28" spans="2:22" s="11" customFormat="1" x14ac:dyDescent="0.2">
      <c r="B28" s="12">
        <v>120</v>
      </c>
      <c r="C28" s="3">
        <v>3.5</v>
      </c>
      <c r="D28" s="3">
        <v>1.5</v>
      </c>
      <c r="E28" s="3">
        <v>1.3</v>
      </c>
      <c r="F28" s="3">
        <f t="shared" si="3"/>
        <v>6.3</v>
      </c>
      <c r="G28" s="3">
        <v>16</v>
      </c>
      <c r="H28" s="20">
        <f>LCEM_!$U8</f>
        <v>0.40000000000000008</v>
      </c>
      <c r="I28" s="20">
        <f>BEST!$U8</f>
        <v>0.40006019261637193</v>
      </c>
      <c r="J28" s="20">
        <f>Popolo!$U8</f>
        <v>0.4</v>
      </c>
      <c r="K28" s="20">
        <f>ACSES_!$U8</f>
        <v>0.4</v>
      </c>
      <c r="L28" s="20">
        <f>EneST!$U8</f>
        <v>0.4</v>
      </c>
      <c r="M28" s="20">
        <f>LCEM_!$V8</f>
        <v>0.33397128385768704</v>
      </c>
      <c r="N28" s="20">
        <f>BEST!$V8</f>
        <v>0.3795</v>
      </c>
      <c r="O28" s="20">
        <f>Popolo!$V8</f>
        <v>0.51800000000000002</v>
      </c>
      <c r="P28" s="20">
        <f>ACSES_!$V8</f>
        <v>0.34</v>
      </c>
      <c r="Q28" s="20">
        <f>EneST!$V8</f>
        <v>0.39536348336501598</v>
      </c>
      <c r="R28" s="11">
        <f t="shared" si="4"/>
        <v>4.75</v>
      </c>
    </row>
    <row r="29" spans="2:22" s="11" customFormat="1" x14ac:dyDescent="0.2">
      <c r="B29" s="12">
        <v>200</v>
      </c>
      <c r="C29" s="3">
        <v>3.5</v>
      </c>
      <c r="D29" s="3">
        <v>1.5</v>
      </c>
      <c r="E29" s="3">
        <v>1.3</v>
      </c>
      <c r="F29" s="3">
        <f t="shared" si="3"/>
        <v>6.3</v>
      </c>
      <c r="G29" s="3" t="s">
        <v>7</v>
      </c>
      <c r="H29" s="20">
        <f>LCEM_!$U9</f>
        <v>0.40000000000000008</v>
      </c>
      <c r="I29" s="20">
        <f>BEST!$U9</f>
        <v>0.43304588014981271</v>
      </c>
      <c r="J29" s="20">
        <f>Popolo!$U9</f>
        <v>0.4</v>
      </c>
      <c r="K29" s="20">
        <f>ACSES_!$U9</f>
        <v>0.53300000000000003</v>
      </c>
      <c r="L29" s="20">
        <f>EneST!$U9</f>
        <v>0.40044943820224699</v>
      </c>
      <c r="M29" s="20">
        <f>LCEM_!$V9</f>
        <v>0.33397128385768704</v>
      </c>
      <c r="N29" s="20">
        <f>BEST!$V9</f>
        <v>0.46875016666666663</v>
      </c>
      <c r="O29" s="20">
        <f>Popolo!$V9</f>
        <v>0.51900000000000002</v>
      </c>
      <c r="P29" s="20">
        <f>ACSES_!$V9</f>
        <v>1.03</v>
      </c>
      <c r="Q29" s="20">
        <f>EneST!$V9</f>
        <v>0.39658052454862103</v>
      </c>
      <c r="R29" s="11">
        <f t="shared" si="4"/>
        <v>4.75</v>
      </c>
    </row>
    <row r="30" spans="2:22" s="11" customFormat="1" x14ac:dyDescent="0.2">
      <c r="B30" s="12">
        <v>300</v>
      </c>
      <c r="C30" s="3">
        <v>3.5</v>
      </c>
      <c r="D30" s="3">
        <v>3.5</v>
      </c>
      <c r="E30" s="3">
        <v>3.1</v>
      </c>
      <c r="F30" s="3">
        <f t="shared" si="3"/>
        <v>10.1</v>
      </c>
      <c r="G30" s="3" t="s">
        <v>7</v>
      </c>
      <c r="H30" s="20">
        <f>LCEM_!$U10</f>
        <v>0.48043555281130113</v>
      </c>
      <c r="I30" s="20">
        <f>BEST!$U10</f>
        <v>0.64409403424291056</v>
      </c>
      <c r="J30" s="20">
        <f>Popolo!$U10</f>
        <v>0.64100000000000001</v>
      </c>
      <c r="K30" s="20">
        <f>ACSES_!$U10</f>
        <v>0.78</v>
      </c>
      <c r="L30" s="20">
        <f>EneST!$U10</f>
        <v>0.64090957731407205</v>
      </c>
      <c r="M30" s="20">
        <f>LCEM_!$V10</f>
        <v>0.53877191005592595</v>
      </c>
      <c r="N30" s="20">
        <f>BEST!$V10</f>
        <v>1.3436865</v>
      </c>
      <c r="O30" s="20">
        <f>Popolo!$V10</f>
        <v>1.2509999999999999</v>
      </c>
      <c r="P30" s="20">
        <f>ACSES_!$V10</f>
        <v>2.2199999999999998</v>
      </c>
      <c r="Q30" s="20">
        <f>EneST!$V10</f>
        <v>1.35244604497051</v>
      </c>
      <c r="R30" s="11">
        <f t="shared" si="4"/>
        <v>4.75</v>
      </c>
    </row>
    <row r="31" spans="2:22" s="11" customFormat="1" x14ac:dyDescent="0.2"/>
    <row r="32" spans="2:22" s="11" customFormat="1" x14ac:dyDescent="0.2">
      <c r="B32" s="22" t="s">
        <v>0</v>
      </c>
      <c r="C32" s="17" t="s">
        <v>6</v>
      </c>
      <c r="D32" s="17"/>
      <c r="E32" s="17"/>
      <c r="F32" s="17"/>
      <c r="G32" s="17"/>
      <c r="H32" s="17" t="s">
        <v>36</v>
      </c>
      <c r="I32" s="17"/>
      <c r="J32" s="17"/>
      <c r="K32" s="17"/>
      <c r="L32" s="17"/>
      <c r="M32" s="17"/>
      <c r="N32" s="17"/>
      <c r="O32" s="17"/>
      <c r="P32" s="17"/>
      <c r="Q32" s="17"/>
      <c r="R32" s="18"/>
      <c r="S32" s="18"/>
      <c r="T32" s="18"/>
      <c r="U32" s="18"/>
      <c r="V32" s="17"/>
    </row>
    <row r="33" spans="2:22" s="11" customFormat="1" x14ac:dyDescent="0.2">
      <c r="B33" s="23"/>
      <c r="C33" s="17" t="s">
        <v>1</v>
      </c>
      <c r="D33" s="17"/>
      <c r="E33" s="17"/>
      <c r="F33" s="17"/>
      <c r="G33" s="49" t="s">
        <v>5</v>
      </c>
      <c r="H33" s="17" t="s">
        <v>2</v>
      </c>
      <c r="I33" s="17"/>
      <c r="J33" s="17"/>
      <c r="K33" s="17"/>
      <c r="L33" s="17"/>
      <c r="M33" s="17" t="s">
        <v>3</v>
      </c>
      <c r="N33" s="17"/>
      <c r="O33" s="17"/>
      <c r="P33" s="17"/>
      <c r="Q33" s="17"/>
      <c r="R33" s="17" t="s">
        <v>4</v>
      </c>
      <c r="S33" s="17"/>
      <c r="T33" s="17"/>
      <c r="U33" s="17"/>
      <c r="V33" s="17"/>
    </row>
    <row r="34" spans="2:22" s="11" customFormat="1" x14ac:dyDescent="0.2">
      <c r="B34" s="23"/>
      <c r="C34" s="12" t="s">
        <v>2</v>
      </c>
      <c r="D34" s="12" t="s">
        <v>3</v>
      </c>
      <c r="E34" s="12" t="s">
        <v>4</v>
      </c>
      <c r="F34" s="12" t="s">
        <v>25</v>
      </c>
      <c r="G34" s="49"/>
      <c r="H34" s="12" t="s">
        <v>30</v>
      </c>
      <c r="I34" s="12" t="s">
        <v>28</v>
      </c>
      <c r="J34" s="12" t="s">
        <v>29</v>
      </c>
      <c r="K34" s="12" t="s">
        <v>32</v>
      </c>
      <c r="L34" s="12" t="s">
        <v>31</v>
      </c>
      <c r="M34" s="12" t="s">
        <v>30</v>
      </c>
      <c r="N34" s="12" t="s">
        <v>28</v>
      </c>
      <c r="O34" s="12" t="s">
        <v>29</v>
      </c>
      <c r="P34" s="12" t="s">
        <v>32</v>
      </c>
      <c r="Q34" s="12" t="s">
        <v>31</v>
      </c>
      <c r="R34" s="12" t="s">
        <v>30</v>
      </c>
      <c r="S34" s="12" t="s">
        <v>28</v>
      </c>
      <c r="T34" s="12" t="s">
        <v>29</v>
      </c>
      <c r="U34" s="12" t="s">
        <v>32</v>
      </c>
      <c r="V34" s="16" t="s">
        <v>31</v>
      </c>
    </row>
    <row r="35" spans="2:22" s="11" customFormat="1" x14ac:dyDescent="0.2">
      <c r="B35" s="24"/>
      <c r="C35" s="12" t="s">
        <v>12</v>
      </c>
      <c r="D35" s="12" t="s">
        <v>12</v>
      </c>
      <c r="E35" s="12" t="s">
        <v>12</v>
      </c>
      <c r="F35" s="12" t="s">
        <v>26</v>
      </c>
      <c r="G35" s="12" t="s">
        <v>13</v>
      </c>
      <c r="H35" s="12" t="s">
        <v>13</v>
      </c>
      <c r="I35" s="12" t="s">
        <v>13</v>
      </c>
      <c r="J35" s="12" t="s">
        <v>13</v>
      </c>
      <c r="K35" s="12" t="s">
        <v>13</v>
      </c>
      <c r="L35" s="12" t="s">
        <v>13</v>
      </c>
      <c r="M35" s="12" t="s">
        <v>13</v>
      </c>
      <c r="N35" s="12" t="s">
        <v>13</v>
      </c>
      <c r="O35" s="12" t="s">
        <v>13</v>
      </c>
      <c r="P35" s="12" t="s">
        <v>13</v>
      </c>
      <c r="Q35" s="12" t="s">
        <v>13</v>
      </c>
      <c r="R35" s="12" t="s">
        <v>13</v>
      </c>
      <c r="S35" s="12" t="s">
        <v>13</v>
      </c>
      <c r="T35" s="12" t="s">
        <v>13</v>
      </c>
      <c r="U35" s="12" t="s">
        <v>13</v>
      </c>
      <c r="V35" s="16" t="s">
        <v>13</v>
      </c>
    </row>
    <row r="36" spans="2:22" s="11" customFormat="1" x14ac:dyDescent="0.2">
      <c r="B36" s="12">
        <v>100</v>
      </c>
      <c r="C36" s="3">
        <v>13.8</v>
      </c>
      <c r="D36" s="3">
        <v>5.9</v>
      </c>
      <c r="E36" s="3">
        <v>5.0999999999999996</v>
      </c>
      <c r="F36" s="3">
        <f>SUM(C36:E36)</f>
        <v>24.800000000000004</v>
      </c>
      <c r="G36" s="3">
        <v>16</v>
      </c>
      <c r="H36" s="3">
        <f>LCEM_!$J6</f>
        <v>26</v>
      </c>
      <c r="I36" s="3">
        <f>BEST!$J6</f>
        <v>26</v>
      </c>
      <c r="J36" s="3">
        <f>Popolo!$J6</f>
        <v>26</v>
      </c>
      <c r="K36" s="3">
        <f>ACSES_!$J6</f>
        <v>26.1</v>
      </c>
      <c r="L36" s="3">
        <f>EneST!$J6</f>
        <v>26</v>
      </c>
      <c r="M36" s="3">
        <f>LCEM_!$M6</f>
        <v>26</v>
      </c>
      <c r="N36" s="3">
        <f>BEST!$M6</f>
        <v>26</v>
      </c>
      <c r="O36" s="3">
        <f>Popolo!$M6</f>
        <v>26</v>
      </c>
      <c r="P36" s="3">
        <f>ACSES_!$M6</f>
        <v>26.03</v>
      </c>
      <c r="Q36" s="3">
        <f>EneST!$M6</f>
        <v>26</v>
      </c>
      <c r="R36" s="3">
        <f>LCEM_!$P6</f>
        <v>26</v>
      </c>
      <c r="S36" s="3">
        <f>BEST!$P6</f>
        <v>26</v>
      </c>
      <c r="T36" s="3">
        <f>Popolo!$P6</f>
        <v>26</v>
      </c>
      <c r="U36" s="3">
        <f>ACSES_!$P6</f>
        <v>26.03</v>
      </c>
      <c r="V36" s="3">
        <f>EneST!$P6</f>
        <v>26</v>
      </c>
    </row>
    <row r="37" spans="2:22" s="11" customFormat="1" x14ac:dyDescent="0.2">
      <c r="B37" s="12">
        <v>110</v>
      </c>
      <c r="C37" s="3">
        <v>8.3000000000000007</v>
      </c>
      <c r="D37" s="3">
        <v>3.5</v>
      </c>
      <c r="E37" s="3">
        <v>3.1</v>
      </c>
      <c r="F37" s="3">
        <f t="shared" ref="F37:F40" si="5">SUM(C37:E37)</f>
        <v>14.9</v>
      </c>
      <c r="G37" s="3">
        <v>16</v>
      </c>
      <c r="H37" s="3">
        <f>LCEM_!$J7</f>
        <v>26</v>
      </c>
      <c r="I37" s="3">
        <f>BEST!$J7</f>
        <v>26</v>
      </c>
      <c r="J37" s="3">
        <f>Popolo!$J7</f>
        <v>26</v>
      </c>
      <c r="K37" s="3">
        <f>ACSES_!$J7</f>
        <v>26</v>
      </c>
      <c r="L37" s="3">
        <f>EneST!$J7</f>
        <v>26</v>
      </c>
      <c r="M37" s="3">
        <f>LCEM_!$M7</f>
        <v>26</v>
      </c>
      <c r="N37" s="3">
        <f>BEST!$M7</f>
        <v>26.000499999999999</v>
      </c>
      <c r="O37" s="3">
        <f>Popolo!$M7</f>
        <v>26</v>
      </c>
      <c r="P37" s="3">
        <f>ACSES_!$M7</f>
        <v>26</v>
      </c>
      <c r="Q37" s="3">
        <f>EneST!$M7</f>
        <v>26</v>
      </c>
      <c r="R37" s="3">
        <f>LCEM_!$P7</f>
        <v>26</v>
      </c>
      <c r="S37" s="3">
        <f>BEST!$P7</f>
        <v>25.999500000000001</v>
      </c>
      <c r="T37" s="3">
        <f>Popolo!$P7</f>
        <v>26</v>
      </c>
      <c r="U37" s="3">
        <f>ACSES_!$P7</f>
        <v>26</v>
      </c>
      <c r="V37" s="3">
        <f>EneST!$P7</f>
        <v>26</v>
      </c>
    </row>
    <row r="38" spans="2:22" s="11" customFormat="1" x14ac:dyDescent="0.2">
      <c r="B38" s="12">
        <v>120</v>
      </c>
      <c r="C38" s="3">
        <v>3.5</v>
      </c>
      <c r="D38" s="3">
        <v>1.5</v>
      </c>
      <c r="E38" s="3">
        <v>1.3</v>
      </c>
      <c r="F38" s="3">
        <f t="shared" si="5"/>
        <v>6.3</v>
      </c>
      <c r="G38" s="3">
        <v>16</v>
      </c>
      <c r="H38" s="3">
        <f>LCEM_!$J8</f>
        <v>22.168353623132528</v>
      </c>
      <c r="I38" s="3">
        <f>BEST!$J8</f>
        <v>22.138333333333335</v>
      </c>
      <c r="J38" s="3">
        <f>Popolo!$J8</f>
        <v>26</v>
      </c>
      <c r="K38" s="3">
        <f>ACSES_!$J8</f>
        <v>22.4</v>
      </c>
      <c r="L38" s="3">
        <f>EneST!$J8</f>
        <v>26</v>
      </c>
      <c r="M38" s="3">
        <f>LCEM_!$M8</f>
        <v>22.15796918942355</v>
      </c>
      <c r="N38" s="3">
        <f>BEST!$M8</f>
        <v>22.1295</v>
      </c>
      <c r="O38" s="3">
        <f>Popolo!$M8</f>
        <v>26</v>
      </c>
      <c r="P38" s="3">
        <f>ACSES_!$M8</f>
        <v>22.33</v>
      </c>
      <c r="Q38" s="3">
        <f>EneST!$M8</f>
        <v>26</v>
      </c>
      <c r="R38" s="3">
        <f>LCEM_!$P8</f>
        <v>22.16355645894085</v>
      </c>
      <c r="S38" s="3">
        <f>BEST!$P8</f>
        <v>22.135333333333332</v>
      </c>
      <c r="T38" s="3">
        <f>Popolo!$P8</f>
        <v>26</v>
      </c>
      <c r="U38" s="3">
        <f>ACSES_!$P8</f>
        <v>22.34</v>
      </c>
      <c r="V38" s="3">
        <f>EneST!$P8</f>
        <v>26</v>
      </c>
    </row>
    <row r="39" spans="2:22" s="11" customFormat="1" x14ac:dyDescent="0.2">
      <c r="B39" s="12">
        <v>200</v>
      </c>
      <c r="C39" s="3">
        <v>3.5</v>
      </c>
      <c r="D39" s="3">
        <v>1.5</v>
      </c>
      <c r="E39" s="3">
        <v>1.3</v>
      </c>
      <c r="F39" s="3">
        <f t="shared" si="5"/>
        <v>6.3</v>
      </c>
      <c r="G39" s="3" t="s">
        <v>7</v>
      </c>
      <c r="H39" s="3">
        <f>LCEM_!$J9</f>
        <v>22.168353623132528</v>
      </c>
      <c r="I39" s="3">
        <f>BEST!$J9</f>
        <v>26.089500000000001</v>
      </c>
      <c r="J39" s="3">
        <f>Popolo!$J9</f>
        <v>26</v>
      </c>
      <c r="K39" s="3">
        <f>ACSES_!$J9</f>
        <v>26.12</v>
      </c>
      <c r="L39" s="3">
        <f>EneST!$J9</f>
        <v>26</v>
      </c>
      <c r="M39" s="3">
        <f>LCEM_!$M9</f>
        <v>22.15796918942355</v>
      </c>
      <c r="N39" s="3">
        <f>BEST!$M9</f>
        <v>26.118000000000002</v>
      </c>
      <c r="O39" s="3">
        <f>Popolo!$M9</f>
        <v>26</v>
      </c>
      <c r="P39" s="3">
        <f>ACSES_!$M9</f>
        <v>26</v>
      </c>
      <c r="Q39" s="3">
        <f>EneST!$M9</f>
        <v>26</v>
      </c>
      <c r="R39" s="3">
        <f>LCEM_!$P9</f>
        <v>22.16355645894085</v>
      </c>
      <c r="S39" s="3">
        <f>BEST!$P9</f>
        <v>26.079666666666672</v>
      </c>
      <c r="T39" s="3">
        <f>Popolo!$P9</f>
        <v>26</v>
      </c>
      <c r="U39" s="3">
        <f>ACSES_!$P9</f>
        <v>26.01</v>
      </c>
      <c r="V39" s="3">
        <f>EneST!$P9</f>
        <v>26</v>
      </c>
    </row>
    <row r="40" spans="2:22" s="11" customFormat="1" x14ac:dyDescent="0.2">
      <c r="B40" s="12">
        <v>300</v>
      </c>
      <c r="C40" s="3">
        <v>3.5</v>
      </c>
      <c r="D40" s="3">
        <v>3.5</v>
      </c>
      <c r="E40" s="3">
        <v>3.1</v>
      </c>
      <c r="F40" s="3">
        <f t="shared" si="5"/>
        <v>10.1</v>
      </c>
      <c r="G40" s="3" t="s">
        <v>7</v>
      </c>
      <c r="H40" s="3">
        <f>LCEM_!$J10</f>
        <v>22.168353623132528</v>
      </c>
      <c r="I40" s="3">
        <f>BEST!$J10</f>
        <v>25.895499999999995</v>
      </c>
      <c r="J40" s="3">
        <f>Popolo!$J10</f>
        <v>26</v>
      </c>
      <c r="K40" s="3">
        <f>ACSES_!$J10</f>
        <v>25.93</v>
      </c>
      <c r="L40" s="3">
        <f>EneST!$J10</f>
        <v>26</v>
      </c>
      <c r="M40" s="3">
        <f>LCEM_!$M10</f>
        <v>26</v>
      </c>
      <c r="N40" s="3">
        <f>BEST!$M10</f>
        <v>26.134</v>
      </c>
      <c r="O40" s="3">
        <f>Popolo!$M10</f>
        <v>26</v>
      </c>
      <c r="P40" s="3">
        <f>ACSES_!$M10</f>
        <v>26.05</v>
      </c>
      <c r="Q40" s="3">
        <f>EneST!$M10</f>
        <v>26</v>
      </c>
      <c r="R40" s="3">
        <f>LCEM_!$P10</f>
        <v>26</v>
      </c>
      <c r="S40" s="3">
        <f>BEST!$P10</f>
        <v>26.121833333333328</v>
      </c>
      <c r="T40" s="3">
        <f>Popolo!$P10</f>
        <v>26</v>
      </c>
      <c r="U40" s="3">
        <f>ACSES_!$P10</f>
        <v>26.15</v>
      </c>
      <c r="V40" s="3">
        <f>EneST!$P10</f>
        <v>26</v>
      </c>
    </row>
    <row r="41" spans="2:22" s="11" customFormat="1" x14ac:dyDescent="0.2"/>
    <row r="42" spans="2:22" s="11" customFormat="1" x14ac:dyDescent="0.2">
      <c r="B42" s="22" t="s">
        <v>0</v>
      </c>
      <c r="C42" s="17" t="s">
        <v>6</v>
      </c>
      <c r="D42" s="17"/>
      <c r="E42" s="17"/>
      <c r="F42" s="17"/>
      <c r="G42" s="17"/>
      <c r="H42" s="17" t="s">
        <v>39</v>
      </c>
      <c r="I42" s="17"/>
      <c r="J42" s="17"/>
      <c r="K42" s="17"/>
      <c r="L42" s="17"/>
      <c r="M42" s="17"/>
      <c r="N42" s="17"/>
      <c r="O42" s="17"/>
      <c r="P42" s="17"/>
      <c r="Q42" s="17"/>
      <c r="R42" s="18"/>
      <c r="S42" s="18"/>
      <c r="T42" s="18"/>
      <c r="U42" s="18"/>
      <c r="V42" s="18"/>
    </row>
    <row r="43" spans="2:22" s="11" customFormat="1" x14ac:dyDescent="0.2">
      <c r="B43" s="23"/>
      <c r="C43" s="17" t="s">
        <v>1</v>
      </c>
      <c r="D43" s="17"/>
      <c r="E43" s="17"/>
      <c r="F43" s="17"/>
      <c r="G43" s="49" t="s">
        <v>5</v>
      </c>
      <c r="H43" s="17" t="s">
        <v>2</v>
      </c>
      <c r="I43" s="17"/>
      <c r="J43" s="17"/>
      <c r="K43" s="17"/>
      <c r="L43" s="17"/>
      <c r="M43" s="17" t="s">
        <v>3</v>
      </c>
      <c r="N43" s="17"/>
      <c r="O43" s="17"/>
      <c r="P43" s="17"/>
      <c r="Q43" s="17"/>
      <c r="R43" s="17" t="s">
        <v>4</v>
      </c>
      <c r="S43" s="17"/>
      <c r="T43" s="17"/>
      <c r="U43" s="17"/>
      <c r="V43" s="17"/>
    </row>
    <row r="44" spans="2:22" s="11" customFormat="1" x14ac:dyDescent="0.2">
      <c r="B44" s="23"/>
      <c r="C44" s="12" t="s">
        <v>2</v>
      </c>
      <c r="D44" s="12" t="s">
        <v>3</v>
      </c>
      <c r="E44" s="12" t="s">
        <v>4</v>
      </c>
      <c r="F44" s="12" t="s">
        <v>25</v>
      </c>
      <c r="G44" s="49"/>
      <c r="H44" s="12" t="s">
        <v>30</v>
      </c>
      <c r="I44" s="12" t="s">
        <v>28</v>
      </c>
      <c r="J44" s="12" t="s">
        <v>29</v>
      </c>
      <c r="K44" s="12" t="s">
        <v>32</v>
      </c>
      <c r="L44" s="12" t="s">
        <v>31</v>
      </c>
      <c r="M44" s="12" t="s">
        <v>30</v>
      </c>
      <c r="N44" s="12" t="s">
        <v>28</v>
      </c>
      <c r="O44" s="12" t="s">
        <v>29</v>
      </c>
      <c r="P44" s="12" t="s">
        <v>32</v>
      </c>
      <c r="Q44" s="12" t="s">
        <v>31</v>
      </c>
      <c r="R44" s="12" t="s">
        <v>30</v>
      </c>
      <c r="S44" s="12" t="s">
        <v>28</v>
      </c>
      <c r="T44" s="12" t="s">
        <v>29</v>
      </c>
      <c r="U44" s="12" t="s">
        <v>32</v>
      </c>
      <c r="V44" s="16" t="s">
        <v>31</v>
      </c>
    </row>
    <row r="45" spans="2:22" s="11" customFormat="1" x14ac:dyDescent="0.2">
      <c r="B45" s="24"/>
      <c r="C45" s="12" t="s">
        <v>12</v>
      </c>
      <c r="D45" s="12" t="s">
        <v>12</v>
      </c>
      <c r="E45" s="12" t="s">
        <v>12</v>
      </c>
      <c r="F45" s="12" t="s">
        <v>26</v>
      </c>
      <c r="G45" s="12" t="s">
        <v>13</v>
      </c>
      <c r="H45" s="12" t="s">
        <v>15</v>
      </c>
      <c r="I45" s="12" t="s">
        <v>15</v>
      </c>
      <c r="J45" s="12" t="s">
        <v>15</v>
      </c>
      <c r="K45" s="12" t="s">
        <v>15</v>
      </c>
      <c r="L45" s="12" t="s">
        <v>15</v>
      </c>
      <c r="M45" s="12" t="s">
        <v>15</v>
      </c>
      <c r="N45" s="12" t="s">
        <v>15</v>
      </c>
      <c r="O45" s="12" t="s">
        <v>15</v>
      </c>
      <c r="P45" s="12" t="s">
        <v>15</v>
      </c>
      <c r="Q45" s="12" t="s">
        <v>15</v>
      </c>
      <c r="R45" s="12" t="s">
        <v>15</v>
      </c>
      <c r="S45" s="12" t="s">
        <v>15</v>
      </c>
      <c r="T45" s="12" t="s">
        <v>15</v>
      </c>
      <c r="U45" s="12" t="s">
        <v>15</v>
      </c>
      <c r="V45" s="16" t="s">
        <v>15</v>
      </c>
    </row>
    <row r="46" spans="2:22" s="11" customFormat="1" x14ac:dyDescent="0.2">
      <c r="B46" s="12">
        <v>100</v>
      </c>
      <c r="C46" s="3">
        <v>13.8</v>
      </c>
      <c r="D46" s="3">
        <v>5.9</v>
      </c>
      <c r="E46" s="3">
        <v>5.0999999999999996</v>
      </c>
      <c r="F46" s="3">
        <f>SUM(C46:E46)</f>
        <v>24.800000000000004</v>
      </c>
      <c r="G46" s="3">
        <v>16</v>
      </c>
      <c r="H46" s="19">
        <f>LCEM_!$I6</f>
        <v>0.97283748570547302</v>
      </c>
      <c r="I46" s="19">
        <f>BEST!$I6</f>
        <v>0.99138059791380639</v>
      </c>
      <c r="J46" s="19">
        <f>Popolo!$I6</f>
        <v>0.97499999999999998</v>
      </c>
      <c r="K46" s="19">
        <f>ACSES_!$I6</f>
        <v>0.98799999999999999</v>
      </c>
      <c r="L46" s="19">
        <f>EneST!$I6</f>
        <v>0.99140162637760498</v>
      </c>
      <c r="M46" s="19">
        <f>LCEM_!$L6</f>
        <v>0.96885381913597213</v>
      </c>
      <c r="N46" s="19">
        <f>BEST!$L6</f>
        <v>0.98737373737373735</v>
      </c>
      <c r="O46" s="19">
        <f>Popolo!$L6</f>
        <v>0.97099999999999997</v>
      </c>
      <c r="P46" s="19">
        <f>ACSES_!$L6</f>
        <v>0.99099999999999999</v>
      </c>
      <c r="Q46" s="19">
        <f>EneST!$L6</f>
        <v>0.98734194161629596</v>
      </c>
      <c r="R46" s="19">
        <f>LCEM_!$O6</f>
        <v>0.96720424432610264</v>
      </c>
      <c r="S46" s="19">
        <f>BEST!$O6</f>
        <v>0.98576058072460992</v>
      </c>
      <c r="T46" s="19">
        <f>Popolo!$O6</f>
        <v>0.97</v>
      </c>
      <c r="U46" s="19">
        <f>ACSES_!$O6</f>
        <v>0.99099999999999999</v>
      </c>
      <c r="V46" s="19">
        <f>EneST!$O6</f>
        <v>0.98566088884708603</v>
      </c>
    </row>
    <row r="47" spans="2:22" s="11" customFormat="1" x14ac:dyDescent="0.2">
      <c r="B47" s="12">
        <v>110</v>
      </c>
      <c r="C47" s="3">
        <v>8.3000000000000007</v>
      </c>
      <c r="D47" s="3">
        <v>3.5</v>
      </c>
      <c r="E47" s="3">
        <v>3.1</v>
      </c>
      <c r="F47" s="3">
        <f t="shared" ref="F47:F50" si="6">SUM(C47:E47)</f>
        <v>14.9</v>
      </c>
      <c r="G47" s="3">
        <v>16</v>
      </c>
      <c r="H47" s="19">
        <f>LCEM_!$I7</f>
        <v>0.58511240082285698</v>
      </c>
      <c r="I47" s="19">
        <f>BEST!$I7</f>
        <v>0.58775987087759851</v>
      </c>
      <c r="J47" s="19">
        <f>Popolo!$I7</f>
        <v>0.58699999999999997</v>
      </c>
      <c r="K47" s="19">
        <f>ACSES_!$I7</f>
        <v>0.6</v>
      </c>
      <c r="L47" s="19">
        <f>EneST!$I7</f>
        <v>0.59627778977783497</v>
      </c>
      <c r="M47" s="19">
        <f>LCEM_!$L7</f>
        <v>0.57474379101286477</v>
      </c>
      <c r="N47" s="19">
        <f>BEST!$L7</f>
        <v>0.57733445566778918</v>
      </c>
      <c r="O47" s="19">
        <f>Popolo!$L7</f>
        <v>0.57599999999999996</v>
      </c>
      <c r="P47" s="19">
        <f>ACSES_!$L7</f>
        <v>0.59099999999999997</v>
      </c>
      <c r="Q47" s="19">
        <f>EneST!$L7</f>
        <v>0.58571132129780301</v>
      </c>
      <c r="R47" s="19">
        <f>LCEM_!$O7</f>
        <v>0.58790846223743498</v>
      </c>
      <c r="S47" s="19">
        <f>BEST!$O7</f>
        <v>0.59060211290427134</v>
      </c>
      <c r="T47" s="19">
        <f>Popolo!$O7</f>
        <v>0.58899999999999997</v>
      </c>
      <c r="U47" s="19">
        <f>ACSES_!$O7</f>
        <v>0.60399999999999998</v>
      </c>
      <c r="V47" s="19">
        <f>EneST!$O7</f>
        <v>0.59912720694626798</v>
      </c>
    </row>
    <row r="48" spans="2:22" s="11" customFormat="1" x14ac:dyDescent="0.2">
      <c r="B48" s="12">
        <v>120</v>
      </c>
      <c r="C48" s="3">
        <v>3.5</v>
      </c>
      <c r="D48" s="3">
        <v>1.5</v>
      </c>
      <c r="E48" s="3">
        <v>1.3</v>
      </c>
      <c r="F48" s="3">
        <f t="shared" si="6"/>
        <v>6.3</v>
      </c>
      <c r="G48" s="3">
        <v>16</v>
      </c>
      <c r="H48" s="19">
        <f>LCEM_!$I8</f>
        <v>0.4</v>
      </c>
      <c r="I48" s="19">
        <f>BEST!$I8</f>
        <v>0.40001445400014451</v>
      </c>
      <c r="J48" s="19">
        <f>Popolo!$I8</f>
        <v>0.4</v>
      </c>
      <c r="K48" s="19">
        <f>ACSES_!$I8</f>
        <v>0.4</v>
      </c>
      <c r="L48" s="19">
        <f>EneST!$I8</f>
        <v>0.4</v>
      </c>
      <c r="M48" s="19">
        <f>LCEM_!$L8</f>
        <v>0.4</v>
      </c>
      <c r="N48" s="19">
        <f>BEST!$L8</f>
        <v>0.40000000000000041</v>
      </c>
      <c r="O48" s="19">
        <f>Popolo!$L8</f>
        <v>0.4</v>
      </c>
      <c r="P48" s="19">
        <f>ACSES_!$L8</f>
        <v>0.4</v>
      </c>
      <c r="Q48" s="19">
        <f>EneST!$L8</f>
        <v>0.4</v>
      </c>
      <c r="R48" s="19">
        <f>LCEM_!$O8</f>
        <v>0.4</v>
      </c>
      <c r="S48" s="19">
        <f>BEST!$O8</f>
        <v>0.40015555123468766</v>
      </c>
      <c r="T48" s="19">
        <f>Popolo!$O8</f>
        <v>0.4</v>
      </c>
      <c r="U48" s="19">
        <f>ACSES_!$O8</f>
        <v>0.4</v>
      </c>
      <c r="V48" s="19">
        <f>EneST!$O8</f>
        <v>0.4</v>
      </c>
    </row>
    <row r="49" spans="1:22" s="11" customFormat="1" x14ac:dyDescent="0.2">
      <c r="B49" s="12">
        <v>200</v>
      </c>
      <c r="C49" s="3">
        <v>3.5</v>
      </c>
      <c r="D49" s="3">
        <v>1.5</v>
      </c>
      <c r="E49" s="3">
        <v>1.3</v>
      </c>
      <c r="F49" s="3">
        <f t="shared" si="6"/>
        <v>6.3</v>
      </c>
      <c r="G49" s="3" t="s">
        <v>7</v>
      </c>
      <c r="H49" s="19">
        <f>LCEM_!$I9</f>
        <v>0.4</v>
      </c>
      <c r="I49" s="19">
        <f>BEST!$I9</f>
        <v>0.43347425983474253</v>
      </c>
      <c r="J49" s="19">
        <f>Popolo!$I9</f>
        <v>0.40100000000000002</v>
      </c>
      <c r="K49" s="19">
        <f>ACSES_!$I9</f>
        <v>0.53300000000000003</v>
      </c>
      <c r="L49" s="19">
        <f>EneST!$I9</f>
        <v>0.40067453625632399</v>
      </c>
      <c r="M49" s="19">
        <f>LCEM_!$L9</f>
        <v>0.4</v>
      </c>
      <c r="N49" s="19">
        <f>BEST!$L9</f>
        <v>0.43328002244668901</v>
      </c>
      <c r="O49" s="19">
        <f>Popolo!$L9</f>
        <v>0.4</v>
      </c>
      <c r="P49" s="19">
        <f>ACSES_!$L9</f>
        <v>0.64</v>
      </c>
      <c r="Q49" s="19">
        <f>EneST!$L9</f>
        <v>0.4</v>
      </c>
      <c r="R49" s="19">
        <f>LCEM_!$O9</f>
        <v>0.4</v>
      </c>
      <c r="S49" s="19">
        <f>BEST!$O9</f>
        <v>0.43601659213170002</v>
      </c>
      <c r="T49" s="19">
        <f>Popolo!$O9</f>
        <v>0.4</v>
      </c>
      <c r="U49" s="19">
        <f>ACSES_!$O9</f>
        <v>0.64</v>
      </c>
      <c r="V49" s="19">
        <f>EneST!$O9</f>
        <v>0.40036292935839302</v>
      </c>
    </row>
    <row r="50" spans="1:22" s="11" customFormat="1" x14ac:dyDescent="0.2">
      <c r="B50" s="12">
        <v>300</v>
      </c>
      <c r="C50" s="3">
        <v>3.5</v>
      </c>
      <c r="D50" s="3">
        <v>3.5</v>
      </c>
      <c r="E50" s="3">
        <v>3.1</v>
      </c>
      <c r="F50" s="3">
        <f t="shared" si="6"/>
        <v>10.1</v>
      </c>
      <c r="G50" s="3" t="s">
        <v>7</v>
      </c>
      <c r="H50" s="19">
        <f>LCEM_!$I10</f>
        <v>0.4</v>
      </c>
      <c r="I50" s="19">
        <f>BEST!$I10</f>
        <v>0.40424104454241044</v>
      </c>
      <c r="J50" s="19">
        <f>Popolo!$I10</f>
        <v>0.4</v>
      </c>
      <c r="K50" s="19">
        <f>ACSES_!$I10</f>
        <v>0.43</v>
      </c>
      <c r="L50" s="19">
        <f>EneST!$I10</f>
        <v>0.4</v>
      </c>
      <c r="M50" s="19">
        <f>LCEM_!$L10</f>
        <v>0.57474379101286477</v>
      </c>
      <c r="N50" s="19">
        <f>BEST!$L10</f>
        <v>0.94451739618406283</v>
      </c>
      <c r="O50" s="19">
        <f>Popolo!$L10</f>
        <v>0.93200000000000005</v>
      </c>
      <c r="P50" s="19">
        <f>ACSES_!$L10</f>
        <v>0.98</v>
      </c>
      <c r="Q50" s="19">
        <f>EneST!$L10</f>
        <v>0.93176206509539805</v>
      </c>
      <c r="R50" s="19">
        <f>LCEM_!$O10</f>
        <v>0.58790846223743498</v>
      </c>
      <c r="S50" s="19">
        <f>BEST!$O10</f>
        <v>0.94305528550132878</v>
      </c>
      <c r="T50" s="19">
        <f>Popolo!$O10</f>
        <v>0.95299999999999996</v>
      </c>
      <c r="U50" s="19">
        <f>ACSES_!$O10</f>
        <v>0.99</v>
      </c>
      <c r="V50" s="19">
        <f>EneST!$O10</f>
        <v>0.95310434219053797</v>
      </c>
    </row>
    <row r="51" spans="1:22" s="11" customFormat="1" x14ac:dyDescent="0.2"/>
    <row r="52" spans="1:22" s="11" customFormat="1" x14ac:dyDescent="0.2"/>
    <row r="53" spans="1:22" s="11" customFormat="1" x14ac:dyDescent="0.2"/>
    <row r="54" spans="1:22" s="11" customFormat="1" x14ac:dyDescent="0.2"/>
    <row r="55" spans="1:22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2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2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2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2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2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2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</sheetData>
  <mergeCells count="5">
    <mergeCell ref="G13:G14"/>
    <mergeCell ref="G33:G34"/>
    <mergeCell ref="G43:G44"/>
    <mergeCell ref="G23:G24"/>
    <mergeCell ref="G3:G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E1EB-1285-49EF-92EA-B4E1D198DDF1}">
  <dimension ref="A2:W51"/>
  <sheetViews>
    <sheetView zoomScaleNormal="100" workbookViewId="0">
      <selection activeCell="V6" sqref="V6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50" t="s">
        <v>0</v>
      </c>
      <c r="C2" s="17" t="s">
        <v>6</v>
      </c>
      <c r="D2" s="17"/>
      <c r="E2" s="17"/>
      <c r="F2" s="17"/>
      <c r="G2" s="17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spans="2:23" x14ac:dyDescent="0.2">
      <c r="B3" s="51"/>
      <c r="C3" s="17" t="s">
        <v>1</v>
      </c>
      <c r="D3" s="17"/>
      <c r="E3" s="17"/>
      <c r="F3" s="17"/>
      <c r="G3" s="49" t="s">
        <v>5</v>
      </c>
      <c r="H3" s="49" t="s">
        <v>2</v>
      </c>
      <c r="I3" s="49"/>
      <c r="J3" s="49"/>
      <c r="K3" s="49" t="s">
        <v>3</v>
      </c>
      <c r="L3" s="49"/>
      <c r="M3" s="49"/>
      <c r="N3" s="49" t="s">
        <v>4</v>
      </c>
      <c r="O3" s="49"/>
      <c r="P3" s="49"/>
      <c r="Q3" s="49" t="s">
        <v>11</v>
      </c>
      <c r="R3" s="49"/>
      <c r="S3" s="49"/>
      <c r="T3" s="49"/>
      <c r="U3" s="49"/>
      <c r="V3" s="49"/>
    </row>
    <row r="4" spans="2:23" x14ac:dyDescent="0.2">
      <c r="B4" s="51"/>
      <c r="C4" s="27" t="s">
        <v>2</v>
      </c>
      <c r="D4" s="27" t="s">
        <v>3</v>
      </c>
      <c r="E4" s="27" t="s">
        <v>4</v>
      </c>
      <c r="F4" s="27" t="s">
        <v>25</v>
      </c>
      <c r="G4" s="49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23" x14ac:dyDescent="0.2">
      <c r="B5" s="52"/>
      <c r="C5" s="27" t="s">
        <v>12</v>
      </c>
      <c r="D5" s="27" t="s">
        <v>12</v>
      </c>
      <c r="E5" s="27" t="s">
        <v>12</v>
      </c>
      <c r="F5" s="27" t="s">
        <v>12</v>
      </c>
      <c r="G5" s="27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12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23" x14ac:dyDescent="0.2">
      <c r="B6" s="27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28">
        <v>4243</v>
      </c>
      <c r="I6" s="29">
        <f>H6/4150</f>
        <v>1.022409638554217</v>
      </c>
      <c r="J6" s="30">
        <v>25.8</v>
      </c>
      <c r="K6" s="28">
        <v>1814</v>
      </c>
      <c r="L6" s="29">
        <f>K6/1782</f>
        <v>1.0179573512906845</v>
      </c>
      <c r="M6" s="30">
        <v>25.8</v>
      </c>
      <c r="N6" s="28">
        <v>1568</v>
      </c>
      <c r="O6" s="29">
        <f>N6/1543</f>
        <v>1.016202203499676</v>
      </c>
      <c r="P6" s="30">
        <v>25.8</v>
      </c>
      <c r="Q6" s="30">
        <v>27.14</v>
      </c>
      <c r="R6" s="30">
        <v>15.44</v>
      </c>
      <c r="S6" s="31">
        <v>8.3700000000000007E-3</v>
      </c>
      <c r="T6" s="31">
        <v>8.3700000000000007E-3</v>
      </c>
      <c r="U6" s="29">
        <v>1</v>
      </c>
      <c r="V6" s="30">
        <f>4.13+1.47</f>
        <v>5.6</v>
      </c>
      <c r="W6" s="9"/>
    </row>
    <row r="7" spans="2:23" x14ac:dyDescent="0.2">
      <c r="B7" s="27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28">
        <v>2505</v>
      </c>
      <c r="I7" s="29">
        <f t="shared" ref="I7:I10" si="1">H7/4150</f>
        <v>0.60361445783132528</v>
      </c>
      <c r="J7" s="30">
        <v>26</v>
      </c>
      <c r="K7" s="28">
        <v>1057</v>
      </c>
      <c r="L7" s="29">
        <f t="shared" ref="L7:L10" si="2">K7/1782</f>
        <v>0.59315375982042651</v>
      </c>
      <c r="M7" s="30">
        <v>26</v>
      </c>
      <c r="N7" s="28">
        <v>936</v>
      </c>
      <c r="O7" s="29">
        <f t="shared" ref="O7:O10" si="3">N7/1543</f>
        <v>0.60661049902786779</v>
      </c>
      <c r="P7" s="30">
        <v>26</v>
      </c>
      <c r="Q7" s="30">
        <v>15.53</v>
      </c>
      <c r="R7" s="30">
        <v>15.8</v>
      </c>
      <c r="S7" s="31">
        <v>8.3700000000000007E-3</v>
      </c>
      <c r="T7" s="31">
        <v>8.3700000000000007E-3</v>
      </c>
      <c r="U7" s="29">
        <v>0.62</v>
      </c>
      <c r="V7" s="30">
        <f>0.93+0.31</f>
        <v>1.24</v>
      </c>
      <c r="W7" s="9"/>
    </row>
    <row r="8" spans="2:23" x14ac:dyDescent="0.2">
      <c r="B8" s="27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28">
        <v>1660</v>
      </c>
      <c r="I8" s="29">
        <f t="shared" si="1"/>
        <v>0.4</v>
      </c>
      <c r="J8" s="30">
        <v>22.4</v>
      </c>
      <c r="K8" s="28">
        <v>713</v>
      </c>
      <c r="L8" s="29">
        <f t="shared" si="2"/>
        <v>0.40011223344556679</v>
      </c>
      <c r="M8" s="30">
        <v>22.34</v>
      </c>
      <c r="N8" s="28">
        <v>617</v>
      </c>
      <c r="O8" s="29">
        <f t="shared" si="3"/>
        <v>0.39987038237200262</v>
      </c>
      <c r="P8" s="30">
        <v>22.34</v>
      </c>
      <c r="Q8" s="30">
        <v>7.2</v>
      </c>
      <c r="R8" s="30">
        <v>15.9</v>
      </c>
      <c r="S8" s="31">
        <v>8.3700000000000007E-3</v>
      </c>
      <c r="T8" s="31">
        <v>8.3700000000000007E-3</v>
      </c>
      <c r="U8" s="29">
        <v>0.4</v>
      </c>
      <c r="V8" s="30">
        <f>0.258+0.08</f>
        <v>0.33800000000000002</v>
      </c>
      <c r="W8" s="9"/>
    </row>
    <row r="9" spans="2:23" x14ac:dyDescent="0.2">
      <c r="B9" s="27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28">
        <v>1660</v>
      </c>
      <c r="I9" s="29">
        <f t="shared" si="1"/>
        <v>0.4</v>
      </c>
      <c r="J9" s="30">
        <v>25.8</v>
      </c>
      <c r="K9" s="28">
        <v>713</v>
      </c>
      <c r="L9" s="29">
        <f t="shared" si="2"/>
        <v>0.40011223344556679</v>
      </c>
      <c r="M9" s="30">
        <v>25.8</v>
      </c>
      <c r="N9" s="28">
        <v>617</v>
      </c>
      <c r="O9" s="29">
        <f t="shared" si="3"/>
        <v>0.39987038237200262</v>
      </c>
      <c r="P9" s="30">
        <v>25.9</v>
      </c>
      <c r="Q9" s="30">
        <v>6.15</v>
      </c>
      <c r="R9" s="30">
        <v>20.2</v>
      </c>
      <c r="S9" s="31">
        <v>8.3700000000000007E-3</v>
      </c>
      <c r="T9" s="31">
        <v>8.3700000000000007E-3</v>
      </c>
      <c r="U9" s="29">
        <v>0.41</v>
      </c>
      <c r="V9" s="30">
        <f>0.3+0.09</f>
        <v>0.39</v>
      </c>
      <c r="W9" s="9"/>
    </row>
    <row r="10" spans="2:23" x14ac:dyDescent="0.2">
      <c r="B10" s="27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28">
        <v>1720</v>
      </c>
      <c r="I10" s="29">
        <f t="shared" si="1"/>
        <v>0.41445783132530123</v>
      </c>
      <c r="J10" s="30">
        <v>25.96</v>
      </c>
      <c r="K10" s="28">
        <v>1730</v>
      </c>
      <c r="L10" s="29">
        <f t="shared" si="2"/>
        <v>0.97081930415263751</v>
      </c>
      <c r="M10" s="30">
        <v>25.95</v>
      </c>
      <c r="N10" s="28">
        <v>1540</v>
      </c>
      <c r="O10" s="29">
        <f t="shared" si="3"/>
        <v>0.99805573558003891</v>
      </c>
      <c r="P10" s="30">
        <v>25.95</v>
      </c>
      <c r="Q10" s="30">
        <v>10.7</v>
      </c>
      <c r="R10" s="30">
        <v>20.010000000000002</v>
      </c>
      <c r="S10" s="31">
        <v>8.3700000000000007E-3</v>
      </c>
      <c r="T10" s="31">
        <v>8.3700000000000007E-3</v>
      </c>
      <c r="U10" s="29">
        <v>0.67500000000000004</v>
      </c>
      <c r="V10" s="30">
        <f>1.23+0.4</f>
        <v>1.63</v>
      </c>
      <c r="W10" s="9"/>
    </row>
    <row r="13" spans="2:23" s="11" customFormat="1" x14ac:dyDescent="0.2"/>
    <row r="14" spans="2:23" s="11" customFormat="1" x14ac:dyDescent="0.2"/>
    <row r="15" spans="2:23" s="11" customFormat="1" x14ac:dyDescent="0.2"/>
    <row r="16" spans="2:23" s="11" customFormat="1" x14ac:dyDescent="0.2"/>
    <row r="17" s="11" customFormat="1" x14ac:dyDescent="0.2"/>
    <row r="18" s="11" customFormat="1" x14ac:dyDescent="0.2"/>
    <row r="19" s="11" customFormat="1" x14ac:dyDescent="0.2"/>
    <row r="20" s="11" customFormat="1" x14ac:dyDescent="0.2"/>
    <row r="21" s="11" customFormat="1" x14ac:dyDescent="0.2"/>
    <row r="22" s="11" customFormat="1" x14ac:dyDescent="0.2"/>
    <row r="23" s="11" customFormat="1" x14ac:dyDescent="0.2"/>
    <row r="24" s="11" customFormat="1" x14ac:dyDescent="0.2"/>
    <row r="25" s="11" customFormat="1" x14ac:dyDescent="0.2"/>
    <row r="26" s="11" customFormat="1" x14ac:dyDescent="0.2"/>
    <row r="27" s="11" customFormat="1" x14ac:dyDescent="0.2"/>
    <row r="28" s="11" customFormat="1" x14ac:dyDescent="0.2"/>
    <row r="29" s="11" customFormat="1" x14ac:dyDescent="0.2"/>
    <row r="30" s="11" customFormat="1" x14ac:dyDescent="0.2"/>
    <row r="31" s="11" customFormat="1" x14ac:dyDescent="0.2"/>
    <row r="32" s="11" customFormat="1" x14ac:dyDescent="0.2"/>
    <row r="33" spans="1:16" s="11" customFormat="1" x14ac:dyDescent="0.2"/>
    <row r="34" spans="1:16" s="11" customFormat="1" x14ac:dyDescent="0.2"/>
    <row r="35" spans="1:16" s="11" customFormat="1" x14ac:dyDescent="0.2"/>
    <row r="36" spans="1:16" s="11" customFormat="1" x14ac:dyDescent="0.2"/>
    <row r="37" spans="1:16" s="11" customFormat="1" x14ac:dyDescent="0.2"/>
    <row r="38" spans="1:16" s="11" customFormat="1" x14ac:dyDescent="0.2"/>
    <row r="39" spans="1:16" s="11" customFormat="1" x14ac:dyDescent="0.2"/>
    <row r="40" spans="1:16" s="11" customFormat="1" x14ac:dyDescent="0.2"/>
    <row r="41" spans="1:16" s="11" customFormat="1" x14ac:dyDescent="0.2"/>
    <row r="42" spans="1:16" s="11" customFormat="1" x14ac:dyDescent="0.2"/>
    <row r="43" spans="1:16" s="11" customFormat="1" x14ac:dyDescent="0.2"/>
    <row r="44" spans="1:16" s="11" customFormat="1" x14ac:dyDescent="0.2"/>
    <row r="45" spans="1:1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</sheetData>
  <mergeCells count="7">
    <mergeCell ref="B2:B5"/>
    <mergeCell ref="H2:V2"/>
    <mergeCell ref="G3:G4"/>
    <mergeCell ref="H3:J3"/>
    <mergeCell ref="K3:M3"/>
    <mergeCell ref="N3:P3"/>
    <mergeCell ref="Q3:V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87D3-419A-4C69-8B60-5D26D5F9E83A}">
  <dimension ref="A2:AO61"/>
  <sheetViews>
    <sheetView showGridLines="0" tabSelected="1" topLeftCell="AD1" zoomScale="125" zoomScaleNormal="160" workbookViewId="0">
      <selection activeCell="AL31" sqref="AL31"/>
    </sheetView>
  </sheetViews>
  <sheetFormatPr baseColWidth="10" defaultColWidth="8.83203125" defaultRowHeight="15" x14ac:dyDescent="0.2"/>
  <cols>
    <col min="1" max="1" width="1.5" customWidth="1"/>
  </cols>
  <sheetData>
    <row r="2" spans="2:29" x14ac:dyDescent="0.2">
      <c r="B2" s="22" t="s">
        <v>0</v>
      </c>
      <c r="C2" s="17" t="s">
        <v>6</v>
      </c>
      <c r="D2" s="17"/>
      <c r="E2" s="17"/>
      <c r="F2" s="17"/>
      <c r="G2" s="17"/>
      <c r="H2" s="17" t="s">
        <v>11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2:29" x14ac:dyDescent="0.2">
      <c r="B3" s="23"/>
      <c r="C3" s="17" t="s">
        <v>1</v>
      </c>
      <c r="D3" s="17"/>
      <c r="E3" s="17"/>
      <c r="F3" s="17"/>
      <c r="G3" s="49" t="s">
        <v>5</v>
      </c>
      <c r="H3" s="17" t="s">
        <v>27</v>
      </c>
      <c r="I3" s="17"/>
      <c r="J3" s="17"/>
      <c r="K3" s="17"/>
      <c r="L3" s="17"/>
      <c r="M3" s="17"/>
      <c r="N3" s="17"/>
      <c r="O3" s="17"/>
      <c r="P3" s="17" t="s">
        <v>5</v>
      </c>
      <c r="Q3" s="17"/>
      <c r="R3" s="17"/>
      <c r="S3" s="17"/>
      <c r="T3" s="17"/>
      <c r="U3" s="17"/>
      <c r="V3" s="17"/>
    </row>
    <row r="4" spans="2:29" x14ac:dyDescent="0.2">
      <c r="B4" s="23"/>
      <c r="C4" s="26" t="s">
        <v>2</v>
      </c>
      <c r="D4" s="26" t="s">
        <v>3</v>
      </c>
      <c r="E4" s="26" t="s">
        <v>4</v>
      </c>
      <c r="F4" s="26" t="s">
        <v>25</v>
      </c>
      <c r="G4" s="49"/>
      <c r="H4" s="26" t="s">
        <v>43</v>
      </c>
      <c r="I4" s="26" t="s">
        <v>28</v>
      </c>
      <c r="J4" s="26" t="s">
        <v>29</v>
      </c>
      <c r="K4" s="26" t="s">
        <v>32</v>
      </c>
      <c r="L4" s="26" t="s">
        <v>31</v>
      </c>
      <c r="M4" s="32" t="s">
        <v>46</v>
      </c>
      <c r="N4" s="32" t="s">
        <v>47</v>
      </c>
      <c r="O4" s="26" t="s">
        <v>40</v>
      </c>
      <c r="P4" s="26" t="s">
        <v>43</v>
      </c>
      <c r="Q4" s="26" t="s">
        <v>28</v>
      </c>
      <c r="R4" s="26" t="s">
        <v>29</v>
      </c>
      <c r="S4" s="26" t="s">
        <v>32</v>
      </c>
      <c r="T4" s="26" t="s">
        <v>31</v>
      </c>
      <c r="U4" s="1" t="str">
        <f>$M$4</f>
        <v>EnergyPlus1</v>
      </c>
      <c r="V4" s="1" t="str">
        <f>$N$4</f>
        <v>EnergyPlus2</v>
      </c>
      <c r="W4" s="32" t="s">
        <v>43</v>
      </c>
      <c r="X4" s="32" t="s">
        <v>28</v>
      </c>
      <c r="Y4" s="32" t="s">
        <v>29</v>
      </c>
      <c r="Z4" s="32" t="s">
        <v>32</v>
      </c>
      <c r="AA4" s="32" t="s">
        <v>31</v>
      </c>
      <c r="AB4" s="1" t="str">
        <f>$M$4</f>
        <v>EnergyPlus1</v>
      </c>
      <c r="AC4" s="1" t="str">
        <f>$N$4</f>
        <v>EnergyPlus2</v>
      </c>
    </row>
    <row r="5" spans="2:29" x14ac:dyDescent="0.2">
      <c r="B5" s="24"/>
      <c r="C5" s="26" t="s">
        <v>12</v>
      </c>
      <c r="D5" s="26" t="s">
        <v>12</v>
      </c>
      <c r="E5" s="26" t="s">
        <v>12</v>
      </c>
      <c r="F5" s="26" t="s">
        <v>12</v>
      </c>
      <c r="G5" s="26" t="s">
        <v>13</v>
      </c>
      <c r="H5" s="26" t="s">
        <v>12</v>
      </c>
      <c r="I5" s="26" t="s">
        <v>12</v>
      </c>
      <c r="J5" s="26" t="s">
        <v>12</v>
      </c>
      <c r="K5" s="26" t="s">
        <v>12</v>
      </c>
      <c r="L5" s="26" t="s">
        <v>12</v>
      </c>
      <c r="O5" s="26" t="s">
        <v>12</v>
      </c>
      <c r="P5" s="26" t="s">
        <v>13</v>
      </c>
      <c r="Q5" s="26" t="s">
        <v>13</v>
      </c>
      <c r="R5" s="26" t="s">
        <v>13</v>
      </c>
      <c r="S5" s="26" t="s">
        <v>13</v>
      </c>
      <c r="T5" s="26" t="s">
        <v>13</v>
      </c>
      <c r="U5" s="32" t="s">
        <v>13</v>
      </c>
      <c r="V5" s="32" t="s">
        <v>13</v>
      </c>
    </row>
    <row r="6" spans="2:29" x14ac:dyDescent="0.2">
      <c r="B6" s="26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3">
        <f>LCEM_new!$Q6</f>
        <v>29.460916557287124</v>
      </c>
      <c r="I6" s="3">
        <f>BEST!$Q6</f>
        <v>26.354561166666656</v>
      </c>
      <c r="J6" s="3">
        <f>Popolo!$Q6</f>
        <v>26.98</v>
      </c>
      <c r="K6" s="3">
        <f>ACSES_new!$Q6</f>
        <v>27.14</v>
      </c>
      <c r="L6" s="3">
        <f>EneST!$Q6</f>
        <v>26.884025875300701</v>
      </c>
      <c r="M6" s="32">
        <f>EnergyPlus!Q6</f>
        <v>28.911615501084899</v>
      </c>
      <c r="N6" s="32">
        <f>EnergyPlus!Q14</f>
        <v>28.911615501084899</v>
      </c>
      <c r="O6" s="3">
        <f>F6</f>
        <v>24.800000000000004</v>
      </c>
      <c r="P6" s="3">
        <f>LCEM_new!$R6</f>
        <v>16</v>
      </c>
      <c r="Q6" s="3">
        <f>BEST!$R6</f>
        <v>16.001166666666666</v>
      </c>
      <c r="R6" s="3">
        <f>Popolo!$R6</f>
        <v>16</v>
      </c>
      <c r="S6" s="3">
        <f>ACSES_new!$R6</f>
        <v>15.44</v>
      </c>
      <c r="T6" s="3">
        <f>EneST!$R6</f>
        <v>16</v>
      </c>
      <c r="U6" s="1">
        <f>EnergyPlus!R6</f>
        <v>16.0001947814532</v>
      </c>
      <c r="V6" s="1">
        <f>EnergyPlus!R14</f>
        <v>16.0001947814532</v>
      </c>
      <c r="AA6" s="9"/>
    </row>
    <row r="7" spans="2:29" x14ac:dyDescent="0.2">
      <c r="B7" s="26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3">
        <f>LCEM_new!$Q7</f>
        <v>17.628295225684692</v>
      </c>
      <c r="I7" s="3">
        <f>BEST!$Q7</f>
        <v>16.007846166666667</v>
      </c>
      <c r="J7" s="3">
        <f>Popolo!$Q7</f>
        <v>16.175999999999998</v>
      </c>
      <c r="K7" s="3">
        <f>ACSES_new!$Q7</f>
        <v>15.53</v>
      </c>
      <c r="L7" s="3">
        <f>EneST!$Q7</f>
        <v>15.472798486254399</v>
      </c>
      <c r="M7" s="32">
        <f>EnergyPlus!Q7</f>
        <v>15.9060454260712</v>
      </c>
      <c r="N7" s="32">
        <f>EnergyPlus!Q15</f>
        <v>15.9060454260712</v>
      </c>
      <c r="O7" s="3">
        <f t="shared" ref="O7:O10" si="1">F7</f>
        <v>14.9</v>
      </c>
      <c r="P7" s="3">
        <f>LCEM_new!$R7</f>
        <v>16</v>
      </c>
      <c r="Q7" s="3">
        <f>BEST!$R7</f>
        <v>15.855333333333332</v>
      </c>
      <c r="R7" s="3">
        <f>Popolo!$R7</f>
        <v>16</v>
      </c>
      <c r="S7" s="3">
        <f>ACSES_new!$R7</f>
        <v>15.8</v>
      </c>
      <c r="T7" s="3">
        <f>EneST!$R7</f>
        <v>16</v>
      </c>
      <c r="U7" s="1">
        <f>EnergyPlus!R7</f>
        <v>16.000051147008801</v>
      </c>
      <c r="V7" s="1">
        <f>EnergyPlus!R15</f>
        <v>16.000051147008801</v>
      </c>
      <c r="AA7" s="9"/>
    </row>
    <row r="8" spans="2:29" x14ac:dyDescent="0.2">
      <c r="B8" s="26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3">
        <f>LCEM_new!$Q8</f>
        <v>8.8219427964939463</v>
      </c>
      <c r="I8" s="3">
        <f>BEST!$Q8</f>
        <v>8.7753489999999967</v>
      </c>
      <c r="J8" s="3">
        <f>Popolo!$Q8</f>
        <v>11.071999999999999</v>
      </c>
      <c r="K8" s="3">
        <f>ACSES_new!$Q8</f>
        <v>7.2</v>
      </c>
      <c r="L8" s="3">
        <f>EneST!$Q8</f>
        <v>10.256333139910399</v>
      </c>
      <c r="M8" s="32">
        <f>EnergyPlus!Q8</f>
        <v>7.4138628243216695</v>
      </c>
      <c r="N8" s="32">
        <f>EnergyPlus!Q16</f>
        <v>7.4138628243216695</v>
      </c>
      <c r="O8" s="3">
        <f t="shared" si="1"/>
        <v>6.3</v>
      </c>
      <c r="P8" s="3">
        <f>LCEM_new!$R8</f>
        <v>16</v>
      </c>
      <c r="Q8" s="3">
        <f>BEST!$R8</f>
        <v>15.784333333333331</v>
      </c>
      <c r="R8" s="3">
        <f>Popolo!$R8</f>
        <v>16</v>
      </c>
      <c r="S8" s="3">
        <f>ACSES_new!$R8</f>
        <v>15.9</v>
      </c>
      <c r="T8" s="3">
        <f>EneST!$R8</f>
        <v>16</v>
      </c>
      <c r="U8" s="1">
        <f>EnergyPlus!R8</f>
        <v>15.999938834569599</v>
      </c>
      <c r="V8" s="1">
        <f>EnergyPlus!R16</f>
        <v>15.999938834569599</v>
      </c>
      <c r="AA8" s="9"/>
    </row>
    <row r="9" spans="2:29" x14ac:dyDescent="0.2">
      <c r="B9" s="26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3"/>
      <c r="I9" s="3">
        <f>BEST!$Q9</f>
        <v>5.9441516666666665</v>
      </c>
      <c r="J9" s="3">
        <f>Popolo!$Q9</f>
        <v>6.7640000000000002</v>
      </c>
      <c r="K9" s="3">
        <f>ACSES_new!$Q9</f>
        <v>6.15</v>
      </c>
      <c r="L9" s="3">
        <f>EneST!$Q9</f>
        <v>6.5342050135465701</v>
      </c>
      <c r="M9" s="32">
        <f>EnergyPlus!Q9</f>
        <v>7.3368670801191405</v>
      </c>
      <c r="N9" s="32">
        <f>EnergyPlus!Q17</f>
        <v>6.6561790006270503</v>
      </c>
      <c r="O9" s="3">
        <f t="shared" si="1"/>
        <v>6.3</v>
      </c>
      <c r="P9" s="3"/>
      <c r="Q9" s="3">
        <f>BEST!$R9</f>
        <v>21.009666666666668</v>
      </c>
      <c r="R9" s="3">
        <f>Popolo!$R9</f>
        <v>19.8</v>
      </c>
      <c r="S9" s="3">
        <f>ACSES_new!$R9</f>
        <v>20.2</v>
      </c>
      <c r="T9" s="3">
        <f>EneST!$R9</f>
        <v>19.724521557523499</v>
      </c>
      <c r="U9" s="1">
        <f>EnergyPlus!R9</f>
        <v>21.999787715326299</v>
      </c>
      <c r="V9" s="1">
        <f>EnergyPlus!R17</f>
        <v>19.921173091402299</v>
      </c>
      <c r="AA9" s="9"/>
    </row>
    <row r="10" spans="2:29" x14ac:dyDescent="0.2">
      <c r="B10" s="26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3"/>
      <c r="I10" s="3">
        <f>BEST!$Q10</f>
        <v>10.925474166666664</v>
      </c>
      <c r="J10" s="3">
        <f>Popolo!$Q10</f>
        <v>11.111000000000001</v>
      </c>
      <c r="K10" s="3">
        <f>ACSES_new!$Q10</f>
        <v>10.7</v>
      </c>
      <c r="L10" s="3">
        <f>EneST!$Q10</f>
        <v>10.7841959654671</v>
      </c>
      <c r="M10" s="32">
        <f>EnergyPlus!Q10</f>
        <v>11.5499763883867</v>
      </c>
      <c r="N10" s="32">
        <f>EnergyPlus!Q18</f>
        <v>11.549629615662299</v>
      </c>
      <c r="O10" s="3">
        <f t="shared" si="1"/>
        <v>10.1</v>
      </c>
      <c r="P10" s="3"/>
      <c r="Q10" s="3">
        <f>BEST!$R10</f>
        <v>20.036166666666666</v>
      </c>
      <c r="R10" s="3">
        <f>Popolo!$R10</f>
        <v>19.8</v>
      </c>
      <c r="S10" s="3">
        <f>ACSES_new!$R10</f>
        <v>20.010000000000002</v>
      </c>
      <c r="T10" s="3">
        <f>EneST!$R10</f>
        <v>19.713938963185502</v>
      </c>
      <c r="U10" s="1">
        <f>EnergyPlus!R10</f>
        <v>20.176292066720599</v>
      </c>
      <c r="V10" s="1">
        <f>EnergyPlus!R18</f>
        <v>18.6574778270374</v>
      </c>
      <c r="AA10" s="9"/>
    </row>
    <row r="12" spans="2:29" x14ac:dyDescent="0.2">
      <c r="B12" s="22" t="s">
        <v>0</v>
      </c>
      <c r="C12" s="17" t="s">
        <v>6</v>
      </c>
      <c r="D12" s="17"/>
      <c r="E12" s="17"/>
      <c r="F12" s="17"/>
      <c r="G12" s="17"/>
      <c r="H12" s="17" t="s">
        <v>11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40"/>
      <c r="V12" s="40"/>
    </row>
    <row r="13" spans="2:29" s="11" customFormat="1" x14ac:dyDescent="0.2">
      <c r="B13" s="23"/>
      <c r="C13" s="17" t="s">
        <v>1</v>
      </c>
      <c r="D13" s="17"/>
      <c r="E13" s="17"/>
      <c r="F13" s="17"/>
      <c r="G13" s="49" t="s">
        <v>5</v>
      </c>
      <c r="H13" s="17" t="s">
        <v>33</v>
      </c>
      <c r="I13" s="17"/>
      <c r="J13" s="17"/>
      <c r="K13" s="17"/>
      <c r="L13" s="17"/>
      <c r="M13" s="17"/>
      <c r="N13" s="17"/>
      <c r="O13" s="17"/>
      <c r="P13" s="17" t="s">
        <v>34</v>
      </c>
      <c r="Q13" s="17"/>
      <c r="R13" s="17"/>
      <c r="S13" s="17"/>
      <c r="T13" s="17"/>
      <c r="U13" s="17"/>
      <c r="V13" s="17"/>
      <c r="W13" s="42"/>
    </row>
    <row r="14" spans="2:29" s="11" customFormat="1" x14ac:dyDescent="0.2">
      <c r="B14" s="23"/>
      <c r="C14" s="26" t="s">
        <v>2</v>
      </c>
      <c r="D14" s="26" t="s">
        <v>3</v>
      </c>
      <c r="E14" s="26" t="s">
        <v>4</v>
      </c>
      <c r="F14" s="26" t="s">
        <v>25</v>
      </c>
      <c r="G14" s="49"/>
      <c r="H14" s="26" t="s">
        <v>43</v>
      </c>
      <c r="I14" s="26" t="s">
        <v>28</v>
      </c>
      <c r="J14" s="26" t="s">
        <v>29</v>
      </c>
      <c r="K14" s="26" t="s">
        <v>32</v>
      </c>
      <c r="L14" s="26" t="s">
        <v>31</v>
      </c>
      <c r="M14" t="str">
        <f>$M$4</f>
        <v>EnergyPlus1</v>
      </c>
      <c r="N14" t="str">
        <f>$N$4</f>
        <v>EnergyPlus2</v>
      </c>
      <c r="O14"/>
      <c r="P14" s="26" t="s">
        <v>43</v>
      </c>
      <c r="Q14" s="26" t="s">
        <v>28</v>
      </c>
      <c r="R14" s="26" t="s">
        <v>29</v>
      </c>
      <c r="S14" s="26" t="s">
        <v>32</v>
      </c>
      <c r="T14" s="26" t="s">
        <v>31</v>
      </c>
      <c r="U14" t="str">
        <f>$M$4</f>
        <v>EnergyPlus1</v>
      </c>
      <c r="V14" t="str">
        <f>$N$4</f>
        <v>EnergyPlus2</v>
      </c>
      <c r="W14" s="25" t="s">
        <v>41</v>
      </c>
    </row>
    <row r="15" spans="2:29" s="11" customFormat="1" x14ac:dyDescent="0.2">
      <c r="B15" s="24"/>
      <c r="C15" s="26" t="s">
        <v>12</v>
      </c>
      <c r="D15" s="26" t="s">
        <v>12</v>
      </c>
      <c r="E15" s="26" t="s">
        <v>12</v>
      </c>
      <c r="F15" s="26" t="s">
        <v>12</v>
      </c>
      <c r="G15" s="26" t="s">
        <v>13</v>
      </c>
      <c r="H15" s="26" t="s">
        <v>35</v>
      </c>
      <c r="I15" s="26" t="s">
        <v>35</v>
      </c>
      <c r="J15" s="26" t="s">
        <v>35</v>
      </c>
      <c r="K15" s="26" t="s">
        <v>35</v>
      </c>
      <c r="L15" s="26" t="s">
        <v>35</v>
      </c>
      <c r="M15" s="32" t="s">
        <v>35</v>
      </c>
      <c r="N15" s="32" t="s">
        <v>35</v>
      </c>
      <c r="O15" s="32"/>
      <c r="P15" s="26" t="s">
        <v>35</v>
      </c>
      <c r="Q15" s="26" t="s">
        <v>35</v>
      </c>
      <c r="R15" s="26" t="s">
        <v>35</v>
      </c>
      <c r="S15" s="26" t="s">
        <v>35</v>
      </c>
      <c r="T15" s="26" t="s">
        <v>35</v>
      </c>
      <c r="U15" s="32" t="s">
        <v>35</v>
      </c>
      <c r="V15" s="32" t="s">
        <v>35</v>
      </c>
      <c r="W15" s="26" t="s">
        <v>35</v>
      </c>
    </row>
    <row r="16" spans="2:29" s="11" customFormat="1" x14ac:dyDescent="0.2">
      <c r="B16" s="26">
        <v>100</v>
      </c>
      <c r="C16" s="3">
        <v>13.8</v>
      </c>
      <c r="D16" s="3">
        <v>5.9</v>
      </c>
      <c r="E16" s="3">
        <v>5.0999999999999996</v>
      </c>
      <c r="F16" s="3">
        <f>SUM(C16:E16)</f>
        <v>24.800000000000004</v>
      </c>
      <c r="G16" s="3">
        <v>16</v>
      </c>
      <c r="H16" s="21">
        <f>LCEM_new!$S6</f>
        <v>8.3635211104640776E-3</v>
      </c>
      <c r="I16" s="21">
        <f>BEST!$S6</f>
        <v>8.5299999999999924E-3</v>
      </c>
      <c r="J16" s="21">
        <f>Popolo!$S6</f>
        <v>8.3700000000000007E-3</v>
      </c>
      <c r="K16" s="21">
        <f>ACSES_new!$S6</f>
        <v>8.3700000000000007E-3</v>
      </c>
      <c r="L16" s="21">
        <f>EneST!$S6</f>
        <v>8.3999999999999995E-3</v>
      </c>
      <c r="M16" s="21">
        <f>EnergyPlus!S6</f>
        <v>8.3688992826189499E-3</v>
      </c>
      <c r="N16" s="21">
        <f>EnergyPlus!S14</f>
        <v>8.3688992826189499E-3</v>
      </c>
      <c r="O16" s="21"/>
      <c r="P16" s="21">
        <f>LCEM_new!$T6</f>
        <v>8.363532107014203E-3</v>
      </c>
      <c r="Q16" s="21">
        <f>BEST!$T6</f>
        <v>8.5299999999999924E-3</v>
      </c>
      <c r="R16" s="21">
        <f>Popolo!$T6</f>
        <v>8.3700000000000007E-3</v>
      </c>
      <c r="S16" s="21">
        <f>ACSES_new!$T6</f>
        <v>8.3700000000000007E-3</v>
      </c>
      <c r="T16" s="21">
        <f>EneST!$T6</f>
        <v>8.3713839465230193E-3</v>
      </c>
      <c r="U16" s="21">
        <f>EnergyPlus!T6</f>
        <v>8.3688992826189499E-3</v>
      </c>
      <c r="V16" s="21">
        <f>EnergyPlus!T14</f>
        <v>8.3688992826189499E-3</v>
      </c>
      <c r="W16" s="26">
        <v>8.3999999999999995E-3</v>
      </c>
    </row>
    <row r="17" spans="2:29" s="11" customFormat="1" x14ac:dyDescent="0.2">
      <c r="B17" s="26">
        <v>110</v>
      </c>
      <c r="C17" s="3">
        <v>8.3000000000000007</v>
      </c>
      <c r="D17" s="3">
        <v>3.5</v>
      </c>
      <c r="E17" s="3">
        <v>3.1</v>
      </c>
      <c r="F17" s="3">
        <f t="shared" ref="F17:F20" si="2">SUM(C17:E17)</f>
        <v>14.9</v>
      </c>
      <c r="G17" s="3">
        <v>16</v>
      </c>
      <c r="H17" s="21">
        <f>LCEM_new!$S7</f>
        <v>8.3635138040314451E-3</v>
      </c>
      <c r="I17" s="21">
        <f>BEST!$S7</f>
        <v>8.5299999999999924E-3</v>
      </c>
      <c r="J17" s="21">
        <f>Popolo!$S7</f>
        <v>8.3700000000000007E-3</v>
      </c>
      <c r="K17" s="21">
        <f>ACSES_new!$S7</f>
        <v>8.3700000000000007E-3</v>
      </c>
      <c r="L17" s="21">
        <f>EneST!$S7</f>
        <v>8.3999999999999995E-3</v>
      </c>
      <c r="M17" s="21">
        <f>EnergyPlus!S7</f>
        <v>8.3688992826189499E-3</v>
      </c>
      <c r="N17" s="21">
        <f>EnergyPlus!S15</f>
        <v>8.3688992826189499E-3</v>
      </c>
      <c r="O17" s="21"/>
      <c r="P17" s="21">
        <f>LCEM_new!$T7</f>
        <v>8.3635321070142047E-3</v>
      </c>
      <c r="Q17" s="21">
        <f>BEST!$T7</f>
        <v>8.5299999999999924E-3</v>
      </c>
      <c r="R17" s="21">
        <f>Popolo!$T7</f>
        <v>8.3700000000000007E-3</v>
      </c>
      <c r="S17" s="21">
        <f>ACSES_new!$T7</f>
        <v>8.3700000000000007E-3</v>
      </c>
      <c r="T17" s="21">
        <f>EneST!$T7</f>
        <v>8.3728517042565408E-3</v>
      </c>
      <c r="U17" s="21">
        <f>EnergyPlus!T7</f>
        <v>8.3688992826189499E-3</v>
      </c>
      <c r="V17" s="21">
        <f>EnergyPlus!T15</f>
        <v>8.3688992826189499E-3</v>
      </c>
      <c r="W17" s="26">
        <v>8.3999999999999995E-3</v>
      </c>
    </row>
    <row r="18" spans="2:29" s="11" customFormat="1" x14ac:dyDescent="0.2">
      <c r="B18" s="26">
        <v>120</v>
      </c>
      <c r="C18" s="3">
        <v>3.5</v>
      </c>
      <c r="D18" s="3">
        <v>1.5</v>
      </c>
      <c r="E18" s="3">
        <v>1.3</v>
      </c>
      <c r="F18" s="3">
        <f t="shared" si="2"/>
        <v>6.3</v>
      </c>
      <c r="G18" s="3">
        <v>16</v>
      </c>
      <c r="H18" s="21">
        <f>LCEM_new!$S8</f>
        <v>8.3635054204417008E-3</v>
      </c>
      <c r="I18" s="21">
        <f>BEST!$S8</f>
        <v>8.523691666666668E-3</v>
      </c>
      <c r="J18" s="21">
        <f>Popolo!$S8</f>
        <v>8.3700000000000007E-3</v>
      </c>
      <c r="K18" s="21">
        <f>ACSES_new!$S8</f>
        <v>8.3700000000000007E-3</v>
      </c>
      <c r="L18" s="21">
        <f>EneST!$S8</f>
        <v>8.3999999999999995E-3</v>
      </c>
      <c r="M18" s="21">
        <f>EnergyPlus!S8</f>
        <v>8.3688992826189499E-3</v>
      </c>
      <c r="N18" s="21">
        <f>EnergyPlus!S16</f>
        <v>8.3688992826189499E-3</v>
      </c>
      <c r="O18" s="21"/>
      <c r="P18" s="21">
        <f>LCEM_new!$T8</f>
        <v>8.363532107014203E-3</v>
      </c>
      <c r="Q18" s="21">
        <f>BEST!$T8</f>
        <v>8.5226666666666576E-3</v>
      </c>
      <c r="R18" s="21">
        <f>Popolo!$T8</f>
        <v>8.3700000000000007E-3</v>
      </c>
      <c r="S18" s="21">
        <f>ACSES_new!$T8</f>
        <v>8.3700000000000007E-3</v>
      </c>
      <c r="T18" s="21">
        <f>EneST!$T8</f>
        <v>8.3746381476026005E-3</v>
      </c>
      <c r="U18" s="21">
        <f>EnergyPlus!T8</f>
        <v>8.3688992826189499E-3</v>
      </c>
      <c r="V18" s="21">
        <f>EnergyPlus!T16</f>
        <v>8.3688992826189499E-3</v>
      </c>
      <c r="W18" s="26">
        <v>8.3999999999999995E-3</v>
      </c>
    </row>
    <row r="19" spans="2:29" s="11" customFormat="1" x14ac:dyDescent="0.2">
      <c r="B19" s="26">
        <v>200</v>
      </c>
      <c r="C19" s="3">
        <v>3.5</v>
      </c>
      <c r="D19" s="3">
        <v>1.5</v>
      </c>
      <c r="E19" s="3">
        <v>1.3</v>
      </c>
      <c r="F19" s="3">
        <f t="shared" si="2"/>
        <v>6.3</v>
      </c>
      <c r="G19" s="3" t="s">
        <v>7</v>
      </c>
      <c r="H19" s="21"/>
      <c r="I19" s="21">
        <f>BEST!$S9</f>
        <v>8.5299999999999924E-3</v>
      </c>
      <c r="J19" s="21">
        <f>Popolo!$S9</f>
        <v>8.3700000000000007E-3</v>
      </c>
      <c r="K19" s="21">
        <f>ACSES_new!$S9</f>
        <v>8.3700000000000007E-3</v>
      </c>
      <c r="L19" s="21">
        <f>EneST!$S9</f>
        <v>8.3999999999999995E-3</v>
      </c>
      <c r="M19" s="21">
        <f>EnergyPlus!S9</f>
        <v>8.3688992826189499E-3</v>
      </c>
      <c r="N19" s="21">
        <f>EnergyPlus!S17</f>
        <v>8.3688992826189499E-3</v>
      </c>
      <c r="O19" s="21"/>
      <c r="P19" s="21"/>
      <c r="Q19" s="21">
        <f>BEST!$T9</f>
        <v>8.5299999999999924E-3</v>
      </c>
      <c r="R19" s="21">
        <f>Popolo!$T9</f>
        <v>8.3700000000000007E-3</v>
      </c>
      <c r="S19" s="21">
        <f>ACSES_new!$T9</f>
        <v>8.3700000000000007E-3</v>
      </c>
      <c r="T19" s="21">
        <f>EneST!$T9</f>
        <v>8.3746320160082103E-3</v>
      </c>
      <c r="U19" s="21">
        <f>EnergyPlus!T9</f>
        <v>8.3688992826189499E-3</v>
      </c>
      <c r="V19" s="21">
        <f>EnergyPlus!T17</f>
        <v>8.3688992826189499E-3</v>
      </c>
      <c r="W19" s="26">
        <v>8.3999999999999995E-3</v>
      </c>
    </row>
    <row r="20" spans="2:29" s="11" customFormat="1" x14ac:dyDescent="0.2">
      <c r="B20" s="26">
        <v>300</v>
      </c>
      <c r="C20" s="3">
        <v>3.5</v>
      </c>
      <c r="D20" s="3">
        <v>3.5</v>
      </c>
      <c r="E20" s="3">
        <v>3.1</v>
      </c>
      <c r="F20" s="3">
        <f t="shared" si="2"/>
        <v>10.1</v>
      </c>
      <c r="G20" s="3" t="s">
        <v>7</v>
      </c>
      <c r="H20" s="21"/>
      <c r="I20" s="21">
        <f>BEST!$S10</f>
        <v>8.5299999999999924E-3</v>
      </c>
      <c r="J20" s="21">
        <f>Popolo!$S10</f>
        <v>8.3700000000000007E-3</v>
      </c>
      <c r="K20" s="21">
        <f>ACSES_new!$S10</f>
        <v>8.3700000000000007E-3</v>
      </c>
      <c r="L20" s="21">
        <f>EneST!$S10</f>
        <v>8.3999999999999995E-3</v>
      </c>
      <c r="M20" s="21">
        <f>EnergyPlus!S10</f>
        <v>8.3688992826189499E-3</v>
      </c>
      <c r="N20" s="21">
        <f>EnergyPlus!S18</f>
        <v>8.3688992826189499E-3</v>
      </c>
      <c r="O20" s="21"/>
      <c r="P20" s="21"/>
      <c r="Q20" s="21">
        <f>BEST!$T10</f>
        <v>8.5299999999999924E-3</v>
      </c>
      <c r="R20" s="21">
        <f>Popolo!$T10</f>
        <v>8.3700000000000007E-3</v>
      </c>
      <c r="S20" s="21">
        <f>ACSES_new!$T10</f>
        <v>8.3700000000000007E-3</v>
      </c>
      <c r="T20" s="21">
        <f>EneST!$T10</f>
        <v>8.3725845827334697E-3</v>
      </c>
      <c r="U20" s="21">
        <f>EnergyPlus!T10</f>
        <v>8.3688992826189499E-3</v>
      </c>
      <c r="V20" s="21">
        <f>EnergyPlus!T18</f>
        <v>8.3688992826189499E-3</v>
      </c>
      <c r="W20" s="26">
        <v>8.3999999999999995E-3</v>
      </c>
    </row>
    <row r="21" spans="2:29" s="11" customFormat="1" x14ac:dyDescent="0.2"/>
    <row r="22" spans="2:29" x14ac:dyDescent="0.2">
      <c r="B22" s="22" t="s">
        <v>0</v>
      </c>
      <c r="C22" s="17" t="s">
        <v>6</v>
      </c>
      <c r="D22" s="17"/>
      <c r="E22" s="17"/>
      <c r="F22" s="17"/>
      <c r="G22" s="17"/>
      <c r="H22" s="17" t="s">
        <v>11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40"/>
      <c r="V22" s="40"/>
    </row>
    <row r="23" spans="2:29" s="11" customFormat="1" x14ac:dyDescent="0.2">
      <c r="B23" s="23"/>
      <c r="C23" s="17" t="s">
        <v>1</v>
      </c>
      <c r="D23" s="17"/>
      <c r="E23" s="17"/>
      <c r="F23" s="17"/>
      <c r="G23" s="49" t="s">
        <v>5</v>
      </c>
      <c r="H23" s="17" t="s">
        <v>37</v>
      </c>
      <c r="I23" s="17"/>
      <c r="J23" s="17"/>
      <c r="K23" s="17"/>
      <c r="L23" s="17"/>
      <c r="M23" s="17"/>
      <c r="N23" s="17"/>
      <c r="O23" s="17"/>
      <c r="P23" s="17" t="s">
        <v>38</v>
      </c>
      <c r="Q23" s="17"/>
      <c r="R23" s="17"/>
      <c r="S23" s="17"/>
      <c r="T23" s="17"/>
      <c r="U23" s="17"/>
      <c r="V23" s="17"/>
      <c r="W23" s="42"/>
    </row>
    <row r="24" spans="2:29" s="11" customFormat="1" x14ac:dyDescent="0.2">
      <c r="B24" s="23"/>
      <c r="C24" s="26" t="s">
        <v>2</v>
      </c>
      <c r="D24" s="26" t="s">
        <v>3</v>
      </c>
      <c r="E24" s="26" t="s">
        <v>4</v>
      </c>
      <c r="F24" s="26" t="s">
        <v>25</v>
      </c>
      <c r="G24" s="49"/>
      <c r="H24" s="26" t="s">
        <v>43</v>
      </c>
      <c r="I24" s="26" t="s">
        <v>28</v>
      </c>
      <c r="J24" s="26" t="s">
        <v>29</v>
      </c>
      <c r="K24" s="26" t="s">
        <v>32</v>
      </c>
      <c r="L24" s="26" t="s">
        <v>31</v>
      </c>
      <c r="M24" t="str">
        <f>$M$4</f>
        <v>EnergyPlus1</v>
      </c>
      <c r="N24" t="str">
        <f>$N$4</f>
        <v>EnergyPlus2</v>
      </c>
      <c r="O24"/>
      <c r="P24" s="26" t="s">
        <v>43</v>
      </c>
      <c r="Q24" s="26" t="s">
        <v>28</v>
      </c>
      <c r="R24" s="26" t="s">
        <v>29</v>
      </c>
      <c r="S24" s="26" t="s">
        <v>32</v>
      </c>
      <c r="T24" s="26" t="s">
        <v>31</v>
      </c>
      <c r="U24" s="1" t="str">
        <f>$M$4</f>
        <v>EnergyPlus1</v>
      </c>
      <c r="V24" s="1" t="str">
        <f>$N$4</f>
        <v>EnergyPlus2</v>
      </c>
      <c r="W24" s="4" t="s">
        <v>42</v>
      </c>
    </row>
    <row r="25" spans="2:29" s="11" customFormat="1" x14ac:dyDescent="0.2">
      <c r="B25" s="24"/>
      <c r="C25" s="26" t="s">
        <v>12</v>
      </c>
      <c r="D25" s="26" t="s">
        <v>12</v>
      </c>
      <c r="E25" s="26" t="s">
        <v>12</v>
      </c>
      <c r="F25" s="26" t="s">
        <v>12</v>
      </c>
      <c r="G25" s="26" t="s">
        <v>13</v>
      </c>
      <c r="H25" s="26" t="s">
        <v>15</v>
      </c>
      <c r="I25" s="26" t="s">
        <v>15</v>
      </c>
      <c r="J25" s="26" t="s">
        <v>15</v>
      </c>
      <c r="K25" s="26" t="s">
        <v>15</v>
      </c>
      <c r="L25" s="26" t="s">
        <v>15</v>
      </c>
      <c r="M25" s="32" t="s">
        <v>15</v>
      </c>
      <c r="N25" s="32" t="s">
        <v>15</v>
      </c>
      <c r="O25" s="32"/>
      <c r="P25" s="26" t="s">
        <v>12</v>
      </c>
      <c r="Q25" s="26" t="s">
        <v>12</v>
      </c>
      <c r="R25" s="26" t="s">
        <v>12</v>
      </c>
      <c r="S25" s="26" t="s">
        <v>12</v>
      </c>
      <c r="T25" s="26" t="s">
        <v>12</v>
      </c>
      <c r="U25" s="32" t="s">
        <v>12</v>
      </c>
      <c r="V25" s="32" t="s">
        <v>12</v>
      </c>
      <c r="W25" s="32" t="s">
        <v>12</v>
      </c>
    </row>
    <row r="26" spans="2:29" s="11" customFormat="1" x14ac:dyDescent="0.2">
      <c r="B26" s="26">
        <v>100</v>
      </c>
      <c r="C26" s="3">
        <v>13.8</v>
      </c>
      <c r="D26" s="3">
        <v>5.9</v>
      </c>
      <c r="E26" s="3">
        <v>5.0999999999999996</v>
      </c>
      <c r="F26" s="3">
        <f>SUM(C26:E26)</f>
        <v>24.800000000000004</v>
      </c>
      <c r="G26" s="3">
        <v>16</v>
      </c>
      <c r="H26" s="20">
        <f>LCEM_new!$U6</f>
        <v>0.9707252618858877</v>
      </c>
      <c r="I26" s="20">
        <f>BEST!$U6</f>
        <v>0.98924685660781153</v>
      </c>
      <c r="J26" s="20">
        <f>Popolo!$U6</f>
        <v>0.97299999999999998</v>
      </c>
      <c r="K26" s="20">
        <f>ACSES_new!$U6</f>
        <v>1</v>
      </c>
      <c r="L26" s="20">
        <f>EneST!$U6</f>
        <v>0.98924909611352796</v>
      </c>
      <c r="M26" s="20">
        <f>EnergyPlus!U6</f>
        <v>0.97247382504154101</v>
      </c>
      <c r="N26" s="20">
        <f>EnergyPlus!U14</f>
        <v>0.97247382504154101</v>
      </c>
      <c r="O26" s="20"/>
      <c r="P26" s="20">
        <f>LCEM_new!$V6</f>
        <v>4.7471028161614495</v>
      </c>
      <c r="Q26" s="20">
        <f>BEST!$V6</f>
        <v>4.012332166666666</v>
      </c>
      <c r="R26" s="20">
        <f>Popolo!$V6</f>
        <v>3.48</v>
      </c>
      <c r="S26" s="20">
        <f>ACSES_new!$V6</f>
        <v>5.6</v>
      </c>
      <c r="T26" s="20">
        <f>EneST!$V6</f>
        <v>4.5909762847160396</v>
      </c>
      <c r="U26" s="20">
        <f>EnergyPlus!V6</f>
        <v>4.2021556294134195</v>
      </c>
      <c r="V26" s="20">
        <f>EnergyPlus!V14</f>
        <v>4.2021556294134195</v>
      </c>
      <c r="W26" s="42">
        <f>3.44+1.31</f>
        <v>4.75</v>
      </c>
    </row>
    <row r="27" spans="2:29" s="11" customFormat="1" x14ac:dyDescent="0.2">
      <c r="B27" s="26">
        <v>110</v>
      </c>
      <c r="C27" s="3">
        <v>8.3000000000000007</v>
      </c>
      <c r="D27" s="3">
        <v>3.5</v>
      </c>
      <c r="E27" s="3">
        <v>3.1</v>
      </c>
      <c r="F27" s="3">
        <f t="shared" ref="F27:F30" si="3">SUM(C27:E27)</f>
        <v>14.9</v>
      </c>
      <c r="G27" s="3">
        <v>16</v>
      </c>
      <c r="H27" s="20">
        <f>LCEM_new!$U7</f>
        <v>0.5832180000846664</v>
      </c>
      <c r="I27" s="20">
        <f>BEST!$U7</f>
        <v>0.58586784376672008</v>
      </c>
      <c r="J27" s="20">
        <f>Popolo!$U7</f>
        <v>0.58499999999999996</v>
      </c>
      <c r="K27" s="20">
        <f>ACSES_new!$U7</f>
        <v>0.62</v>
      </c>
      <c r="L27" s="20">
        <f>EneST!$U7</f>
        <v>0.59434723919723997</v>
      </c>
      <c r="M27" s="20">
        <f>EnergyPlus!U7</f>
        <v>0.58349891004346222</v>
      </c>
      <c r="N27" s="20">
        <f>EnergyPlus!U15</f>
        <v>0.58349891004346222</v>
      </c>
      <c r="O27" s="20"/>
      <c r="P27" s="20">
        <f>LCEM_new!$V7</f>
        <v>0.98549276977340672</v>
      </c>
      <c r="Q27" s="20">
        <f>BEST!$V7</f>
        <v>1.0525033333333331</v>
      </c>
      <c r="R27" s="20">
        <f>Popolo!$V7</f>
        <v>1.042</v>
      </c>
      <c r="S27" s="20">
        <f>ACSES_new!$V7</f>
        <v>1.24</v>
      </c>
      <c r="T27" s="20">
        <f>EneST!$V7</f>
        <v>1.1123907849492201</v>
      </c>
      <c r="U27" s="20">
        <f>EnergyPlus!V7</f>
        <v>1.0582911578590799</v>
      </c>
      <c r="V27" s="20">
        <f>EnergyPlus!V15</f>
        <v>1.0582911578590799</v>
      </c>
      <c r="W27" s="42">
        <f t="shared" ref="W27:W30" si="4">3.44+1.31</f>
        <v>4.75</v>
      </c>
    </row>
    <row r="28" spans="2:29" s="11" customFormat="1" x14ac:dyDescent="0.2">
      <c r="B28" s="26">
        <v>120</v>
      </c>
      <c r="C28" s="3">
        <v>3.5</v>
      </c>
      <c r="D28" s="3">
        <v>1.5</v>
      </c>
      <c r="E28" s="3">
        <v>1.3</v>
      </c>
      <c r="F28" s="3">
        <f t="shared" si="3"/>
        <v>6.3</v>
      </c>
      <c r="G28" s="3">
        <v>16</v>
      </c>
      <c r="H28" s="20">
        <f>LCEM_new!$U8</f>
        <v>0.40000000000000008</v>
      </c>
      <c r="I28" s="20">
        <f>BEST!$U8</f>
        <v>0.40006019261637193</v>
      </c>
      <c r="J28" s="20">
        <f>Popolo!$U8</f>
        <v>0.4</v>
      </c>
      <c r="K28" s="20">
        <f>ACSES_new!$U8</f>
        <v>0.4</v>
      </c>
      <c r="L28" s="20">
        <f>EneST!$U8</f>
        <v>0.4</v>
      </c>
      <c r="M28" s="20">
        <f>EnergyPlus!U8</f>
        <v>0.40000642054574637</v>
      </c>
      <c r="N28" s="20">
        <f>EnergyPlus!U16</f>
        <v>0.40000642054574637</v>
      </c>
      <c r="O28" s="20"/>
      <c r="P28" s="20">
        <f>LCEM_new!$V8</f>
        <v>0.33397128385768704</v>
      </c>
      <c r="Q28" s="20">
        <f>BEST!$V8</f>
        <v>0.3795</v>
      </c>
      <c r="R28" s="20">
        <f>Popolo!$V8</f>
        <v>0.51800000000000002</v>
      </c>
      <c r="S28" s="20">
        <f>ACSES_new!$V8</f>
        <v>0.33800000000000002</v>
      </c>
      <c r="T28" s="20">
        <f>EneST!$V8</f>
        <v>0.39536348336501598</v>
      </c>
      <c r="U28" s="20">
        <f>EnergyPlus!V8</f>
        <v>0.47111827953478724</v>
      </c>
      <c r="V28" s="20">
        <f>EnergyPlus!V16</f>
        <v>0.47111827953478724</v>
      </c>
      <c r="W28" s="42">
        <f t="shared" si="4"/>
        <v>4.75</v>
      </c>
    </row>
    <row r="29" spans="2:29" s="11" customFormat="1" x14ac:dyDescent="0.2">
      <c r="B29" s="26">
        <v>200</v>
      </c>
      <c r="C29" s="3">
        <v>3.5</v>
      </c>
      <c r="D29" s="3">
        <v>1.5</v>
      </c>
      <c r="E29" s="3">
        <v>1.3</v>
      </c>
      <c r="F29" s="3">
        <f t="shared" si="3"/>
        <v>6.3</v>
      </c>
      <c r="G29" s="3" t="s">
        <v>7</v>
      </c>
      <c r="H29" s="20"/>
      <c r="I29" s="20">
        <f>BEST!$U9</f>
        <v>0.43304588014981271</v>
      </c>
      <c r="J29" s="20">
        <f>Popolo!$U9</f>
        <v>0.4</v>
      </c>
      <c r="K29" s="20">
        <f>ACSES_new!$U9</f>
        <v>0.41</v>
      </c>
      <c r="L29" s="20">
        <f>EneST!$U9</f>
        <v>0.40044943820224699</v>
      </c>
      <c r="M29" s="20">
        <f>EnergyPlus!U9</f>
        <v>0.60783454848632268</v>
      </c>
      <c r="N29" s="20">
        <f>EnergyPlus!U17</f>
        <v>0.40000642054574637</v>
      </c>
      <c r="O29" s="20"/>
      <c r="P29" s="20"/>
      <c r="Q29" s="20">
        <f>BEST!$V9</f>
        <v>0.46875016666666663</v>
      </c>
      <c r="R29" s="20">
        <f>Popolo!$V9</f>
        <v>0.51900000000000002</v>
      </c>
      <c r="S29" s="20">
        <f>ACSES_new!$V9</f>
        <v>0.39</v>
      </c>
      <c r="T29" s="20">
        <f>EneST!$V9</f>
        <v>0.39658052454862103</v>
      </c>
      <c r="U29" s="20">
        <f>EnergyPlus!V9</f>
        <v>1.1712588015809102</v>
      </c>
      <c r="V29" s="20">
        <f>EnergyPlus!V17</f>
        <v>0.47111827953478724</v>
      </c>
      <c r="W29" s="42">
        <f t="shared" si="4"/>
        <v>4.75</v>
      </c>
    </row>
    <row r="30" spans="2:29" s="11" customFormat="1" x14ac:dyDescent="0.2">
      <c r="B30" s="26">
        <v>300</v>
      </c>
      <c r="C30" s="3">
        <v>3.5</v>
      </c>
      <c r="D30" s="3">
        <v>3.5</v>
      </c>
      <c r="E30" s="3">
        <v>3.1</v>
      </c>
      <c r="F30" s="3">
        <f t="shared" si="3"/>
        <v>10.1</v>
      </c>
      <c r="G30" s="3" t="s">
        <v>7</v>
      </c>
      <c r="H30" s="20"/>
      <c r="I30" s="20">
        <f>BEST!$U10</f>
        <v>0.64409403424291056</v>
      </c>
      <c r="J30" s="20">
        <f>Popolo!$U10</f>
        <v>0.64100000000000001</v>
      </c>
      <c r="K30" s="20">
        <f>ACSES_new!$U10</f>
        <v>0.67500000000000004</v>
      </c>
      <c r="L30" s="20">
        <f>EneST!$U10</f>
        <v>0.64090957731407205</v>
      </c>
      <c r="M30" s="20">
        <f>EnergyPlus!U10</f>
        <v>0.67671192112913647</v>
      </c>
      <c r="N30" s="20">
        <f>EnergyPlus!U18</f>
        <v>0.57043114931536765</v>
      </c>
      <c r="O30" s="20"/>
      <c r="P30" s="20"/>
      <c r="Q30" s="20">
        <f>BEST!$V10</f>
        <v>1.3436865</v>
      </c>
      <c r="R30" s="20">
        <f>Popolo!$V10</f>
        <v>1.2509999999999999</v>
      </c>
      <c r="S30" s="20">
        <f>ACSES_new!$V10</f>
        <v>1.63</v>
      </c>
      <c r="T30" s="20">
        <f>EneST!$V10</f>
        <v>1.35244604497051</v>
      </c>
      <c r="U30" s="20">
        <f>EnergyPlus!V10</f>
        <v>1.5432875253978691</v>
      </c>
      <c r="V30" s="20">
        <f>EnergyPlus!V18</f>
        <v>1.21815064056303</v>
      </c>
      <c r="W30" s="42">
        <f t="shared" si="4"/>
        <v>4.75</v>
      </c>
    </row>
    <row r="31" spans="2:29" s="11" customFormat="1" x14ac:dyDescent="0.2"/>
    <row r="32" spans="2:29" s="11" customFormat="1" x14ac:dyDescent="0.2">
      <c r="B32" s="22" t="s">
        <v>0</v>
      </c>
      <c r="C32" s="17" t="s">
        <v>6</v>
      </c>
      <c r="D32" s="17"/>
      <c r="E32" s="17"/>
      <c r="F32" s="17"/>
      <c r="G32" s="17"/>
      <c r="H32" s="17" t="s">
        <v>36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8"/>
      <c r="X32" s="18"/>
      <c r="Y32" s="18"/>
      <c r="Z32" s="18"/>
      <c r="AA32" s="43"/>
      <c r="AB32" s="17"/>
      <c r="AC32" s="17"/>
    </row>
    <row r="33" spans="2:41" s="11" customFormat="1" x14ac:dyDescent="0.2">
      <c r="B33" s="23"/>
      <c r="C33" s="17" t="s">
        <v>1</v>
      </c>
      <c r="D33" s="17"/>
      <c r="E33" s="17"/>
      <c r="F33" s="17"/>
      <c r="G33" s="49" t="s">
        <v>5</v>
      </c>
      <c r="H33" s="17" t="s">
        <v>2</v>
      </c>
      <c r="I33" s="17"/>
      <c r="J33" s="17"/>
      <c r="K33" s="17"/>
      <c r="L33" s="17"/>
      <c r="M33" s="17"/>
      <c r="N33" s="17"/>
      <c r="O33" s="17"/>
      <c r="P33" s="17" t="s">
        <v>3</v>
      </c>
      <c r="Q33" s="17"/>
      <c r="R33" s="17"/>
      <c r="S33" s="17"/>
      <c r="T33" s="17"/>
      <c r="U33" s="17"/>
      <c r="V33" s="17"/>
      <c r="W33" s="17" t="s">
        <v>4</v>
      </c>
      <c r="X33" s="17"/>
      <c r="Y33" s="17"/>
      <c r="Z33" s="17"/>
      <c r="AA33" s="43"/>
      <c r="AB33" s="17"/>
      <c r="AC33" s="17"/>
    </row>
    <row r="34" spans="2:41" s="11" customFormat="1" x14ac:dyDescent="0.2">
      <c r="B34" s="23"/>
      <c r="C34" s="26" t="s">
        <v>2</v>
      </c>
      <c r="D34" s="26" t="s">
        <v>3</v>
      </c>
      <c r="E34" s="26" t="s">
        <v>4</v>
      </c>
      <c r="F34" s="26" t="s">
        <v>25</v>
      </c>
      <c r="G34" s="49"/>
      <c r="H34" s="26" t="s">
        <v>43</v>
      </c>
      <c r="I34" s="26" t="s">
        <v>28</v>
      </c>
      <c r="J34" s="26" t="s">
        <v>29</v>
      </c>
      <c r="K34" s="26" t="s">
        <v>32</v>
      </c>
      <c r="L34" s="26" t="s">
        <v>31</v>
      </c>
      <c r="M34" t="str">
        <f>$M$4</f>
        <v>EnergyPlus1</v>
      </c>
      <c r="N34" t="str">
        <f>$N$4</f>
        <v>EnergyPlus2</v>
      </c>
      <c r="O34"/>
      <c r="P34" s="26" t="s">
        <v>43</v>
      </c>
      <c r="Q34" s="26" t="s">
        <v>28</v>
      </c>
      <c r="R34" s="26" t="s">
        <v>29</v>
      </c>
      <c r="S34" s="26" t="s">
        <v>32</v>
      </c>
      <c r="T34" s="26" t="s">
        <v>31</v>
      </c>
      <c r="U34" t="str">
        <f>$M$4</f>
        <v>EnergyPlus1</v>
      </c>
      <c r="V34" t="str">
        <f>$N$4</f>
        <v>EnergyPlus2</v>
      </c>
      <c r="W34" s="26" t="s">
        <v>43</v>
      </c>
      <c r="X34" s="26" t="s">
        <v>28</v>
      </c>
      <c r="Y34" s="26" t="s">
        <v>29</v>
      </c>
      <c r="Z34" s="26" t="s">
        <v>32</v>
      </c>
      <c r="AA34" s="44" t="s">
        <v>31</v>
      </c>
      <c r="AB34" s="1" t="str">
        <f>$M$4</f>
        <v>EnergyPlus1</v>
      </c>
      <c r="AC34" s="1" t="str">
        <f>$N$4</f>
        <v>EnergyPlus2</v>
      </c>
    </row>
    <row r="35" spans="2:41" s="11" customFormat="1" x14ac:dyDescent="0.2">
      <c r="B35" s="24"/>
      <c r="C35" s="26" t="s">
        <v>12</v>
      </c>
      <c r="D35" s="26" t="s">
        <v>12</v>
      </c>
      <c r="E35" s="26" t="s">
        <v>12</v>
      </c>
      <c r="F35" s="26" t="s">
        <v>12</v>
      </c>
      <c r="G35" s="26" t="s">
        <v>13</v>
      </c>
      <c r="H35" s="26" t="s">
        <v>13</v>
      </c>
      <c r="I35" s="26" t="s">
        <v>13</v>
      </c>
      <c r="J35" s="26" t="s">
        <v>13</v>
      </c>
      <c r="K35" s="26" t="s">
        <v>13</v>
      </c>
      <c r="L35" s="26" t="s">
        <v>13</v>
      </c>
      <c r="M35" s="32" t="s">
        <v>13</v>
      </c>
      <c r="N35" s="32" t="s">
        <v>13</v>
      </c>
      <c r="O35" s="32"/>
      <c r="P35" s="32" t="s">
        <v>13</v>
      </c>
      <c r="Q35" s="32" t="s">
        <v>13</v>
      </c>
      <c r="R35" s="32" t="s">
        <v>13</v>
      </c>
      <c r="S35" s="32" t="s">
        <v>13</v>
      </c>
      <c r="T35" s="32" t="s">
        <v>13</v>
      </c>
      <c r="U35" s="32" t="s">
        <v>13</v>
      </c>
      <c r="V35" s="32" t="s">
        <v>13</v>
      </c>
      <c r="W35" s="32" t="s">
        <v>13</v>
      </c>
      <c r="X35" s="32" t="s">
        <v>13</v>
      </c>
      <c r="Y35" s="32" t="s">
        <v>13</v>
      </c>
      <c r="Z35" s="32" t="s">
        <v>13</v>
      </c>
      <c r="AA35" s="32" t="s">
        <v>13</v>
      </c>
      <c r="AB35" s="32" t="s">
        <v>13</v>
      </c>
      <c r="AC35" s="32" t="s">
        <v>13</v>
      </c>
    </row>
    <row r="36" spans="2:41" s="11" customFormat="1" x14ac:dyDescent="0.2">
      <c r="B36" s="26">
        <v>100</v>
      </c>
      <c r="C36" s="3">
        <v>13.8</v>
      </c>
      <c r="D36" s="3">
        <v>5.9</v>
      </c>
      <c r="E36" s="3">
        <v>5.0999999999999996</v>
      </c>
      <c r="F36" s="3">
        <f>SUM(C36:E36)</f>
        <v>24.800000000000004</v>
      </c>
      <c r="G36" s="3">
        <v>16</v>
      </c>
      <c r="H36" s="3">
        <f>LCEM_new!$J6</f>
        <v>26</v>
      </c>
      <c r="I36" s="3">
        <f>BEST!$J6</f>
        <v>26</v>
      </c>
      <c r="J36" s="3">
        <f>Popolo!$J6</f>
        <v>26</v>
      </c>
      <c r="K36" s="3">
        <f>ACSES_new!$J6</f>
        <v>25.8</v>
      </c>
      <c r="L36" s="3">
        <f>EneST!$J6</f>
        <v>26</v>
      </c>
      <c r="M36" s="3">
        <f>EnergyPlus!J6</f>
        <v>26</v>
      </c>
      <c r="N36" s="3">
        <f>EnergyPlus!J14</f>
        <v>26</v>
      </c>
      <c r="O36" s="3"/>
      <c r="P36" s="3">
        <f>LCEM_new!$M6</f>
        <v>26</v>
      </c>
      <c r="Q36" s="3">
        <f>BEST!$M6</f>
        <v>26</v>
      </c>
      <c r="R36" s="3">
        <f>Popolo!$M6</f>
        <v>26</v>
      </c>
      <c r="S36" s="3">
        <f>ACSES_new!$M6</f>
        <v>25.8</v>
      </c>
      <c r="T36" s="3">
        <f>EneST!$M6</f>
        <v>26</v>
      </c>
      <c r="U36" s="3">
        <f>EnergyPlus!M6</f>
        <v>26</v>
      </c>
      <c r="V36" s="3">
        <f>EnergyPlus!M14</f>
        <v>26</v>
      </c>
      <c r="W36" s="3">
        <f>LCEM_new!$P6</f>
        <v>26</v>
      </c>
      <c r="X36" s="3">
        <f>BEST!$P6</f>
        <v>26</v>
      </c>
      <c r="Y36" s="3">
        <f>Popolo!$P6</f>
        <v>26</v>
      </c>
      <c r="Z36" s="3">
        <f>ACSES_new!$P6</f>
        <v>25.8</v>
      </c>
      <c r="AA36" s="45">
        <f>EneST!$P6</f>
        <v>26</v>
      </c>
      <c r="AB36" s="3">
        <f>EnergyPlus!P6</f>
        <v>26</v>
      </c>
      <c r="AC36" s="3">
        <f>EnergyPlus!P14</f>
        <v>26</v>
      </c>
    </row>
    <row r="37" spans="2:41" s="11" customFormat="1" x14ac:dyDescent="0.2">
      <c r="B37" s="26">
        <v>110</v>
      </c>
      <c r="C37" s="3">
        <v>8.3000000000000007</v>
      </c>
      <c r="D37" s="3">
        <v>3.5</v>
      </c>
      <c r="E37" s="3">
        <v>3.1</v>
      </c>
      <c r="F37" s="3">
        <f t="shared" ref="F37:F40" si="5">SUM(C37:E37)</f>
        <v>14.9</v>
      </c>
      <c r="G37" s="3">
        <v>16</v>
      </c>
      <c r="H37" s="3">
        <f>LCEM_new!$J7</f>
        <v>26</v>
      </c>
      <c r="I37" s="3">
        <f>BEST!$J7</f>
        <v>26</v>
      </c>
      <c r="J37" s="3">
        <f>Popolo!$J7</f>
        <v>26</v>
      </c>
      <c r="K37" s="3">
        <f>ACSES_new!$J7</f>
        <v>26</v>
      </c>
      <c r="L37" s="3">
        <f>EneST!$J7</f>
        <v>26</v>
      </c>
      <c r="M37" s="3">
        <f>EnergyPlus!J7</f>
        <v>26</v>
      </c>
      <c r="N37" s="3">
        <f>EnergyPlus!J15</f>
        <v>26</v>
      </c>
      <c r="O37" s="3"/>
      <c r="P37" s="3">
        <f>LCEM_new!$M7</f>
        <v>26</v>
      </c>
      <c r="Q37" s="3">
        <f>BEST!$M7</f>
        <v>26.000499999999999</v>
      </c>
      <c r="R37" s="3">
        <f>Popolo!$M7</f>
        <v>26</v>
      </c>
      <c r="S37" s="3">
        <f>ACSES_new!$M7</f>
        <v>26</v>
      </c>
      <c r="T37" s="3">
        <f>EneST!$M7</f>
        <v>26</v>
      </c>
      <c r="U37" s="3">
        <f>EnergyPlus!M7</f>
        <v>26</v>
      </c>
      <c r="V37" s="3">
        <f>EnergyPlus!M15</f>
        <v>26</v>
      </c>
      <c r="W37" s="3">
        <f>LCEM_new!$P7</f>
        <v>26</v>
      </c>
      <c r="X37" s="3">
        <f>BEST!$P7</f>
        <v>25.999500000000001</v>
      </c>
      <c r="Y37" s="3">
        <f>Popolo!$P7</f>
        <v>26</v>
      </c>
      <c r="Z37" s="3">
        <f>ACSES_new!$P7</f>
        <v>26</v>
      </c>
      <c r="AA37" s="45">
        <f>EneST!$P7</f>
        <v>26</v>
      </c>
      <c r="AB37" s="3">
        <f>EnergyPlus!P7</f>
        <v>26</v>
      </c>
      <c r="AC37" s="3">
        <f>EnergyPlus!P15</f>
        <v>26</v>
      </c>
    </row>
    <row r="38" spans="2:41" s="11" customFormat="1" ht="19" x14ac:dyDescent="0.2">
      <c r="B38" s="26">
        <v>120</v>
      </c>
      <c r="C38" s="3">
        <v>3.5</v>
      </c>
      <c r="D38" s="3">
        <v>1.5</v>
      </c>
      <c r="E38" s="3">
        <v>1.3</v>
      </c>
      <c r="F38" s="3">
        <f t="shared" si="5"/>
        <v>6.3</v>
      </c>
      <c r="G38" s="3">
        <v>16</v>
      </c>
      <c r="H38" s="3">
        <f>LCEM_new!$J8</f>
        <v>22.168353623132528</v>
      </c>
      <c r="I38" s="3">
        <f>BEST!$J8</f>
        <v>22.138333333333335</v>
      </c>
      <c r="J38" s="3">
        <f>Popolo!$J8</f>
        <v>26</v>
      </c>
      <c r="K38" s="3">
        <f>ACSES_new!$J8</f>
        <v>22.4</v>
      </c>
      <c r="L38" s="3">
        <f>EneST!$J8</f>
        <v>26</v>
      </c>
      <c r="M38" s="3">
        <f>EnergyPlus!J8</f>
        <v>22.168897639119098</v>
      </c>
      <c r="N38" s="3">
        <f>EnergyPlus!J16</f>
        <v>22.168897639119098</v>
      </c>
      <c r="O38" s="3"/>
      <c r="P38" s="3">
        <f>LCEM_new!$M8</f>
        <v>22.15796918942355</v>
      </c>
      <c r="Q38" s="3">
        <f>BEST!$M8</f>
        <v>22.1295</v>
      </c>
      <c r="R38" s="3">
        <f>Popolo!$M8</f>
        <v>26</v>
      </c>
      <c r="S38" s="3">
        <f>ACSES_new!$M8</f>
        <v>22.34</v>
      </c>
      <c r="T38" s="3">
        <f>EneST!$M8</f>
        <v>26</v>
      </c>
      <c r="U38" s="3">
        <f>EnergyPlus!M8</f>
        <v>22.085965725240701</v>
      </c>
      <c r="V38" s="3">
        <f>EnergyPlus!M16</f>
        <v>22.085965725240701</v>
      </c>
      <c r="W38" s="3">
        <f>LCEM_new!$P8</f>
        <v>22.16355645894085</v>
      </c>
      <c r="X38" s="3">
        <f>BEST!$P8</f>
        <v>22.135333333333332</v>
      </c>
      <c r="Y38" s="3">
        <f>Popolo!$P8</f>
        <v>26</v>
      </c>
      <c r="Z38" s="3">
        <f>ACSES_new!$P8</f>
        <v>22.34</v>
      </c>
      <c r="AA38" s="45">
        <f>EneST!$P8</f>
        <v>26</v>
      </c>
      <c r="AB38" s="3">
        <f>EnergyPlus!P8</f>
        <v>22.094408736696199</v>
      </c>
      <c r="AC38" s="3">
        <f>EnergyPlus!P16</f>
        <v>22.094408736696199</v>
      </c>
      <c r="AM38" s="46" t="s">
        <v>50</v>
      </c>
      <c r="AN38" s="48"/>
    </row>
    <row r="39" spans="2:41" s="11" customFormat="1" ht="19" x14ac:dyDescent="0.2">
      <c r="B39" s="26">
        <v>200</v>
      </c>
      <c r="C39" s="3">
        <v>3.5</v>
      </c>
      <c r="D39" s="3">
        <v>1.5</v>
      </c>
      <c r="E39" s="3">
        <v>1.3</v>
      </c>
      <c r="F39" s="3">
        <f t="shared" si="5"/>
        <v>6.3</v>
      </c>
      <c r="G39" s="3" t="s">
        <v>7</v>
      </c>
      <c r="H39" s="3"/>
      <c r="I39" s="3">
        <f>BEST!$J9</f>
        <v>26.089500000000001</v>
      </c>
      <c r="J39" s="3">
        <f>Popolo!$J9</f>
        <v>26</v>
      </c>
      <c r="K39" s="3">
        <f>ACSES_new!$J9</f>
        <v>25.8</v>
      </c>
      <c r="L39" s="3">
        <f>EneST!$J9</f>
        <v>26</v>
      </c>
      <c r="M39" s="3">
        <f>EnergyPlus!J9</f>
        <v>26</v>
      </c>
      <c r="N39" s="3">
        <f>EnergyPlus!J17</f>
        <v>25.9996461140306</v>
      </c>
      <c r="O39" s="3"/>
      <c r="P39" s="3"/>
      <c r="Q39" s="3">
        <f>BEST!$M9</f>
        <v>26.118000000000002</v>
      </c>
      <c r="R39" s="3">
        <f>Popolo!$M9</f>
        <v>26</v>
      </c>
      <c r="S39" s="3">
        <f>ACSES_new!$M9</f>
        <v>25.8</v>
      </c>
      <c r="T39" s="3">
        <f>EneST!$M9</f>
        <v>26</v>
      </c>
      <c r="U39" s="3">
        <f>EnergyPlus!M9</f>
        <v>26</v>
      </c>
      <c r="V39" s="3">
        <f>EnergyPlus!M17</f>
        <v>25.998616792120501</v>
      </c>
      <c r="W39" s="3"/>
      <c r="X39" s="3">
        <f>BEST!$P9</f>
        <v>26.079666666666672</v>
      </c>
      <c r="Y39" s="3">
        <f>Popolo!$P9</f>
        <v>26</v>
      </c>
      <c r="Z39" s="3">
        <f>ACSES_new!$P9</f>
        <v>25.9</v>
      </c>
      <c r="AA39" s="45">
        <f>EneST!$P9</f>
        <v>26</v>
      </c>
      <c r="AB39" s="3">
        <f>EnergyPlus!P9</f>
        <v>26</v>
      </c>
      <c r="AC39" s="3">
        <f>EnergyPlus!P17</f>
        <v>25.998806719697999</v>
      </c>
      <c r="AM39" s="48"/>
      <c r="AN39" s="47" t="s">
        <v>46</v>
      </c>
      <c r="AO39" s="46" t="s">
        <v>49</v>
      </c>
    </row>
    <row r="40" spans="2:41" s="11" customFormat="1" ht="19" x14ac:dyDescent="0.2">
      <c r="B40" s="26">
        <v>300</v>
      </c>
      <c r="C40" s="3">
        <v>3.5</v>
      </c>
      <c r="D40" s="3">
        <v>3.5</v>
      </c>
      <c r="E40" s="3">
        <v>3.1</v>
      </c>
      <c r="F40" s="3">
        <f t="shared" si="5"/>
        <v>10.1</v>
      </c>
      <c r="G40" s="3" t="s">
        <v>7</v>
      </c>
      <c r="H40" s="3"/>
      <c r="I40" s="3">
        <f>BEST!$J10</f>
        <v>25.895499999999995</v>
      </c>
      <c r="J40" s="3">
        <f>Popolo!$J10</f>
        <v>26</v>
      </c>
      <c r="K40" s="3">
        <f>ACSES_new!$J10</f>
        <v>25.96</v>
      </c>
      <c r="L40" s="3">
        <f>EneST!$J10</f>
        <v>26</v>
      </c>
      <c r="M40" s="3">
        <f>EnergyPlus!J10</f>
        <v>26</v>
      </c>
      <c r="N40" s="3">
        <f>EnergyPlus!J18</f>
        <v>23.512898806004099</v>
      </c>
      <c r="O40" s="3"/>
      <c r="P40" s="3"/>
      <c r="Q40" s="3">
        <f>BEST!$M10</f>
        <v>26.134</v>
      </c>
      <c r="R40" s="3">
        <f>Popolo!$M10</f>
        <v>26</v>
      </c>
      <c r="S40" s="3">
        <f>ACSES_new!$M10</f>
        <v>25.95</v>
      </c>
      <c r="T40" s="3">
        <f>EneST!$M10</f>
        <v>26</v>
      </c>
      <c r="U40" s="3">
        <f>EnergyPlus!M10</f>
        <v>26.000001159594799</v>
      </c>
      <c r="V40" s="3">
        <f>EnergyPlus!M18</f>
        <v>25.878329534693702</v>
      </c>
      <c r="W40" s="3"/>
      <c r="X40" s="3">
        <f>BEST!$P10</f>
        <v>26.121833333333328</v>
      </c>
      <c r="Y40" s="3">
        <f>Popolo!$P10</f>
        <v>26</v>
      </c>
      <c r="Z40" s="3">
        <f>ACSES_new!$P10</f>
        <v>25.95</v>
      </c>
      <c r="AA40" s="45">
        <f>EneST!$P10</f>
        <v>26</v>
      </c>
      <c r="AB40" s="3">
        <f>EnergyPlus!P10</f>
        <v>26</v>
      </c>
      <c r="AC40" s="3">
        <f>EnergyPlus!P18</f>
        <v>25.8950657477397</v>
      </c>
      <c r="AM40" s="48"/>
      <c r="AN40" s="47" t="s">
        <v>47</v>
      </c>
      <c r="AO40" s="46" t="s">
        <v>48</v>
      </c>
    </row>
    <row r="41" spans="2:41" s="11" customFormat="1" x14ac:dyDescent="0.2">
      <c r="AB41" s="42"/>
      <c r="AC41" s="42"/>
    </row>
    <row r="42" spans="2:41" s="11" customFormat="1" x14ac:dyDescent="0.2">
      <c r="B42" s="22" t="s">
        <v>0</v>
      </c>
      <c r="C42" s="17" t="s">
        <v>6</v>
      </c>
      <c r="D42" s="17"/>
      <c r="E42" s="17"/>
      <c r="F42" s="17"/>
      <c r="G42" s="17"/>
      <c r="H42" s="17" t="s">
        <v>39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8"/>
      <c r="X42" s="18"/>
      <c r="Y42" s="18"/>
      <c r="Z42" s="18"/>
      <c r="AA42" s="18"/>
      <c r="AB42" s="41"/>
      <c r="AC42" s="41"/>
    </row>
    <row r="43" spans="2:41" s="11" customFormat="1" x14ac:dyDescent="0.2">
      <c r="B43" s="23"/>
      <c r="C43" s="17" t="s">
        <v>1</v>
      </c>
      <c r="D43" s="17"/>
      <c r="E43" s="17"/>
      <c r="F43" s="17"/>
      <c r="G43" s="49" t="s">
        <v>5</v>
      </c>
      <c r="H43" s="17" t="s">
        <v>2</v>
      </c>
      <c r="I43" s="17"/>
      <c r="J43" s="17"/>
      <c r="K43" s="17"/>
      <c r="L43" s="17"/>
      <c r="M43" s="17"/>
      <c r="N43" s="17"/>
      <c r="O43" s="17"/>
      <c r="P43" s="17" t="s">
        <v>3</v>
      </c>
      <c r="Q43" s="17"/>
      <c r="R43" s="17"/>
      <c r="S43" s="17"/>
      <c r="T43" s="17"/>
      <c r="U43" s="17"/>
      <c r="V43" s="17"/>
      <c r="W43" s="17" t="s">
        <v>4</v>
      </c>
      <c r="X43" s="17"/>
      <c r="Y43" s="17"/>
      <c r="Z43" s="17"/>
      <c r="AA43" s="17"/>
      <c r="AB43" s="17"/>
      <c r="AC43" s="17"/>
    </row>
    <row r="44" spans="2:41" s="11" customFormat="1" x14ac:dyDescent="0.2">
      <c r="B44" s="23"/>
      <c r="C44" s="26" t="s">
        <v>2</v>
      </c>
      <c r="D44" s="26" t="s">
        <v>3</v>
      </c>
      <c r="E44" s="26" t="s">
        <v>4</v>
      </c>
      <c r="F44" s="26" t="s">
        <v>25</v>
      </c>
      <c r="G44" s="49"/>
      <c r="H44" s="26" t="s">
        <v>43</v>
      </c>
      <c r="I44" s="26" t="s">
        <v>28</v>
      </c>
      <c r="J44" s="26" t="s">
        <v>29</v>
      </c>
      <c r="K44" s="26" t="s">
        <v>32</v>
      </c>
      <c r="L44" s="26" t="s">
        <v>31</v>
      </c>
      <c r="M44" t="str">
        <f>$M$4</f>
        <v>EnergyPlus1</v>
      </c>
      <c r="N44" t="str">
        <f>$N$4</f>
        <v>EnergyPlus2</v>
      </c>
      <c r="O44"/>
      <c r="P44" s="26" t="s">
        <v>43</v>
      </c>
      <c r="Q44" s="26" t="s">
        <v>28</v>
      </c>
      <c r="R44" s="26" t="s">
        <v>29</v>
      </c>
      <c r="S44" s="26" t="s">
        <v>32</v>
      </c>
      <c r="T44" s="26" t="s">
        <v>31</v>
      </c>
      <c r="U44" t="str">
        <f>$M$4</f>
        <v>EnergyPlus1</v>
      </c>
      <c r="V44" t="str">
        <f>$N$4</f>
        <v>EnergyPlus2</v>
      </c>
      <c r="W44" s="26" t="s">
        <v>43</v>
      </c>
      <c r="X44" s="26" t="s">
        <v>28</v>
      </c>
      <c r="Y44" s="26" t="s">
        <v>29</v>
      </c>
      <c r="Z44" s="26" t="s">
        <v>32</v>
      </c>
      <c r="AA44" s="26" t="s">
        <v>31</v>
      </c>
      <c r="AB44" s="1" t="str">
        <f>$M$4</f>
        <v>EnergyPlus1</v>
      </c>
      <c r="AC44" s="1" t="str">
        <f>$N$4</f>
        <v>EnergyPlus2</v>
      </c>
    </row>
    <row r="45" spans="2:41" s="11" customFormat="1" x14ac:dyDescent="0.2">
      <c r="B45" s="24"/>
      <c r="C45" s="26" t="s">
        <v>12</v>
      </c>
      <c r="D45" s="26" t="s">
        <v>12</v>
      </c>
      <c r="E45" s="26" t="s">
        <v>12</v>
      </c>
      <c r="F45" s="26" t="s">
        <v>12</v>
      </c>
      <c r="G45" s="26" t="s">
        <v>13</v>
      </c>
      <c r="H45" s="26" t="s">
        <v>15</v>
      </c>
      <c r="I45" s="26" t="s">
        <v>15</v>
      </c>
      <c r="J45" s="26" t="s">
        <v>15</v>
      </c>
      <c r="K45" s="26" t="s">
        <v>15</v>
      </c>
      <c r="L45" s="26" t="s">
        <v>15</v>
      </c>
      <c r="M45" s="32" t="s">
        <v>15</v>
      </c>
      <c r="N45" s="32" t="s">
        <v>15</v>
      </c>
      <c r="O45" s="32"/>
      <c r="P45" s="32" t="s">
        <v>15</v>
      </c>
      <c r="Q45" s="32" t="s">
        <v>15</v>
      </c>
      <c r="R45" s="32" t="s">
        <v>15</v>
      </c>
      <c r="S45" s="32" t="s">
        <v>15</v>
      </c>
      <c r="T45" s="32" t="s">
        <v>15</v>
      </c>
      <c r="U45" s="32" t="s">
        <v>15</v>
      </c>
      <c r="V45" s="32" t="s">
        <v>15</v>
      </c>
      <c r="W45" s="32" t="s">
        <v>15</v>
      </c>
      <c r="X45" s="32" t="s">
        <v>15</v>
      </c>
      <c r="Y45" s="32" t="s">
        <v>15</v>
      </c>
      <c r="Z45" s="32" t="s">
        <v>15</v>
      </c>
      <c r="AA45" s="32" t="s">
        <v>15</v>
      </c>
      <c r="AB45" s="32" t="s">
        <v>15</v>
      </c>
      <c r="AC45" s="32" t="s">
        <v>15</v>
      </c>
    </row>
    <row r="46" spans="2:41" s="11" customFormat="1" x14ac:dyDescent="0.2">
      <c r="B46" s="26">
        <v>100</v>
      </c>
      <c r="C46" s="3">
        <v>13.8</v>
      </c>
      <c r="D46" s="3">
        <v>5.9</v>
      </c>
      <c r="E46" s="3">
        <v>5.0999999999999996</v>
      </c>
      <c r="F46" s="3">
        <f>SUM(C46:E46)</f>
        <v>24.800000000000004</v>
      </c>
      <c r="G46" s="3">
        <v>16</v>
      </c>
      <c r="H46" s="19">
        <f>LCEM_new!$I6</f>
        <v>0.97283748570547302</v>
      </c>
      <c r="I46" s="19">
        <f>BEST!$I6</f>
        <v>0.99138059791380639</v>
      </c>
      <c r="J46" s="19">
        <f>Popolo!$I6</f>
        <v>0.97499999999999998</v>
      </c>
      <c r="K46" s="19">
        <f>ACSES_new!$I6</f>
        <v>1.022409638554217</v>
      </c>
      <c r="L46" s="19">
        <f>EneST!$I6</f>
        <v>0.99140162637760498</v>
      </c>
      <c r="M46" s="19">
        <f>EnergyPlus!I6</f>
        <v>0.97462851395781169</v>
      </c>
      <c r="N46" s="19">
        <f>EnergyPlus!I14</f>
        <v>0.97462851395781169</v>
      </c>
      <c r="O46" s="19"/>
      <c r="P46" s="19">
        <f>LCEM_new!$L6</f>
        <v>0.96885381913597213</v>
      </c>
      <c r="Q46" s="19">
        <f>BEST!$L6</f>
        <v>0.98737373737373735</v>
      </c>
      <c r="R46" s="19">
        <f>Popolo!$L6</f>
        <v>0.97099999999999997</v>
      </c>
      <c r="S46" s="19">
        <f>ACSES_new!$L6</f>
        <v>1.0179573512906845</v>
      </c>
      <c r="T46" s="19">
        <f>EneST!$L6</f>
        <v>0.98734194161629596</v>
      </c>
      <c r="U46" s="19">
        <f>EnergyPlus!L6</f>
        <v>0.97063751331712333</v>
      </c>
      <c r="V46" s="19">
        <f>EnergyPlus!L14</f>
        <v>0.97063751331712333</v>
      </c>
      <c r="W46" s="19">
        <f>LCEM_new!$O6</f>
        <v>0.96720424432610264</v>
      </c>
      <c r="X46" s="19">
        <f>BEST!$O6</f>
        <v>0.98576058072460992</v>
      </c>
      <c r="Y46" s="19">
        <f>Popolo!$O6</f>
        <v>0.97</v>
      </c>
      <c r="Z46" s="19">
        <f>ACSES_new!$O6</f>
        <v>1.016202203499676</v>
      </c>
      <c r="AA46" s="19">
        <f>EneST!$O6</f>
        <v>0.98566088884708603</v>
      </c>
      <c r="AB46" s="19">
        <f>EnergyPlus!O6</f>
        <v>0.96898490158163453</v>
      </c>
      <c r="AC46" s="19">
        <f>EnergyPlus!O14</f>
        <v>0.96898490158163453</v>
      </c>
    </row>
    <row r="47" spans="2:41" s="11" customFormat="1" x14ac:dyDescent="0.2">
      <c r="B47" s="26">
        <v>110</v>
      </c>
      <c r="C47" s="3">
        <v>8.3000000000000007</v>
      </c>
      <c r="D47" s="3">
        <v>3.5</v>
      </c>
      <c r="E47" s="3">
        <v>3.1</v>
      </c>
      <c r="F47" s="3">
        <f t="shared" ref="F47:F50" si="6">SUM(C47:E47)</f>
        <v>14.9</v>
      </c>
      <c r="G47" s="3">
        <v>16</v>
      </c>
      <c r="H47" s="19">
        <f>LCEM_new!$I7</f>
        <v>0.58511240082285698</v>
      </c>
      <c r="I47" s="19">
        <f>BEST!$I7</f>
        <v>0.58775987087759851</v>
      </c>
      <c r="J47" s="19">
        <f>Popolo!$I7</f>
        <v>0.58699999999999997</v>
      </c>
      <c r="K47" s="19">
        <f>ACSES_new!$I7</f>
        <v>0.60361445783132528</v>
      </c>
      <c r="L47" s="19">
        <f>EneST!$I7</f>
        <v>0.59627778977783497</v>
      </c>
      <c r="M47" s="19">
        <f>EnergyPlus!I7</f>
        <v>0.58476850072494968</v>
      </c>
      <c r="N47" s="19">
        <f>EnergyPlus!I15</f>
        <v>0.58476850072494968</v>
      </c>
      <c r="O47" s="19"/>
      <c r="P47" s="19">
        <f>LCEM_new!$L7</f>
        <v>0.57474379101286477</v>
      </c>
      <c r="Q47" s="19">
        <f>BEST!$L7</f>
        <v>0.57733445566778918</v>
      </c>
      <c r="R47" s="19">
        <f>Popolo!$L7</f>
        <v>0.57599999999999996</v>
      </c>
      <c r="S47" s="19">
        <f>ACSES_new!$L7</f>
        <v>0.59315375982042651</v>
      </c>
      <c r="T47" s="19">
        <f>EneST!$L7</f>
        <v>0.58571132129780301</v>
      </c>
      <c r="U47" s="19">
        <f>EnergyPlus!L7</f>
        <v>0.58237406638896372</v>
      </c>
      <c r="V47" s="19">
        <f>EnergyPlus!L15</f>
        <v>0.58237406638896372</v>
      </c>
      <c r="W47" s="19">
        <f>LCEM_new!$O7</f>
        <v>0.58790846223743498</v>
      </c>
      <c r="X47" s="19">
        <f>BEST!$O7</f>
        <v>0.59060211290427134</v>
      </c>
      <c r="Y47" s="19">
        <f>Popolo!$O7</f>
        <v>0.58899999999999997</v>
      </c>
      <c r="Z47" s="19">
        <f>ACSES_new!$O7</f>
        <v>0.60661049902786779</v>
      </c>
      <c r="AA47" s="19">
        <f>EneST!$O7</f>
        <v>0.59912720694626798</v>
      </c>
      <c r="AB47" s="19">
        <f>EnergyPlus!O7</f>
        <v>0.58138251372036631</v>
      </c>
      <c r="AC47" s="19">
        <f>EnergyPlus!O15</f>
        <v>0.58138251372036631</v>
      </c>
    </row>
    <row r="48" spans="2:41" s="11" customFormat="1" x14ac:dyDescent="0.2">
      <c r="B48" s="26">
        <v>120</v>
      </c>
      <c r="C48" s="3">
        <v>3.5</v>
      </c>
      <c r="D48" s="3">
        <v>1.5</v>
      </c>
      <c r="E48" s="3">
        <v>1.3</v>
      </c>
      <c r="F48" s="3">
        <f t="shared" si="6"/>
        <v>6.3</v>
      </c>
      <c r="G48" s="3">
        <v>16</v>
      </c>
      <c r="H48" s="19">
        <f>LCEM_new!$I8</f>
        <v>0.4</v>
      </c>
      <c r="I48" s="19">
        <f>BEST!$I8</f>
        <v>0.40001445400014451</v>
      </c>
      <c r="J48" s="19">
        <f>Popolo!$I8</f>
        <v>0.4</v>
      </c>
      <c r="K48" s="19">
        <f>ACSES_new!$I8</f>
        <v>0.4</v>
      </c>
      <c r="L48" s="19">
        <f>EneST!$I8</f>
        <v>0.4</v>
      </c>
      <c r="M48" s="19">
        <f>EnergyPlus!I8</f>
        <v>0.40001541797157308</v>
      </c>
      <c r="N48" s="19">
        <f>EnergyPlus!I16</f>
        <v>0.40001541797157308</v>
      </c>
      <c r="O48" s="19"/>
      <c r="P48" s="19">
        <f>LCEM_new!$L8</f>
        <v>0.4</v>
      </c>
      <c r="Q48" s="19">
        <f>BEST!$L8</f>
        <v>0.40000000000000041</v>
      </c>
      <c r="R48" s="19">
        <f>Popolo!$L8</f>
        <v>0.4</v>
      </c>
      <c r="S48" s="19">
        <f>ACSES_new!$L8</f>
        <v>0.40011223344556679</v>
      </c>
      <c r="T48" s="19">
        <f>EneST!$L8</f>
        <v>0.4</v>
      </c>
      <c r="U48" s="19">
        <f>EnergyPlus!L8</f>
        <v>0.4</v>
      </c>
      <c r="V48" s="19">
        <f>EnergyPlus!L16</f>
        <v>0.4</v>
      </c>
      <c r="W48" s="19">
        <f>LCEM_new!$O8</f>
        <v>0.4</v>
      </c>
      <c r="X48" s="19">
        <f>BEST!$O8</f>
        <v>0.40015555123468766</v>
      </c>
      <c r="Y48" s="19">
        <f>Popolo!$O8</f>
        <v>0.4</v>
      </c>
      <c r="Z48" s="19">
        <f>ACSES_new!$O8</f>
        <v>0.39987038237200262</v>
      </c>
      <c r="AA48" s="19">
        <f>EneST!$O8</f>
        <v>0.4</v>
      </c>
      <c r="AB48" s="19">
        <f>EnergyPlus!O8</f>
        <v>0.39998963058975789</v>
      </c>
      <c r="AC48" s="19">
        <f>EnergyPlus!O16</f>
        <v>0.39998963058975789</v>
      </c>
    </row>
    <row r="49" spans="1:29" s="11" customFormat="1" x14ac:dyDescent="0.2">
      <c r="B49" s="26">
        <v>200</v>
      </c>
      <c r="C49" s="3">
        <v>3.5</v>
      </c>
      <c r="D49" s="3">
        <v>1.5</v>
      </c>
      <c r="E49" s="3">
        <v>1.3</v>
      </c>
      <c r="F49" s="3">
        <f t="shared" si="6"/>
        <v>6.3</v>
      </c>
      <c r="G49" s="3" t="s">
        <v>7</v>
      </c>
      <c r="H49" s="19"/>
      <c r="I49" s="19">
        <f>BEST!$I9</f>
        <v>0.43347425983474253</v>
      </c>
      <c r="J49" s="19">
        <f>Popolo!$I9</f>
        <v>0.40100000000000002</v>
      </c>
      <c r="K49" s="19">
        <f>ACSES_new!$I9</f>
        <v>0.4</v>
      </c>
      <c r="L49" s="19">
        <f>EneST!$I9</f>
        <v>0.40067453625632399</v>
      </c>
      <c r="M49" s="19">
        <f>EnergyPlus!I9</f>
        <v>0.60909863067523828</v>
      </c>
      <c r="N49" s="19">
        <f>EnergyPlus!I17</f>
        <v>0.40084811521225583</v>
      </c>
      <c r="O49" s="19"/>
      <c r="P49" s="19"/>
      <c r="Q49" s="19">
        <f>BEST!$L9</f>
        <v>0.43328002244668901</v>
      </c>
      <c r="R49" s="19">
        <f>Popolo!$L9</f>
        <v>0.4</v>
      </c>
      <c r="S49" s="19">
        <f>ACSES_new!$L9</f>
        <v>0.40011223344556679</v>
      </c>
      <c r="T49" s="19">
        <f>EneST!$L9</f>
        <v>0.4</v>
      </c>
      <c r="U49" s="19">
        <f>EnergyPlus!L9</f>
        <v>0.60660443623293936</v>
      </c>
      <c r="V49" s="19">
        <f>EnergyPlus!L17</f>
        <v>0.39927688880765455</v>
      </c>
      <c r="W49" s="19"/>
      <c r="X49" s="19">
        <f>BEST!$O9</f>
        <v>0.43601659213170002</v>
      </c>
      <c r="Y49" s="19">
        <f>Popolo!$O9</f>
        <v>0.4</v>
      </c>
      <c r="Z49" s="19">
        <f>ACSES_new!$O9</f>
        <v>0.39987038237200262</v>
      </c>
      <c r="AA49" s="19">
        <f>EneST!$O9</f>
        <v>0.40036292935839302</v>
      </c>
      <c r="AB49" s="19">
        <f>EnergyPlus!O9</f>
        <v>0.60557162882917248</v>
      </c>
      <c r="AC49" s="19">
        <f>EnergyPlus!O17</f>
        <v>0.3985846130257174</v>
      </c>
    </row>
    <row r="50" spans="1:29" s="11" customFormat="1" x14ac:dyDescent="0.2">
      <c r="B50" s="26">
        <v>300</v>
      </c>
      <c r="C50" s="3">
        <v>3.5</v>
      </c>
      <c r="D50" s="3">
        <v>3.5</v>
      </c>
      <c r="E50" s="3">
        <v>3.1</v>
      </c>
      <c r="F50" s="3">
        <f t="shared" si="6"/>
        <v>10.1</v>
      </c>
      <c r="G50" s="3" t="s">
        <v>7</v>
      </c>
      <c r="H50" s="19"/>
      <c r="I50" s="19">
        <f>BEST!$I10</f>
        <v>0.40424104454241044</v>
      </c>
      <c r="J50" s="19">
        <f>Popolo!$I10</f>
        <v>0.4</v>
      </c>
      <c r="K50" s="19">
        <f>ACSES_new!$I10</f>
        <v>0.41445783132530123</v>
      </c>
      <c r="L50" s="19">
        <f>EneST!$I10</f>
        <v>0.4</v>
      </c>
      <c r="M50" s="19">
        <f>EnergyPlus!I10</f>
        <v>0.41838015452004707</v>
      </c>
      <c r="N50" s="19">
        <f>EnergyPlus!I18</f>
        <v>0.46675476193678528</v>
      </c>
      <c r="O50" s="19"/>
      <c r="P50" s="19"/>
      <c r="Q50" s="19">
        <f>BEST!$L10</f>
        <v>0.94451739618406283</v>
      </c>
      <c r="R50" s="19">
        <f>Popolo!$L10</f>
        <v>0.93200000000000005</v>
      </c>
      <c r="S50" s="19">
        <f>ACSES_new!$L10</f>
        <v>0.97081930415263751</v>
      </c>
      <c r="T50" s="19">
        <f>EneST!$L10</f>
        <v>0.93176206509539805</v>
      </c>
      <c r="U50" s="19">
        <f>EnergyPlus!L10</f>
        <v>1</v>
      </c>
      <c r="V50" s="19">
        <f>EnergyPlus!L18</f>
        <v>0.7</v>
      </c>
      <c r="W50" s="19"/>
      <c r="X50" s="19">
        <f>BEST!$O10</f>
        <v>0.94305528550132878</v>
      </c>
      <c r="Y50" s="19">
        <f>Popolo!$O10</f>
        <v>0.95299999999999996</v>
      </c>
      <c r="Z50" s="19">
        <f>ACSES_new!$O10</f>
        <v>0.99805573558003891</v>
      </c>
      <c r="AA50" s="19">
        <f>EneST!$O10</f>
        <v>0.95310434219053797</v>
      </c>
      <c r="AB50" s="19">
        <f>EnergyPlus!O10</f>
        <v>0.99829783501613423</v>
      </c>
      <c r="AC50" s="19">
        <f>EnergyPlus!O18</f>
        <v>0.69926518307303009</v>
      </c>
    </row>
    <row r="51" spans="1:29" s="11" customFormat="1" x14ac:dyDescent="0.2"/>
    <row r="52" spans="1:29" s="11" customFormat="1" x14ac:dyDescent="0.2"/>
    <row r="53" spans="1:29" s="11" customFormat="1" x14ac:dyDescent="0.2"/>
    <row r="54" spans="1:29" s="11" customFormat="1" x14ac:dyDescent="0.2"/>
    <row r="55" spans="1:29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9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9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9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9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9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9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</sheetData>
  <mergeCells count="5">
    <mergeCell ref="G3:G4"/>
    <mergeCell ref="G13:G14"/>
    <mergeCell ref="G23:G24"/>
    <mergeCell ref="G33:G34"/>
    <mergeCell ref="G43:G4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EC8F-0098-614D-8F7F-FEBBE4FA6E42}">
  <dimension ref="A2:W57"/>
  <sheetViews>
    <sheetView zoomScaleNormal="100" workbookViewId="0">
      <selection activeCell="V13" sqref="V13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50" t="s">
        <v>0</v>
      </c>
      <c r="C2" s="17" t="s">
        <v>6</v>
      </c>
      <c r="D2" s="17"/>
      <c r="E2" s="17"/>
      <c r="F2" s="17"/>
      <c r="G2" s="17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spans="2:23" x14ac:dyDescent="0.2">
      <c r="B3" s="51"/>
      <c r="C3" s="17" t="s">
        <v>1</v>
      </c>
      <c r="D3" s="17"/>
      <c r="E3" s="17"/>
      <c r="F3" s="17"/>
      <c r="G3" s="49" t="s">
        <v>5</v>
      </c>
      <c r="H3" s="49" t="s">
        <v>2</v>
      </c>
      <c r="I3" s="49"/>
      <c r="J3" s="49"/>
      <c r="K3" s="49" t="s">
        <v>3</v>
      </c>
      <c r="L3" s="49"/>
      <c r="M3" s="49"/>
      <c r="N3" s="49" t="s">
        <v>4</v>
      </c>
      <c r="O3" s="49"/>
      <c r="P3" s="49"/>
      <c r="Q3" s="49" t="s">
        <v>11</v>
      </c>
      <c r="R3" s="49"/>
      <c r="S3" s="49"/>
      <c r="T3" s="49"/>
      <c r="U3" s="49"/>
      <c r="V3" s="49"/>
    </row>
    <row r="4" spans="2:23" x14ac:dyDescent="0.2">
      <c r="B4" s="51"/>
      <c r="C4" s="32" t="s">
        <v>2</v>
      </c>
      <c r="D4" s="32" t="s">
        <v>3</v>
      </c>
      <c r="E4" s="32" t="s">
        <v>4</v>
      </c>
      <c r="F4" s="32" t="s">
        <v>25</v>
      </c>
      <c r="G4" s="49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23" x14ac:dyDescent="0.2">
      <c r="B5" s="52"/>
      <c r="C5" s="32" t="s">
        <v>12</v>
      </c>
      <c r="D5" s="32" t="s">
        <v>12</v>
      </c>
      <c r="E5" s="32" t="s">
        <v>12</v>
      </c>
      <c r="F5" s="32" t="s">
        <v>12</v>
      </c>
      <c r="G5" s="32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12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23" x14ac:dyDescent="0.2">
      <c r="B6" s="32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7">
        <v>4045.6829614388762</v>
      </c>
      <c r="I6" s="6">
        <v>0.97462851395781169</v>
      </c>
      <c r="J6" s="5">
        <v>26</v>
      </c>
      <c r="K6" s="7">
        <v>1729.6760487311137</v>
      </c>
      <c r="L6" s="6">
        <v>0.97063751331712333</v>
      </c>
      <c r="M6" s="5">
        <v>26</v>
      </c>
      <c r="N6" s="7">
        <v>1495.1437031404621</v>
      </c>
      <c r="O6" s="6">
        <v>0.96898490158163453</v>
      </c>
      <c r="P6" s="5">
        <v>26</v>
      </c>
      <c r="Q6" s="5">
        <v>28.911615501084899</v>
      </c>
      <c r="R6" s="5">
        <v>16.0001947814532</v>
      </c>
      <c r="S6" s="5">
        <v>8.3688992826189499E-3</v>
      </c>
      <c r="T6" s="8">
        <v>8.3688992826189499E-3</v>
      </c>
      <c r="U6" s="6">
        <v>0.97247382504154101</v>
      </c>
      <c r="V6" s="5">
        <v>4.2021556294134195</v>
      </c>
      <c r="W6" s="9"/>
    </row>
    <row r="7" spans="2:23" x14ac:dyDescent="0.2">
      <c r="B7" s="32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7">
        <v>2427.374046509266</v>
      </c>
      <c r="I7" s="6">
        <v>0.58476850072494968</v>
      </c>
      <c r="J7" s="5">
        <v>26</v>
      </c>
      <c r="K7" s="7">
        <v>1037.7905863051333</v>
      </c>
      <c r="L7" s="6">
        <v>0.58237406638896372</v>
      </c>
      <c r="M7" s="5">
        <v>26</v>
      </c>
      <c r="N7" s="7">
        <v>897.07321867052519</v>
      </c>
      <c r="O7" s="6">
        <v>0.58138251372036631</v>
      </c>
      <c r="P7" s="5">
        <v>26</v>
      </c>
      <c r="Q7" s="5">
        <v>15.9060454260712</v>
      </c>
      <c r="R7" s="5">
        <v>16.000051147008801</v>
      </c>
      <c r="S7" s="5">
        <v>8.3688992826189499E-3</v>
      </c>
      <c r="T7" s="8">
        <v>8.3688992826189499E-3</v>
      </c>
      <c r="U7" s="6">
        <v>0.58349891004346222</v>
      </c>
      <c r="V7" s="5">
        <v>1.0582911578590799</v>
      </c>
      <c r="W7" s="9"/>
    </row>
    <row r="8" spans="2:23" x14ac:dyDescent="0.2">
      <c r="B8" s="32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7">
        <v>1660.4639999999999</v>
      </c>
      <c r="I8" s="6">
        <v>0.40001541797157308</v>
      </c>
      <c r="J8" s="5">
        <v>22.168897639119098</v>
      </c>
      <c r="K8" s="7">
        <v>712.80000000000007</v>
      </c>
      <c r="L8" s="6">
        <v>0.4</v>
      </c>
      <c r="M8" s="5">
        <v>22.085965725240701</v>
      </c>
      <c r="N8" s="7">
        <v>617.18399999999644</v>
      </c>
      <c r="O8" s="6">
        <v>0.39998963058975789</v>
      </c>
      <c r="P8" s="5">
        <v>22.094408736696199</v>
      </c>
      <c r="Q8" s="5">
        <v>7.4138628243216695</v>
      </c>
      <c r="R8" s="5">
        <v>15.999938834569599</v>
      </c>
      <c r="S8" s="5">
        <v>8.3688992826189499E-3</v>
      </c>
      <c r="T8" s="8">
        <v>8.3688992826189499E-3</v>
      </c>
      <c r="U8" s="6">
        <v>0.40000642054574637</v>
      </c>
      <c r="V8" s="5">
        <v>0.47111827953478724</v>
      </c>
      <c r="W8" s="9"/>
    </row>
    <row r="9" spans="2:23" x14ac:dyDescent="0.2">
      <c r="B9" s="32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7">
        <v>2528.3684159329141</v>
      </c>
      <c r="I9" s="6">
        <v>0.60909863067523828</v>
      </c>
      <c r="J9" s="5">
        <v>26</v>
      </c>
      <c r="K9" s="7">
        <v>1080.9691053670979</v>
      </c>
      <c r="L9" s="6">
        <v>0.60660443623293936</v>
      </c>
      <c r="M9" s="5">
        <v>26</v>
      </c>
      <c r="N9" s="7">
        <v>934.39702328341309</v>
      </c>
      <c r="O9" s="6">
        <v>0.60557162882917248</v>
      </c>
      <c r="P9" s="5">
        <v>26</v>
      </c>
      <c r="Q9" s="5">
        <v>7.3368670801191405</v>
      </c>
      <c r="R9" s="5">
        <v>21.999787715326299</v>
      </c>
      <c r="S9" s="5">
        <v>8.3688992826189499E-3</v>
      </c>
      <c r="T9" s="8">
        <v>8.3688992826189499E-3</v>
      </c>
      <c r="U9" s="6">
        <v>0.60783454848632268</v>
      </c>
      <c r="V9" s="5">
        <v>1.1712588015809102</v>
      </c>
      <c r="W9" s="9" t="s">
        <v>44</v>
      </c>
    </row>
    <row r="10" spans="2:23" x14ac:dyDescent="0.2">
      <c r="B10" s="32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7">
        <v>1736.6960214127153</v>
      </c>
      <c r="I10" s="6">
        <v>0.41838015452004707</v>
      </c>
      <c r="J10" s="5">
        <v>26</v>
      </c>
      <c r="K10" s="7">
        <v>1782</v>
      </c>
      <c r="L10" s="6">
        <v>1</v>
      </c>
      <c r="M10" s="5">
        <v>26.000001159594799</v>
      </c>
      <c r="N10" s="7">
        <v>1540.3735594298951</v>
      </c>
      <c r="O10" s="6">
        <v>0.99829783501613423</v>
      </c>
      <c r="P10" s="5">
        <v>26</v>
      </c>
      <c r="Q10" s="5">
        <v>11.5499763883867</v>
      </c>
      <c r="R10" s="5">
        <v>20.176292066720599</v>
      </c>
      <c r="S10" s="5">
        <v>8.3688992826189499E-3</v>
      </c>
      <c r="T10" s="8">
        <v>8.3688992826189499E-3</v>
      </c>
      <c r="U10" s="6">
        <v>0.67671192112913647</v>
      </c>
      <c r="V10" s="5">
        <v>1.5432875253978691</v>
      </c>
      <c r="W10" s="9" t="s">
        <v>44</v>
      </c>
    </row>
    <row r="11" spans="2:23" x14ac:dyDescent="0.2">
      <c r="B11" s="33"/>
      <c r="C11" s="34"/>
      <c r="D11" s="34"/>
      <c r="E11" s="34"/>
      <c r="F11" s="34"/>
      <c r="G11" s="34"/>
      <c r="H11" s="35"/>
      <c r="I11" s="36"/>
      <c r="J11" s="37"/>
      <c r="K11" s="35"/>
      <c r="L11" s="36"/>
      <c r="M11" s="37"/>
      <c r="N11" s="35"/>
      <c r="O11" s="36"/>
      <c r="P11" s="37"/>
      <c r="Q11" s="37"/>
      <c r="R11" s="37"/>
      <c r="S11" s="37"/>
      <c r="T11" s="38"/>
      <c r="U11" s="36"/>
      <c r="V11" s="37"/>
      <c r="W11" s="9"/>
    </row>
    <row r="12" spans="2:23" x14ac:dyDescent="0.2">
      <c r="B12" s="33"/>
      <c r="C12" s="34"/>
      <c r="D12" s="34"/>
      <c r="E12" s="34"/>
      <c r="F12" s="34"/>
      <c r="G12" s="34"/>
      <c r="H12" s="35"/>
      <c r="I12" s="36"/>
      <c r="J12" s="37"/>
      <c r="K12" s="35"/>
      <c r="L12" s="36"/>
      <c r="M12" s="37"/>
      <c r="N12" s="35"/>
      <c r="O12" s="36"/>
      <c r="P12" s="37"/>
      <c r="Q12" s="37"/>
      <c r="R12" s="37"/>
      <c r="S12" s="37"/>
      <c r="T12" s="38"/>
      <c r="U12" s="36"/>
      <c r="V12" s="37"/>
      <c r="W12" s="9"/>
    </row>
    <row r="13" spans="2:23" x14ac:dyDescent="0.2">
      <c r="B13" s="33"/>
      <c r="C13" s="34"/>
      <c r="D13" s="34"/>
      <c r="E13" s="34"/>
      <c r="F13" s="34"/>
      <c r="G13" s="34"/>
      <c r="H13" s="35"/>
      <c r="I13" s="36"/>
      <c r="J13" s="37"/>
      <c r="K13" s="35"/>
      <c r="L13" s="36"/>
      <c r="M13" s="37"/>
      <c r="N13" s="35"/>
      <c r="O13" s="36"/>
      <c r="P13" s="37"/>
      <c r="Q13" s="37"/>
      <c r="R13" s="37"/>
      <c r="S13" s="37"/>
      <c r="T13" s="38"/>
      <c r="U13" s="36"/>
      <c r="V13" s="37"/>
      <c r="W13" s="9"/>
    </row>
    <row r="14" spans="2:23" x14ac:dyDescent="0.2">
      <c r="B14" s="32">
        <v>100</v>
      </c>
      <c r="C14" s="3"/>
      <c r="D14" s="3"/>
      <c r="E14" s="3"/>
      <c r="F14" s="3"/>
      <c r="G14" s="3"/>
      <c r="H14" s="39">
        <f>H6</f>
        <v>4045.6829614388762</v>
      </c>
      <c r="I14" s="39">
        <f t="shared" ref="I14:V14" si="1">I6</f>
        <v>0.97462851395781169</v>
      </c>
      <c r="J14" s="39">
        <f t="shared" si="1"/>
        <v>26</v>
      </c>
      <c r="K14" s="39">
        <f t="shared" si="1"/>
        <v>1729.6760487311137</v>
      </c>
      <c r="L14" s="39">
        <f t="shared" si="1"/>
        <v>0.97063751331712333</v>
      </c>
      <c r="M14" s="39">
        <f t="shared" si="1"/>
        <v>26</v>
      </c>
      <c r="N14" s="39">
        <f t="shared" si="1"/>
        <v>1495.1437031404621</v>
      </c>
      <c r="O14" s="39">
        <f t="shared" si="1"/>
        <v>0.96898490158163453</v>
      </c>
      <c r="P14" s="39">
        <f t="shared" si="1"/>
        <v>26</v>
      </c>
      <c r="Q14" s="39">
        <f t="shared" si="1"/>
        <v>28.911615501084899</v>
      </c>
      <c r="R14" s="39">
        <f t="shared" si="1"/>
        <v>16.0001947814532</v>
      </c>
      <c r="S14" s="39">
        <f t="shared" si="1"/>
        <v>8.3688992826189499E-3</v>
      </c>
      <c r="T14" s="39">
        <f t="shared" si="1"/>
        <v>8.3688992826189499E-3</v>
      </c>
      <c r="U14" s="39">
        <f t="shared" si="1"/>
        <v>0.97247382504154101</v>
      </c>
      <c r="V14" s="39">
        <f t="shared" si="1"/>
        <v>4.2021556294134195</v>
      </c>
      <c r="W14" s="9"/>
    </row>
    <row r="15" spans="2:23" x14ac:dyDescent="0.2">
      <c r="B15" s="32">
        <v>110</v>
      </c>
      <c r="C15" s="3"/>
      <c r="D15" s="3"/>
      <c r="E15" s="3"/>
      <c r="F15" s="3"/>
      <c r="G15" s="3"/>
      <c r="H15" s="39">
        <f t="shared" ref="H15:V15" si="2">H7</f>
        <v>2427.374046509266</v>
      </c>
      <c r="I15" s="39">
        <f t="shared" si="2"/>
        <v>0.58476850072494968</v>
      </c>
      <c r="J15" s="39">
        <f t="shared" si="2"/>
        <v>26</v>
      </c>
      <c r="K15" s="39">
        <f t="shared" si="2"/>
        <v>1037.7905863051333</v>
      </c>
      <c r="L15" s="39">
        <f t="shared" si="2"/>
        <v>0.58237406638896372</v>
      </c>
      <c r="M15" s="39">
        <f t="shared" si="2"/>
        <v>26</v>
      </c>
      <c r="N15" s="39">
        <f t="shared" si="2"/>
        <v>897.07321867052519</v>
      </c>
      <c r="O15" s="39">
        <f t="shared" si="2"/>
        <v>0.58138251372036631</v>
      </c>
      <c r="P15" s="39">
        <f t="shared" si="2"/>
        <v>26</v>
      </c>
      <c r="Q15" s="39">
        <f t="shared" si="2"/>
        <v>15.9060454260712</v>
      </c>
      <c r="R15" s="39">
        <f t="shared" si="2"/>
        <v>16.000051147008801</v>
      </c>
      <c r="S15" s="39">
        <f t="shared" si="2"/>
        <v>8.3688992826189499E-3</v>
      </c>
      <c r="T15" s="39">
        <f t="shared" si="2"/>
        <v>8.3688992826189499E-3</v>
      </c>
      <c r="U15" s="39">
        <f t="shared" si="2"/>
        <v>0.58349891004346222</v>
      </c>
      <c r="V15" s="39">
        <f t="shared" si="2"/>
        <v>1.0582911578590799</v>
      </c>
      <c r="W15" s="9"/>
    </row>
    <row r="16" spans="2:23" x14ac:dyDescent="0.2">
      <c r="B16" s="32">
        <v>120</v>
      </c>
      <c r="C16" s="3"/>
      <c r="D16" s="3"/>
      <c r="E16" s="3"/>
      <c r="F16" s="3"/>
      <c r="G16" s="3"/>
      <c r="H16" s="39">
        <f t="shared" ref="H16:V16" si="3">H8</f>
        <v>1660.4639999999999</v>
      </c>
      <c r="I16" s="39">
        <f t="shared" si="3"/>
        <v>0.40001541797157308</v>
      </c>
      <c r="J16" s="39">
        <f t="shared" si="3"/>
        <v>22.168897639119098</v>
      </c>
      <c r="K16" s="39">
        <f t="shared" si="3"/>
        <v>712.80000000000007</v>
      </c>
      <c r="L16" s="39">
        <f t="shared" si="3"/>
        <v>0.4</v>
      </c>
      <c r="M16" s="39">
        <f t="shared" si="3"/>
        <v>22.085965725240701</v>
      </c>
      <c r="N16" s="39">
        <f t="shared" si="3"/>
        <v>617.18399999999644</v>
      </c>
      <c r="O16" s="39">
        <f t="shared" si="3"/>
        <v>0.39998963058975789</v>
      </c>
      <c r="P16" s="39">
        <f t="shared" si="3"/>
        <v>22.094408736696199</v>
      </c>
      <c r="Q16" s="39">
        <f t="shared" si="3"/>
        <v>7.4138628243216695</v>
      </c>
      <c r="R16" s="39">
        <f t="shared" si="3"/>
        <v>15.999938834569599</v>
      </c>
      <c r="S16" s="39">
        <f t="shared" si="3"/>
        <v>8.3688992826189499E-3</v>
      </c>
      <c r="T16" s="39">
        <f t="shared" si="3"/>
        <v>8.3688992826189499E-3</v>
      </c>
      <c r="U16" s="39">
        <f t="shared" si="3"/>
        <v>0.40000642054574637</v>
      </c>
      <c r="V16" s="39">
        <f t="shared" si="3"/>
        <v>0.47111827953478724</v>
      </c>
      <c r="W16" s="9"/>
    </row>
    <row r="17" spans="2:23" x14ac:dyDescent="0.2">
      <c r="B17" s="32">
        <v>200</v>
      </c>
      <c r="C17" s="1"/>
      <c r="D17" s="1"/>
      <c r="E17" s="1"/>
      <c r="F17" s="1"/>
      <c r="G17" s="1"/>
      <c r="H17" s="1">
        <v>1663.9205262460739</v>
      </c>
      <c r="I17" s="1">
        <v>0.40084811521225583</v>
      </c>
      <c r="J17" s="1">
        <v>25.9996461140306</v>
      </c>
      <c r="K17" s="1">
        <v>711.51141585524044</v>
      </c>
      <c r="L17" s="1">
        <v>0.39927688880765455</v>
      </c>
      <c r="M17" s="1">
        <v>25.998616792120501</v>
      </c>
      <c r="N17" s="1">
        <v>615.01605789868199</v>
      </c>
      <c r="O17" s="1">
        <v>0.3985846130257174</v>
      </c>
      <c r="P17" s="1">
        <v>25.998806719697999</v>
      </c>
      <c r="Q17" s="1">
        <v>6.6561790006270503</v>
      </c>
      <c r="R17" s="1">
        <v>19.921173091402299</v>
      </c>
      <c r="S17" s="1">
        <v>8.3688992826189499E-3</v>
      </c>
      <c r="T17" s="1">
        <v>8.3688992826189499E-3</v>
      </c>
      <c r="U17" s="1">
        <v>0.40000642054574637</v>
      </c>
      <c r="V17" s="1">
        <v>0.47111827953478724</v>
      </c>
      <c r="W17" t="s">
        <v>45</v>
      </c>
    </row>
    <row r="18" spans="2:23" x14ac:dyDescent="0.2">
      <c r="B18" s="32">
        <v>300</v>
      </c>
      <c r="C18" s="1"/>
      <c r="D18" s="1"/>
      <c r="E18" s="1"/>
      <c r="F18" s="1"/>
      <c r="G18" s="1"/>
      <c r="H18" s="1">
        <v>1937.4990167995957</v>
      </c>
      <c r="I18" s="1">
        <v>0.46675476193678528</v>
      </c>
      <c r="J18" s="1">
        <v>23.512898806004099</v>
      </c>
      <c r="K18" s="1">
        <v>1247.3999999999999</v>
      </c>
      <c r="L18" s="1">
        <v>0.7</v>
      </c>
      <c r="M18" s="1">
        <v>25.878329534693702</v>
      </c>
      <c r="N18" s="1">
        <v>1078.9661774816855</v>
      </c>
      <c r="O18" s="1">
        <v>0.69926518307303009</v>
      </c>
      <c r="P18" s="1">
        <v>25.8950657477397</v>
      </c>
      <c r="Q18" s="1">
        <v>11.549629615662299</v>
      </c>
      <c r="R18" s="1">
        <v>18.6574778270374</v>
      </c>
      <c r="S18" s="1">
        <v>8.3688992826189499E-3</v>
      </c>
      <c r="T18" s="1">
        <v>8.3688992826189499E-3</v>
      </c>
      <c r="U18" s="1">
        <v>0.57043114931536765</v>
      </c>
      <c r="V18" s="1">
        <v>1.21815064056303</v>
      </c>
      <c r="W18" t="s">
        <v>45</v>
      </c>
    </row>
    <row r="19" spans="2:23" s="11" customFormat="1" x14ac:dyDescent="0.2"/>
    <row r="20" spans="2:23" s="11" customFormat="1" x14ac:dyDescent="0.2"/>
    <row r="21" spans="2:23" s="11" customFormat="1" x14ac:dyDescent="0.2"/>
    <row r="22" spans="2:23" s="11" customFormat="1" x14ac:dyDescent="0.2"/>
    <row r="23" spans="2:23" s="11" customFormat="1" x14ac:dyDescent="0.2"/>
    <row r="24" spans="2:23" s="11" customFormat="1" x14ac:dyDescent="0.2"/>
    <row r="25" spans="2:23" s="11" customFormat="1" x14ac:dyDescent="0.2"/>
    <row r="26" spans="2:23" s="11" customFormat="1" x14ac:dyDescent="0.2"/>
    <row r="27" spans="2:23" s="11" customFormat="1" x14ac:dyDescent="0.2"/>
    <row r="28" spans="2:23" s="11" customFormat="1" x14ac:dyDescent="0.2"/>
    <row r="29" spans="2:23" s="11" customFormat="1" x14ac:dyDescent="0.2"/>
    <row r="30" spans="2:23" s="11" customFormat="1" x14ac:dyDescent="0.2"/>
    <row r="31" spans="2:23" s="11" customFormat="1" x14ac:dyDescent="0.2"/>
    <row r="32" spans="2:23" s="11" customFormat="1" x14ac:dyDescent="0.2"/>
    <row r="33" s="11" customFormat="1" x14ac:dyDescent="0.2"/>
    <row r="34" s="11" customFormat="1" x14ac:dyDescent="0.2"/>
    <row r="35" s="11" customFormat="1" x14ac:dyDescent="0.2"/>
    <row r="36" s="11" customFormat="1" x14ac:dyDescent="0.2"/>
    <row r="37" s="11" customFormat="1" x14ac:dyDescent="0.2"/>
    <row r="38" s="11" customFormat="1" x14ac:dyDescent="0.2"/>
    <row r="39" s="11" customFormat="1" x14ac:dyDescent="0.2"/>
    <row r="40" s="11" customFormat="1" x14ac:dyDescent="0.2"/>
    <row r="41" s="11" customFormat="1" x14ac:dyDescent="0.2"/>
    <row r="42" s="11" customFormat="1" x14ac:dyDescent="0.2"/>
    <row r="43" s="11" customFormat="1" x14ac:dyDescent="0.2"/>
    <row r="44" s="11" customFormat="1" x14ac:dyDescent="0.2"/>
    <row r="45" s="11" customFormat="1" x14ac:dyDescent="0.2"/>
    <row r="46" s="11" customFormat="1" x14ac:dyDescent="0.2"/>
    <row r="47" s="11" customFormat="1" x14ac:dyDescent="0.2"/>
    <row r="48" s="11" customFormat="1" x14ac:dyDescent="0.2"/>
    <row r="49" spans="1:16" s="11" customFormat="1" x14ac:dyDescent="0.2"/>
    <row r="50" spans="1:16" s="11" customFormat="1" x14ac:dyDescent="0.2"/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</sheetData>
  <mergeCells count="7">
    <mergeCell ref="B2:B5"/>
    <mergeCell ref="H2:V2"/>
    <mergeCell ref="G3:G4"/>
    <mergeCell ref="H3:J3"/>
    <mergeCell ref="K3:M3"/>
    <mergeCell ref="N3:P3"/>
    <mergeCell ref="Q3:V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51"/>
  <sheetViews>
    <sheetView zoomScaleNormal="100" workbookViewId="0">
      <selection activeCell="V7" sqref="V7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50" t="s">
        <v>0</v>
      </c>
      <c r="C2" s="17" t="s">
        <v>6</v>
      </c>
      <c r="D2" s="17"/>
      <c r="E2" s="17"/>
      <c r="F2" s="17"/>
      <c r="G2" s="17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spans="2:23" x14ac:dyDescent="0.2">
      <c r="B3" s="51"/>
      <c r="C3" s="17" t="s">
        <v>1</v>
      </c>
      <c r="D3" s="17"/>
      <c r="E3" s="17"/>
      <c r="F3" s="17"/>
      <c r="G3" s="49" t="s">
        <v>5</v>
      </c>
      <c r="H3" s="49" t="s">
        <v>18</v>
      </c>
      <c r="I3" s="49"/>
      <c r="J3" s="49"/>
      <c r="K3" s="49" t="s">
        <v>19</v>
      </c>
      <c r="L3" s="49"/>
      <c r="M3" s="49"/>
      <c r="N3" s="49" t="s">
        <v>20</v>
      </c>
      <c r="O3" s="49"/>
      <c r="P3" s="49"/>
      <c r="Q3" s="49" t="s">
        <v>11</v>
      </c>
      <c r="R3" s="49"/>
      <c r="S3" s="49"/>
      <c r="T3" s="49"/>
      <c r="U3" s="49"/>
      <c r="V3" s="49"/>
    </row>
    <row r="4" spans="2:23" x14ac:dyDescent="0.2">
      <c r="B4" s="51"/>
      <c r="C4" s="2" t="s">
        <v>2</v>
      </c>
      <c r="D4" s="2" t="s">
        <v>3</v>
      </c>
      <c r="E4" s="2" t="s">
        <v>4</v>
      </c>
      <c r="F4" s="12" t="s">
        <v>25</v>
      </c>
      <c r="G4" s="49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23" x14ac:dyDescent="0.2">
      <c r="B5" s="52"/>
      <c r="C5" s="2" t="s">
        <v>12</v>
      </c>
      <c r="D5" s="2" t="s">
        <v>12</v>
      </c>
      <c r="E5" s="2" t="s">
        <v>12</v>
      </c>
      <c r="F5" s="12" t="s">
        <v>26</v>
      </c>
      <c r="G5" s="2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22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23" x14ac:dyDescent="0.2">
      <c r="B6" s="2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7">
        <v>4115.3081510934398</v>
      </c>
      <c r="I6" s="6">
        <v>0.99140162637760498</v>
      </c>
      <c r="J6" s="5">
        <v>26</v>
      </c>
      <c r="K6" s="7">
        <v>1759.4433399602401</v>
      </c>
      <c r="L6" s="6">
        <v>0.98734194161629596</v>
      </c>
      <c r="M6" s="5">
        <v>26</v>
      </c>
      <c r="N6" s="7">
        <v>1520.8747514910499</v>
      </c>
      <c r="O6" s="6">
        <v>0.98566088884708603</v>
      </c>
      <c r="P6" s="5">
        <v>26</v>
      </c>
      <c r="Q6" s="5">
        <v>26.884025875300701</v>
      </c>
      <c r="R6" s="5">
        <v>16</v>
      </c>
      <c r="S6" s="5">
        <v>8.3999999999999995E-3</v>
      </c>
      <c r="T6" s="8">
        <v>8.3713839465230193E-3</v>
      </c>
      <c r="U6" s="6">
        <v>0.98924909611352796</v>
      </c>
      <c r="V6" s="5">
        <v>4.5909762847160396</v>
      </c>
      <c r="W6" s="9"/>
    </row>
    <row r="7" spans="2:23" x14ac:dyDescent="0.2">
      <c r="B7" s="2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7">
        <v>2475.1491053677901</v>
      </c>
      <c r="I7" s="6">
        <v>0.59627778977783497</v>
      </c>
      <c r="J7" s="5">
        <v>26</v>
      </c>
      <c r="K7" s="7">
        <v>1043.7375745526799</v>
      </c>
      <c r="L7" s="6">
        <v>0.58571132129780301</v>
      </c>
      <c r="M7" s="5">
        <v>26</v>
      </c>
      <c r="N7" s="7">
        <v>924.45328031809197</v>
      </c>
      <c r="O7" s="6">
        <v>0.59912720694626798</v>
      </c>
      <c r="P7" s="5">
        <v>26</v>
      </c>
      <c r="Q7" s="5">
        <v>15.472798486254399</v>
      </c>
      <c r="R7" s="5">
        <v>16</v>
      </c>
      <c r="S7" s="5">
        <v>8.3999999999999995E-3</v>
      </c>
      <c r="T7" s="8">
        <v>8.3728517042565408E-3</v>
      </c>
      <c r="U7" s="6">
        <v>0.59434723919723997</v>
      </c>
      <c r="V7" s="5">
        <v>1.1123907849492201</v>
      </c>
      <c r="W7" s="9"/>
    </row>
    <row r="8" spans="2:23" x14ac:dyDescent="0.2">
      <c r="B8" s="2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7">
        <v>1660.4</v>
      </c>
      <c r="I8" s="6">
        <v>0.4</v>
      </c>
      <c r="J8" s="5">
        <v>26</v>
      </c>
      <c r="K8" s="7">
        <v>712.8</v>
      </c>
      <c r="L8" s="6">
        <v>0.4</v>
      </c>
      <c r="M8" s="5">
        <v>26</v>
      </c>
      <c r="N8" s="7">
        <v>617.20000000000005</v>
      </c>
      <c r="O8" s="6">
        <v>0.4</v>
      </c>
      <c r="P8" s="5">
        <v>26</v>
      </c>
      <c r="Q8" s="5">
        <v>10.256333139910399</v>
      </c>
      <c r="R8" s="5">
        <v>16</v>
      </c>
      <c r="S8" s="5">
        <v>8.3999999999999995E-3</v>
      </c>
      <c r="T8" s="8">
        <v>8.3746381476026005E-3</v>
      </c>
      <c r="U8" s="6">
        <v>0.4</v>
      </c>
      <c r="V8" s="5">
        <v>0.39536348336501598</v>
      </c>
      <c r="W8" s="9"/>
    </row>
    <row r="9" spans="2:23" x14ac:dyDescent="0.2">
      <c r="B9" s="2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7">
        <v>1663.2</v>
      </c>
      <c r="I9" s="6">
        <v>0.40067453625632399</v>
      </c>
      <c r="J9" s="5">
        <v>26</v>
      </c>
      <c r="K9" s="7">
        <v>712.8</v>
      </c>
      <c r="L9" s="6">
        <v>0.4</v>
      </c>
      <c r="M9" s="5">
        <v>26</v>
      </c>
      <c r="N9" s="7">
        <v>617.76</v>
      </c>
      <c r="O9" s="6">
        <v>0.40036292935839302</v>
      </c>
      <c r="P9" s="5">
        <v>26</v>
      </c>
      <c r="Q9" s="5">
        <v>6.5342050135465701</v>
      </c>
      <c r="R9" s="5">
        <v>19.724521557523499</v>
      </c>
      <c r="S9" s="5">
        <v>8.3999999999999995E-3</v>
      </c>
      <c r="T9" s="8">
        <v>8.3746320160082103E-3</v>
      </c>
      <c r="U9" s="6">
        <v>0.40044943820224699</v>
      </c>
      <c r="V9" s="5">
        <v>0.39658052454862103</v>
      </c>
      <c r="W9" s="9"/>
    </row>
    <row r="10" spans="2:23" x14ac:dyDescent="0.2">
      <c r="B10" s="2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7">
        <v>1660.4</v>
      </c>
      <c r="I10" s="6">
        <v>0.4</v>
      </c>
      <c r="J10" s="5">
        <v>26</v>
      </c>
      <c r="K10" s="7">
        <v>1660.4</v>
      </c>
      <c r="L10" s="6">
        <v>0.93176206509539805</v>
      </c>
      <c r="M10" s="5">
        <v>26</v>
      </c>
      <c r="N10" s="7">
        <v>1470.64</v>
      </c>
      <c r="O10" s="6">
        <v>0.95310434219053797</v>
      </c>
      <c r="P10" s="5">
        <v>26</v>
      </c>
      <c r="Q10" s="5">
        <v>10.7841959654671</v>
      </c>
      <c r="R10" s="5">
        <v>19.713938963185502</v>
      </c>
      <c r="S10" s="5">
        <v>8.3999999999999995E-3</v>
      </c>
      <c r="T10" s="8">
        <v>8.3725845827334697E-3</v>
      </c>
      <c r="U10" s="6">
        <v>0.64090957731407205</v>
      </c>
      <c r="V10" s="5">
        <v>1.35244604497051</v>
      </c>
      <c r="W10" s="9"/>
    </row>
    <row r="13" spans="2:23" s="11" customFormat="1" x14ac:dyDescent="0.2"/>
    <row r="14" spans="2:23" s="11" customFormat="1" x14ac:dyDescent="0.2"/>
    <row r="15" spans="2:23" s="11" customFormat="1" x14ac:dyDescent="0.2"/>
    <row r="16" spans="2:23" s="11" customFormat="1" x14ac:dyDescent="0.2"/>
    <row r="17" s="11" customFormat="1" x14ac:dyDescent="0.2"/>
    <row r="18" s="11" customFormat="1" x14ac:dyDescent="0.2"/>
    <row r="19" s="11" customFormat="1" x14ac:dyDescent="0.2"/>
    <row r="20" s="11" customFormat="1" x14ac:dyDescent="0.2"/>
    <row r="21" s="11" customFormat="1" x14ac:dyDescent="0.2"/>
    <row r="22" s="11" customFormat="1" x14ac:dyDescent="0.2"/>
    <row r="23" s="11" customFormat="1" x14ac:dyDescent="0.2"/>
    <row r="24" s="11" customFormat="1" x14ac:dyDescent="0.2"/>
    <row r="25" s="11" customFormat="1" x14ac:dyDescent="0.2"/>
    <row r="26" s="11" customFormat="1" x14ac:dyDescent="0.2"/>
    <row r="27" s="11" customFormat="1" x14ac:dyDescent="0.2"/>
    <row r="28" s="11" customFormat="1" x14ac:dyDescent="0.2"/>
    <row r="29" s="11" customFormat="1" x14ac:dyDescent="0.2"/>
    <row r="30" s="11" customFormat="1" x14ac:dyDescent="0.2"/>
    <row r="31" s="11" customFormat="1" x14ac:dyDescent="0.2"/>
    <row r="32" s="11" customFormat="1" x14ac:dyDescent="0.2"/>
    <row r="33" spans="1:16" s="11" customFormat="1" x14ac:dyDescent="0.2"/>
    <row r="34" spans="1:16" s="11" customFormat="1" x14ac:dyDescent="0.2"/>
    <row r="35" spans="1:16" s="11" customFormat="1" x14ac:dyDescent="0.2"/>
    <row r="36" spans="1:16" s="11" customFormat="1" x14ac:dyDescent="0.2"/>
    <row r="37" spans="1:16" s="11" customFormat="1" x14ac:dyDescent="0.2"/>
    <row r="38" spans="1:16" s="11" customFormat="1" x14ac:dyDescent="0.2"/>
    <row r="39" spans="1:16" s="11" customFormat="1" x14ac:dyDescent="0.2"/>
    <row r="40" spans="1:16" s="11" customFormat="1" x14ac:dyDescent="0.2"/>
    <row r="41" spans="1:16" s="11" customFormat="1" x14ac:dyDescent="0.2"/>
    <row r="42" spans="1:16" s="11" customFormat="1" x14ac:dyDescent="0.2"/>
    <row r="43" spans="1:16" s="11" customFormat="1" x14ac:dyDescent="0.2"/>
    <row r="44" spans="1:16" s="11" customFormat="1" x14ac:dyDescent="0.2"/>
    <row r="45" spans="1:1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</sheetData>
  <mergeCells count="7">
    <mergeCell ref="K3:M3"/>
    <mergeCell ref="N3:P3"/>
    <mergeCell ref="Q3:V3"/>
    <mergeCell ref="H2:V2"/>
    <mergeCell ref="B2:B5"/>
    <mergeCell ref="G3:G4"/>
    <mergeCell ref="H3:J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51"/>
  <sheetViews>
    <sheetView zoomScaleNormal="100" workbookViewId="0">
      <selection activeCell="C24" sqref="C24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50" t="s">
        <v>0</v>
      </c>
      <c r="C2" s="17" t="s">
        <v>6</v>
      </c>
      <c r="D2" s="17"/>
      <c r="E2" s="17"/>
      <c r="F2" s="17"/>
      <c r="G2" s="17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spans="2:23" x14ac:dyDescent="0.2">
      <c r="B3" s="51"/>
      <c r="C3" s="17" t="s">
        <v>1</v>
      </c>
      <c r="D3" s="17"/>
      <c r="E3" s="17"/>
      <c r="F3" s="17"/>
      <c r="G3" s="49" t="s">
        <v>5</v>
      </c>
      <c r="H3" s="49" t="s">
        <v>2</v>
      </c>
      <c r="I3" s="49"/>
      <c r="J3" s="49"/>
      <c r="K3" s="49" t="s">
        <v>3</v>
      </c>
      <c r="L3" s="49"/>
      <c r="M3" s="49"/>
      <c r="N3" s="49" t="s">
        <v>4</v>
      </c>
      <c r="O3" s="49"/>
      <c r="P3" s="49"/>
      <c r="Q3" s="49" t="s">
        <v>11</v>
      </c>
      <c r="R3" s="49"/>
      <c r="S3" s="49"/>
      <c r="T3" s="49"/>
      <c r="U3" s="49"/>
      <c r="V3" s="49"/>
    </row>
    <row r="4" spans="2:23" x14ac:dyDescent="0.2">
      <c r="B4" s="51"/>
      <c r="C4" s="10" t="s">
        <v>2</v>
      </c>
      <c r="D4" s="10" t="s">
        <v>3</v>
      </c>
      <c r="E4" s="10" t="s">
        <v>4</v>
      </c>
      <c r="F4" s="12" t="s">
        <v>25</v>
      </c>
      <c r="G4" s="49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23" x14ac:dyDescent="0.2">
      <c r="B5" s="52"/>
      <c r="C5" s="10" t="s">
        <v>12</v>
      </c>
      <c r="D5" s="10" t="s">
        <v>12</v>
      </c>
      <c r="E5" s="10" t="s">
        <v>12</v>
      </c>
      <c r="F5" s="12" t="s">
        <v>26</v>
      </c>
      <c r="G5" s="10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12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23" x14ac:dyDescent="0.2">
      <c r="B6" s="10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7">
        <v>4115.3200000000015</v>
      </c>
      <c r="I6" s="13">
        <v>0.99138059791380639</v>
      </c>
      <c r="J6" s="14">
        <v>26</v>
      </c>
      <c r="K6" s="7">
        <v>1759.5</v>
      </c>
      <c r="L6" s="13">
        <v>0.98737373737373735</v>
      </c>
      <c r="M6" s="14">
        <v>26</v>
      </c>
      <c r="N6" s="7">
        <v>1520.9300000000005</v>
      </c>
      <c r="O6" s="13">
        <v>0.98576058072460992</v>
      </c>
      <c r="P6" s="14">
        <v>26</v>
      </c>
      <c r="Q6" s="14">
        <v>26.354561166666656</v>
      </c>
      <c r="R6" s="14">
        <v>16.001166666666666</v>
      </c>
      <c r="S6" s="15">
        <v>8.5299999999999924E-3</v>
      </c>
      <c r="T6" s="15">
        <v>8.5299999999999924E-3</v>
      </c>
      <c r="U6" s="13">
        <v>0.98924685660781153</v>
      </c>
      <c r="V6" s="14">
        <v>4.012332166666666</v>
      </c>
      <c r="W6" s="9"/>
    </row>
    <row r="7" spans="2:23" x14ac:dyDescent="0.2">
      <c r="B7" s="10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7">
        <v>2439.8499999999995</v>
      </c>
      <c r="I7" s="13">
        <v>0.58775987087759851</v>
      </c>
      <c r="J7" s="14">
        <v>26</v>
      </c>
      <c r="K7" s="7">
        <v>1028.8100000000004</v>
      </c>
      <c r="L7" s="13">
        <v>0.57733445566778918</v>
      </c>
      <c r="M7" s="14">
        <v>26.000499999999999</v>
      </c>
      <c r="N7" s="7">
        <v>911.24000000000024</v>
      </c>
      <c r="O7" s="13">
        <v>0.59060211290427134</v>
      </c>
      <c r="P7" s="14">
        <v>25.999500000000001</v>
      </c>
      <c r="Q7" s="14">
        <v>16.007846166666667</v>
      </c>
      <c r="R7" s="14">
        <v>15.855333333333332</v>
      </c>
      <c r="S7" s="15">
        <v>8.5299999999999924E-3</v>
      </c>
      <c r="T7" s="15">
        <v>8.5299999999999924E-3</v>
      </c>
      <c r="U7" s="13">
        <v>0.58586784376672008</v>
      </c>
      <c r="V7" s="14">
        <v>1.0525033333333331</v>
      </c>
      <c r="W7" s="9"/>
    </row>
    <row r="8" spans="2:23" x14ac:dyDescent="0.2">
      <c r="B8" s="10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7">
        <v>1660.5</v>
      </c>
      <c r="I8" s="13">
        <v>0.40001445400014451</v>
      </c>
      <c r="J8" s="14">
        <v>22.138333333333335</v>
      </c>
      <c r="K8" s="7">
        <v>712.80000000000075</v>
      </c>
      <c r="L8" s="13">
        <v>0.40000000000000041</v>
      </c>
      <c r="M8" s="14">
        <v>22.1295</v>
      </c>
      <c r="N8" s="7">
        <v>617.39999999999952</v>
      </c>
      <c r="O8" s="13">
        <v>0.40015555123468766</v>
      </c>
      <c r="P8" s="14">
        <v>22.135333333333332</v>
      </c>
      <c r="Q8" s="14">
        <v>8.7753489999999967</v>
      </c>
      <c r="R8" s="14">
        <v>15.784333333333331</v>
      </c>
      <c r="S8" s="15">
        <v>8.523691666666668E-3</v>
      </c>
      <c r="T8" s="15">
        <v>8.5226666666666576E-3</v>
      </c>
      <c r="U8" s="13">
        <v>0.40006019261637193</v>
      </c>
      <c r="V8" s="14">
        <v>0.3795</v>
      </c>
      <c r="W8" s="9"/>
    </row>
    <row r="9" spans="2:23" x14ac:dyDescent="0.2">
      <c r="B9" s="10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7">
        <v>1799.395</v>
      </c>
      <c r="I9" s="13">
        <v>0.43347425983474253</v>
      </c>
      <c r="J9" s="14">
        <v>26.089500000000001</v>
      </c>
      <c r="K9" s="7">
        <v>772.10499999999979</v>
      </c>
      <c r="L9" s="13">
        <v>0.43328002244668901</v>
      </c>
      <c r="M9" s="14">
        <v>26.118000000000002</v>
      </c>
      <c r="N9" s="7">
        <v>672.7299999999999</v>
      </c>
      <c r="O9" s="13">
        <v>0.43601659213170002</v>
      </c>
      <c r="P9" s="14">
        <v>26.079666666666672</v>
      </c>
      <c r="Q9" s="14">
        <v>5.9441516666666665</v>
      </c>
      <c r="R9" s="14">
        <v>21.009666666666668</v>
      </c>
      <c r="S9" s="15">
        <v>8.5299999999999924E-3</v>
      </c>
      <c r="T9" s="15">
        <v>8.5299999999999924E-3</v>
      </c>
      <c r="U9" s="13">
        <v>0.43304588014981271</v>
      </c>
      <c r="V9" s="14">
        <v>0.46875016666666663</v>
      </c>
      <c r="W9" s="9"/>
    </row>
    <row r="10" spans="2:23" x14ac:dyDescent="0.2">
      <c r="B10" s="10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7">
        <v>1678.0450000000001</v>
      </c>
      <c r="I10" s="13">
        <v>0.40424104454241044</v>
      </c>
      <c r="J10" s="14">
        <v>25.895499999999995</v>
      </c>
      <c r="K10" s="7">
        <v>1683.1299999999999</v>
      </c>
      <c r="L10" s="13">
        <v>0.94451739618406283</v>
      </c>
      <c r="M10" s="14">
        <v>26.134</v>
      </c>
      <c r="N10" s="7">
        <v>1455.04</v>
      </c>
      <c r="O10" s="13">
        <v>0.94305528550132878</v>
      </c>
      <c r="P10" s="14">
        <v>26.121833333333328</v>
      </c>
      <c r="Q10" s="14">
        <v>10.925474166666664</v>
      </c>
      <c r="R10" s="14">
        <v>20.036166666666666</v>
      </c>
      <c r="S10" s="15">
        <v>8.5299999999999924E-3</v>
      </c>
      <c r="T10" s="15">
        <v>8.5299999999999924E-3</v>
      </c>
      <c r="U10" s="13">
        <v>0.64409403424291056</v>
      </c>
      <c r="V10" s="14">
        <v>1.3436865</v>
      </c>
      <c r="W10" s="9"/>
    </row>
    <row r="13" spans="2:23" s="11" customFormat="1" x14ac:dyDescent="0.2"/>
    <row r="14" spans="2:23" s="11" customFormat="1" x14ac:dyDescent="0.2"/>
    <row r="15" spans="2:23" s="11" customFormat="1" x14ac:dyDescent="0.2"/>
    <row r="16" spans="2:23" s="11" customFormat="1" x14ac:dyDescent="0.2"/>
    <row r="17" s="11" customFormat="1" x14ac:dyDescent="0.2"/>
    <row r="18" s="11" customFormat="1" x14ac:dyDescent="0.2"/>
    <row r="19" s="11" customFormat="1" x14ac:dyDescent="0.2"/>
    <row r="20" s="11" customFormat="1" x14ac:dyDescent="0.2"/>
    <row r="21" s="11" customFormat="1" x14ac:dyDescent="0.2"/>
    <row r="22" s="11" customFormat="1" x14ac:dyDescent="0.2"/>
    <row r="23" s="11" customFormat="1" x14ac:dyDescent="0.2"/>
    <row r="24" s="11" customFormat="1" x14ac:dyDescent="0.2"/>
    <row r="25" s="11" customFormat="1" x14ac:dyDescent="0.2"/>
    <row r="26" s="11" customFormat="1" x14ac:dyDescent="0.2"/>
    <row r="27" s="11" customFormat="1" x14ac:dyDescent="0.2"/>
    <row r="28" s="11" customFormat="1" x14ac:dyDescent="0.2"/>
    <row r="29" s="11" customFormat="1" x14ac:dyDescent="0.2"/>
    <row r="30" s="11" customFormat="1" x14ac:dyDescent="0.2"/>
    <row r="31" s="11" customFormat="1" x14ac:dyDescent="0.2"/>
    <row r="32" s="11" customFormat="1" x14ac:dyDescent="0.2"/>
    <row r="33" spans="1:16" s="11" customFormat="1" x14ac:dyDescent="0.2"/>
    <row r="34" spans="1:16" s="11" customFormat="1" x14ac:dyDescent="0.2"/>
    <row r="35" spans="1:16" s="11" customFormat="1" x14ac:dyDescent="0.2"/>
    <row r="36" spans="1:16" s="11" customFormat="1" x14ac:dyDescent="0.2"/>
    <row r="37" spans="1:16" s="11" customFormat="1" x14ac:dyDescent="0.2"/>
    <row r="38" spans="1:16" s="11" customFormat="1" x14ac:dyDescent="0.2"/>
    <row r="39" spans="1:16" s="11" customFormat="1" x14ac:dyDescent="0.2"/>
    <row r="40" spans="1:16" s="11" customFormat="1" x14ac:dyDescent="0.2"/>
    <row r="41" spans="1:16" s="11" customFormat="1" x14ac:dyDescent="0.2"/>
    <row r="42" spans="1:16" s="11" customFormat="1" x14ac:dyDescent="0.2"/>
    <row r="43" spans="1:16" s="11" customFormat="1" x14ac:dyDescent="0.2"/>
    <row r="44" spans="1:16" s="11" customFormat="1" x14ac:dyDescent="0.2"/>
    <row r="45" spans="1:1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</sheetData>
  <mergeCells count="7">
    <mergeCell ref="B2:B5"/>
    <mergeCell ref="H2:V2"/>
    <mergeCell ref="G3:G4"/>
    <mergeCell ref="H3:J3"/>
    <mergeCell ref="K3:M3"/>
    <mergeCell ref="N3:P3"/>
    <mergeCell ref="Q3:V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51"/>
  <sheetViews>
    <sheetView zoomScaleNormal="100" workbookViewId="0">
      <selection activeCell="H6" sqref="H6:V10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50" t="s">
        <v>0</v>
      </c>
      <c r="C2" s="17" t="s">
        <v>6</v>
      </c>
      <c r="D2" s="17"/>
      <c r="E2" s="17"/>
      <c r="F2" s="17"/>
      <c r="G2" s="17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spans="2:23" x14ac:dyDescent="0.2">
      <c r="B3" s="51"/>
      <c r="C3" s="17" t="s">
        <v>1</v>
      </c>
      <c r="D3" s="17"/>
      <c r="E3" s="17"/>
      <c r="F3" s="17"/>
      <c r="G3" s="49" t="s">
        <v>5</v>
      </c>
      <c r="H3" s="49" t="s">
        <v>2</v>
      </c>
      <c r="I3" s="49"/>
      <c r="J3" s="49"/>
      <c r="K3" s="49" t="s">
        <v>3</v>
      </c>
      <c r="L3" s="49"/>
      <c r="M3" s="49"/>
      <c r="N3" s="49" t="s">
        <v>4</v>
      </c>
      <c r="O3" s="49"/>
      <c r="P3" s="49"/>
      <c r="Q3" s="49" t="s">
        <v>11</v>
      </c>
      <c r="R3" s="49"/>
      <c r="S3" s="49"/>
      <c r="T3" s="49"/>
      <c r="U3" s="49"/>
      <c r="V3" s="49"/>
    </row>
    <row r="4" spans="2:23" x14ac:dyDescent="0.2">
      <c r="B4" s="51"/>
      <c r="C4" s="10" t="s">
        <v>2</v>
      </c>
      <c r="D4" s="10" t="s">
        <v>3</v>
      </c>
      <c r="E4" s="10" t="s">
        <v>4</v>
      </c>
      <c r="F4" s="12" t="s">
        <v>25</v>
      </c>
      <c r="G4" s="49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23" x14ac:dyDescent="0.2">
      <c r="B5" s="52"/>
      <c r="C5" s="10" t="s">
        <v>12</v>
      </c>
      <c r="D5" s="10" t="s">
        <v>12</v>
      </c>
      <c r="E5" s="10" t="s">
        <v>12</v>
      </c>
      <c r="F5" s="12" t="s">
        <v>26</v>
      </c>
      <c r="G5" s="10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12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23" x14ac:dyDescent="0.2">
      <c r="B6" s="10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7">
        <v>4049</v>
      </c>
      <c r="I6" s="6">
        <v>0.97499999999999998</v>
      </c>
      <c r="J6" s="5">
        <v>26</v>
      </c>
      <c r="K6" s="7">
        <v>1731</v>
      </c>
      <c r="L6" s="6">
        <v>0.97099999999999997</v>
      </c>
      <c r="M6" s="5">
        <v>26</v>
      </c>
      <c r="N6" s="7">
        <v>1496</v>
      </c>
      <c r="O6" s="6">
        <v>0.97</v>
      </c>
      <c r="P6" s="5">
        <v>26</v>
      </c>
      <c r="Q6" s="5">
        <v>26.98</v>
      </c>
      <c r="R6" s="5">
        <v>16</v>
      </c>
      <c r="S6" s="5">
        <v>8.3700000000000007E-3</v>
      </c>
      <c r="T6" s="8">
        <v>8.3700000000000007E-3</v>
      </c>
      <c r="U6" s="6">
        <v>0.97299999999999998</v>
      </c>
      <c r="V6" s="5">
        <v>3.48</v>
      </c>
      <c r="W6" s="9"/>
    </row>
    <row r="7" spans="2:23" x14ac:dyDescent="0.2">
      <c r="B7" s="10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7">
        <v>2435</v>
      </c>
      <c r="I7" s="6">
        <v>0.58699999999999997</v>
      </c>
      <c r="J7" s="5">
        <v>26</v>
      </c>
      <c r="K7" s="7">
        <v>1027</v>
      </c>
      <c r="L7" s="6">
        <v>0.57599999999999996</v>
      </c>
      <c r="M7" s="5">
        <v>26</v>
      </c>
      <c r="N7" s="7">
        <v>910</v>
      </c>
      <c r="O7" s="6">
        <v>0.58899999999999997</v>
      </c>
      <c r="P7" s="5">
        <v>26</v>
      </c>
      <c r="Q7" s="5">
        <v>16.175999999999998</v>
      </c>
      <c r="R7" s="5">
        <v>16</v>
      </c>
      <c r="S7" s="5">
        <v>8.3700000000000007E-3</v>
      </c>
      <c r="T7" s="8">
        <v>8.3700000000000007E-3</v>
      </c>
      <c r="U7" s="6">
        <v>0.58499999999999996</v>
      </c>
      <c r="V7" s="5">
        <v>1.042</v>
      </c>
      <c r="W7" s="9"/>
    </row>
    <row r="8" spans="2:23" x14ac:dyDescent="0.2">
      <c r="B8" s="10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7">
        <v>1660</v>
      </c>
      <c r="I8" s="6">
        <v>0.4</v>
      </c>
      <c r="J8" s="5">
        <v>26</v>
      </c>
      <c r="K8" s="7">
        <v>713</v>
      </c>
      <c r="L8" s="6">
        <v>0.4</v>
      </c>
      <c r="M8" s="5">
        <v>26</v>
      </c>
      <c r="N8" s="7">
        <v>617</v>
      </c>
      <c r="O8" s="6">
        <v>0.4</v>
      </c>
      <c r="P8" s="5">
        <v>26</v>
      </c>
      <c r="Q8" s="5">
        <v>11.071999999999999</v>
      </c>
      <c r="R8" s="5">
        <v>16</v>
      </c>
      <c r="S8" s="5">
        <v>8.3700000000000007E-3</v>
      </c>
      <c r="T8" s="8">
        <v>8.3700000000000007E-3</v>
      </c>
      <c r="U8" s="6">
        <v>0.4</v>
      </c>
      <c r="V8" s="5">
        <v>0.51800000000000002</v>
      </c>
      <c r="W8" s="9"/>
    </row>
    <row r="9" spans="2:23" x14ac:dyDescent="0.2">
      <c r="B9" s="10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7">
        <v>1663</v>
      </c>
      <c r="I9" s="6">
        <v>0.40100000000000002</v>
      </c>
      <c r="J9" s="5">
        <v>26</v>
      </c>
      <c r="K9" s="7">
        <v>713</v>
      </c>
      <c r="L9" s="6">
        <v>0.4</v>
      </c>
      <c r="M9" s="5">
        <v>26</v>
      </c>
      <c r="N9" s="7">
        <v>618</v>
      </c>
      <c r="O9" s="6">
        <v>0.4</v>
      </c>
      <c r="P9" s="5">
        <v>26</v>
      </c>
      <c r="Q9" s="5">
        <v>6.7640000000000002</v>
      </c>
      <c r="R9" s="5">
        <v>19.8</v>
      </c>
      <c r="S9" s="5">
        <v>8.3700000000000007E-3</v>
      </c>
      <c r="T9" s="8">
        <v>8.3700000000000007E-3</v>
      </c>
      <c r="U9" s="6">
        <v>0.4</v>
      </c>
      <c r="V9" s="5">
        <v>0.51900000000000002</v>
      </c>
      <c r="W9" s="9"/>
    </row>
    <row r="10" spans="2:23" x14ac:dyDescent="0.2">
      <c r="B10" s="10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7">
        <v>1660</v>
      </c>
      <c r="I10" s="6">
        <v>0.4</v>
      </c>
      <c r="J10" s="5">
        <v>26</v>
      </c>
      <c r="K10" s="7">
        <v>1660</v>
      </c>
      <c r="L10" s="6">
        <v>0.93200000000000005</v>
      </c>
      <c r="M10" s="5">
        <v>26</v>
      </c>
      <c r="N10" s="7">
        <v>1471</v>
      </c>
      <c r="O10" s="6">
        <v>0.95299999999999996</v>
      </c>
      <c r="P10" s="5">
        <v>26</v>
      </c>
      <c r="Q10" s="5">
        <v>11.111000000000001</v>
      </c>
      <c r="R10" s="5">
        <v>19.8</v>
      </c>
      <c r="S10" s="5">
        <v>8.3700000000000007E-3</v>
      </c>
      <c r="T10" s="8">
        <v>8.3700000000000007E-3</v>
      </c>
      <c r="U10" s="6">
        <v>0.64100000000000001</v>
      </c>
      <c r="V10" s="5">
        <v>1.2509999999999999</v>
      </c>
      <c r="W10" s="9"/>
    </row>
    <row r="13" spans="2:23" s="11" customFormat="1" x14ac:dyDescent="0.2"/>
    <row r="14" spans="2:23" s="11" customFormat="1" x14ac:dyDescent="0.2"/>
    <row r="15" spans="2:23" s="11" customFormat="1" x14ac:dyDescent="0.2"/>
    <row r="16" spans="2:23" s="11" customFormat="1" x14ac:dyDescent="0.2"/>
    <row r="17" s="11" customFormat="1" x14ac:dyDescent="0.2"/>
    <row r="18" s="11" customFormat="1" x14ac:dyDescent="0.2"/>
    <row r="19" s="11" customFormat="1" x14ac:dyDescent="0.2"/>
    <row r="20" s="11" customFormat="1" x14ac:dyDescent="0.2"/>
    <row r="21" s="11" customFormat="1" x14ac:dyDescent="0.2"/>
    <row r="22" s="11" customFormat="1" x14ac:dyDescent="0.2"/>
    <row r="23" s="11" customFormat="1" x14ac:dyDescent="0.2"/>
    <row r="24" s="11" customFormat="1" x14ac:dyDescent="0.2"/>
    <row r="25" s="11" customFormat="1" x14ac:dyDescent="0.2"/>
    <row r="26" s="11" customFormat="1" x14ac:dyDescent="0.2"/>
    <row r="27" s="11" customFormat="1" x14ac:dyDescent="0.2"/>
    <row r="28" s="11" customFormat="1" x14ac:dyDescent="0.2"/>
    <row r="29" s="11" customFormat="1" x14ac:dyDescent="0.2"/>
    <row r="30" s="11" customFormat="1" x14ac:dyDescent="0.2"/>
    <row r="31" s="11" customFormat="1" x14ac:dyDescent="0.2"/>
    <row r="32" s="11" customFormat="1" x14ac:dyDescent="0.2"/>
    <row r="33" spans="1:16" s="11" customFormat="1" x14ac:dyDescent="0.2"/>
    <row r="34" spans="1:16" s="11" customFormat="1" x14ac:dyDescent="0.2"/>
    <row r="35" spans="1:16" s="11" customFormat="1" x14ac:dyDescent="0.2"/>
    <row r="36" spans="1:16" s="11" customFormat="1" x14ac:dyDescent="0.2"/>
    <row r="37" spans="1:16" s="11" customFormat="1" x14ac:dyDescent="0.2"/>
    <row r="38" spans="1:16" s="11" customFormat="1" x14ac:dyDescent="0.2"/>
    <row r="39" spans="1:16" s="11" customFormat="1" x14ac:dyDescent="0.2"/>
    <row r="40" spans="1:16" s="11" customFormat="1" x14ac:dyDescent="0.2"/>
    <row r="41" spans="1:16" s="11" customFormat="1" x14ac:dyDescent="0.2"/>
    <row r="42" spans="1:16" s="11" customFormat="1" x14ac:dyDescent="0.2"/>
    <row r="43" spans="1:16" s="11" customFormat="1" x14ac:dyDescent="0.2"/>
    <row r="44" spans="1:16" s="11" customFormat="1" x14ac:dyDescent="0.2"/>
    <row r="45" spans="1:1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</sheetData>
  <mergeCells count="7">
    <mergeCell ref="B2:B5"/>
    <mergeCell ref="H2:V2"/>
    <mergeCell ref="G3:G4"/>
    <mergeCell ref="H3:J3"/>
    <mergeCell ref="K3:M3"/>
    <mergeCell ref="N3:P3"/>
    <mergeCell ref="Q3:V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W51"/>
  <sheetViews>
    <sheetView topLeftCell="A4" zoomScaleNormal="100" workbookViewId="0">
      <selection activeCell="H6" sqref="H6:V10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50" t="s">
        <v>0</v>
      </c>
      <c r="C2" s="17" t="s">
        <v>6</v>
      </c>
      <c r="D2" s="17"/>
      <c r="E2" s="17"/>
      <c r="F2" s="17"/>
      <c r="G2" s="17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spans="2:23" x14ac:dyDescent="0.2">
      <c r="B3" s="51"/>
      <c r="C3" s="17" t="s">
        <v>1</v>
      </c>
      <c r="D3" s="17"/>
      <c r="E3" s="17"/>
      <c r="F3" s="17"/>
      <c r="G3" s="49" t="s">
        <v>5</v>
      </c>
      <c r="H3" s="49" t="s">
        <v>2</v>
      </c>
      <c r="I3" s="49"/>
      <c r="J3" s="49"/>
      <c r="K3" s="49" t="s">
        <v>3</v>
      </c>
      <c r="L3" s="49"/>
      <c r="M3" s="49"/>
      <c r="N3" s="49" t="s">
        <v>4</v>
      </c>
      <c r="O3" s="49"/>
      <c r="P3" s="49"/>
      <c r="Q3" s="49" t="s">
        <v>11</v>
      </c>
      <c r="R3" s="49"/>
      <c r="S3" s="49"/>
      <c r="T3" s="49"/>
      <c r="U3" s="49"/>
      <c r="V3" s="49"/>
    </row>
    <row r="4" spans="2:23" x14ac:dyDescent="0.2">
      <c r="B4" s="51"/>
      <c r="C4" s="10" t="s">
        <v>2</v>
      </c>
      <c r="D4" s="10" t="s">
        <v>3</v>
      </c>
      <c r="E4" s="10" t="s">
        <v>4</v>
      </c>
      <c r="F4" s="12" t="s">
        <v>25</v>
      </c>
      <c r="G4" s="49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23" x14ac:dyDescent="0.2">
      <c r="B5" s="52"/>
      <c r="C5" s="10" t="s">
        <v>12</v>
      </c>
      <c r="D5" s="10" t="s">
        <v>12</v>
      </c>
      <c r="E5" s="10" t="s">
        <v>12</v>
      </c>
      <c r="F5" s="12" t="s">
        <v>26</v>
      </c>
      <c r="G5" s="10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12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23" x14ac:dyDescent="0.2">
      <c r="B6" s="10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7">
        <v>4038.2484031634185</v>
      </c>
      <c r="I6" s="6">
        <v>0.97283748570547302</v>
      </c>
      <c r="J6" s="5">
        <v>26</v>
      </c>
      <c r="K6" s="7">
        <v>1726.4975057003023</v>
      </c>
      <c r="L6" s="6">
        <v>0.96885381913597213</v>
      </c>
      <c r="M6" s="5">
        <v>26</v>
      </c>
      <c r="N6" s="7">
        <v>1492.3961489951764</v>
      </c>
      <c r="O6" s="6">
        <v>0.96720424432610264</v>
      </c>
      <c r="P6" s="5">
        <v>26</v>
      </c>
      <c r="Q6" s="5">
        <v>18.83646809192027</v>
      </c>
      <c r="R6" s="5">
        <v>16</v>
      </c>
      <c r="S6" s="5">
        <v>8.3635211104640776E-3</v>
      </c>
      <c r="T6" s="8">
        <v>8.363532107014203E-3</v>
      </c>
      <c r="U6" s="6">
        <v>0.9707252618858877</v>
      </c>
      <c r="V6" s="5">
        <v>4.7471028161614495</v>
      </c>
      <c r="W6" s="9"/>
    </row>
    <row r="7" spans="2:23" x14ac:dyDescent="0.2">
      <c r="B7" s="10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7">
        <v>2428.8015758156794</v>
      </c>
      <c r="I7" s="6">
        <v>0.58511240082285698</v>
      </c>
      <c r="J7" s="5">
        <v>26</v>
      </c>
      <c r="K7" s="7">
        <v>1024.1934355849251</v>
      </c>
      <c r="L7" s="6">
        <v>0.57474379101286477</v>
      </c>
      <c r="M7" s="5">
        <v>26</v>
      </c>
      <c r="N7" s="7">
        <v>907.14275723236221</v>
      </c>
      <c r="O7" s="6">
        <v>0.58790846223743498</v>
      </c>
      <c r="P7" s="5">
        <v>26</v>
      </c>
      <c r="Q7" s="5">
        <v>11.245007266280453</v>
      </c>
      <c r="R7" s="5">
        <v>16</v>
      </c>
      <c r="S7" s="5">
        <v>8.3635138040314451E-3</v>
      </c>
      <c r="T7" s="8">
        <v>8.3635321070142047E-3</v>
      </c>
      <c r="U7" s="6">
        <v>0.5832180000846664</v>
      </c>
      <c r="V7" s="5">
        <v>0.98549276977340672</v>
      </c>
      <c r="W7" s="9"/>
    </row>
    <row r="8" spans="2:23" x14ac:dyDescent="0.2">
      <c r="B8" s="10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7">
        <v>1660.4</v>
      </c>
      <c r="I8" s="6">
        <v>0.4</v>
      </c>
      <c r="J8" s="5">
        <v>22.168353623132528</v>
      </c>
      <c r="K8" s="7">
        <v>712.80000000000007</v>
      </c>
      <c r="L8" s="6">
        <v>0.4</v>
      </c>
      <c r="M8" s="5">
        <v>22.15796918942355</v>
      </c>
      <c r="N8" s="7">
        <v>617.20000000000005</v>
      </c>
      <c r="O8" s="6">
        <v>0.4</v>
      </c>
      <c r="P8" s="5">
        <v>22.16355645894085</v>
      </c>
      <c r="Q8" s="5">
        <v>4.4440448550062763</v>
      </c>
      <c r="R8" s="5">
        <v>16</v>
      </c>
      <c r="S8" s="5">
        <v>8.3635054204417008E-3</v>
      </c>
      <c r="T8" s="8">
        <v>8.363532107014203E-3</v>
      </c>
      <c r="U8" s="6">
        <v>0.40000000000000008</v>
      </c>
      <c r="V8" s="5">
        <v>0.33397128385768704</v>
      </c>
      <c r="W8" s="9"/>
    </row>
    <row r="9" spans="2:23" x14ac:dyDescent="0.2">
      <c r="B9" s="10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7">
        <v>1660.4</v>
      </c>
      <c r="I9" s="6">
        <v>0.4</v>
      </c>
      <c r="J9" s="5">
        <v>22.168353623132528</v>
      </c>
      <c r="K9" s="7">
        <v>712.80000000000007</v>
      </c>
      <c r="L9" s="6">
        <v>0.4</v>
      </c>
      <c r="M9" s="5">
        <v>22.15796918942355</v>
      </c>
      <c r="N9" s="7">
        <v>617.20000000000005</v>
      </c>
      <c r="O9" s="6">
        <v>0.4</v>
      </c>
      <c r="P9" s="5">
        <v>22.16355645894085</v>
      </c>
      <c r="Q9" s="5">
        <v>4.4440448550062763</v>
      </c>
      <c r="R9" s="5">
        <v>16</v>
      </c>
      <c r="S9" s="5">
        <v>8.3635054204417008E-3</v>
      </c>
      <c r="T9" s="8">
        <v>8.363532107014203E-3</v>
      </c>
      <c r="U9" s="6">
        <v>0.40000000000000008</v>
      </c>
      <c r="V9" s="5">
        <v>0.33397128385768704</v>
      </c>
      <c r="W9" s="9"/>
    </row>
    <row r="10" spans="2:23" x14ac:dyDescent="0.2">
      <c r="B10" s="10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7">
        <v>1660.4</v>
      </c>
      <c r="I10" s="6">
        <v>0.4</v>
      </c>
      <c r="J10" s="5">
        <v>22.168353623132528</v>
      </c>
      <c r="K10" s="7">
        <v>1024.1934355849251</v>
      </c>
      <c r="L10" s="6">
        <v>0.57474379101286477</v>
      </c>
      <c r="M10" s="5">
        <v>26</v>
      </c>
      <c r="N10" s="7">
        <v>907.14275723236221</v>
      </c>
      <c r="O10" s="6">
        <v>0.58790846223743498</v>
      </c>
      <c r="P10" s="5">
        <v>26</v>
      </c>
      <c r="Q10" s="5">
        <v>7.4497908989751283</v>
      </c>
      <c r="R10" s="5">
        <v>16</v>
      </c>
      <c r="S10" s="5">
        <v>8.3635098883650272E-3</v>
      </c>
      <c r="T10" s="8">
        <v>8.3635321070142047E-3</v>
      </c>
      <c r="U10" s="6">
        <v>0.48043555281130113</v>
      </c>
      <c r="V10" s="5">
        <v>0.53877191005592595</v>
      </c>
      <c r="W10" s="9"/>
    </row>
    <row r="13" spans="2:23" s="11" customFormat="1" x14ac:dyDescent="0.2"/>
    <row r="14" spans="2:23" s="11" customFormat="1" x14ac:dyDescent="0.2"/>
    <row r="15" spans="2:23" s="11" customFormat="1" x14ac:dyDescent="0.2"/>
    <row r="16" spans="2:23" s="11" customFormat="1" x14ac:dyDescent="0.2"/>
    <row r="17" s="11" customFormat="1" x14ac:dyDescent="0.2"/>
    <row r="18" s="11" customFormat="1" x14ac:dyDescent="0.2"/>
    <row r="19" s="11" customFormat="1" x14ac:dyDescent="0.2"/>
    <row r="20" s="11" customFormat="1" x14ac:dyDescent="0.2"/>
    <row r="21" s="11" customFormat="1" x14ac:dyDescent="0.2"/>
    <row r="22" s="11" customFormat="1" x14ac:dyDescent="0.2"/>
    <row r="23" s="11" customFormat="1" x14ac:dyDescent="0.2"/>
    <row r="24" s="11" customFormat="1" x14ac:dyDescent="0.2"/>
    <row r="25" s="11" customFormat="1" x14ac:dyDescent="0.2"/>
    <row r="26" s="11" customFormat="1" x14ac:dyDescent="0.2"/>
    <row r="27" s="11" customFormat="1" x14ac:dyDescent="0.2"/>
    <row r="28" s="11" customFormat="1" x14ac:dyDescent="0.2"/>
    <row r="29" s="11" customFormat="1" x14ac:dyDescent="0.2"/>
    <row r="30" s="11" customFormat="1" x14ac:dyDescent="0.2"/>
    <row r="31" s="11" customFormat="1" x14ac:dyDescent="0.2"/>
    <row r="32" s="11" customFormat="1" x14ac:dyDescent="0.2"/>
    <row r="33" spans="1:16" s="11" customFormat="1" x14ac:dyDescent="0.2"/>
    <row r="34" spans="1:16" s="11" customFormat="1" x14ac:dyDescent="0.2"/>
    <row r="35" spans="1:16" s="11" customFormat="1" x14ac:dyDescent="0.2"/>
    <row r="36" spans="1:16" s="11" customFormat="1" x14ac:dyDescent="0.2"/>
    <row r="37" spans="1:16" s="11" customFormat="1" x14ac:dyDescent="0.2"/>
    <row r="38" spans="1:16" s="11" customFormat="1" x14ac:dyDescent="0.2"/>
    <row r="39" spans="1:16" s="11" customFormat="1" x14ac:dyDescent="0.2"/>
    <row r="40" spans="1:16" s="11" customFormat="1" x14ac:dyDescent="0.2"/>
    <row r="41" spans="1:16" s="11" customFormat="1" x14ac:dyDescent="0.2"/>
    <row r="42" spans="1:16" s="11" customFormat="1" x14ac:dyDescent="0.2"/>
    <row r="43" spans="1:16" s="11" customFormat="1" x14ac:dyDescent="0.2"/>
    <row r="44" spans="1:16" s="11" customFormat="1" x14ac:dyDescent="0.2"/>
    <row r="45" spans="1:1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</sheetData>
  <mergeCells count="7">
    <mergeCell ref="B2:B5"/>
    <mergeCell ref="H2:V2"/>
    <mergeCell ref="G3:G4"/>
    <mergeCell ref="H3:J3"/>
    <mergeCell ref="K3:M3"/>
    <mergeCell ref="N3:P3"/>
    <mergeCell ref="Q3:V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20727-9CEE-40C8-90B1-9CF31260DB99}">
  <dimension ref="A2:W51"/>
  <sheetViews>
    <sheetView zoomScaleNormal="100" workbookViewId="0">
      <selection activeCell="C25" sqref="C25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50" t="s">
        <v>0</v>
      </c>
      <c r="C2" s="17" t="s">
        <v>6</v>
      </c>
      <c r="D2" s="17"/>
      <c r="E2" s="17"/>
      <c r="F2" s="17"/>
      <c r="G2" s="17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spans="2:23" x14ac:dyDescent="0.2">
      <c r="B3" s="51"/>
      <c r="C3" s="17" t="s">
        <v>1</v>
      </c>
      <c r="D3" s="17"/>
      <c r="E3" s="17"/>
      <c r="F3" s="17"/>
      <c r="G3" s="49" t="s">
        <v>5</v>
      </c>
      <c r="H3" s="49" t="s">
        <v>2</v>
      </c>
      <c r="I3" s="49"/>
      <c r="J3" s="49"/>
      <c r="K3" s="49" t="s">
        <v>3</v>
      </c>
      <c r="L3" s="49"/>
      <c r="M3" s="49"/>
      <c r="N3" s="49" t="s">
        <v>4</v>
      </c>
      <c r="O3" s="49"/>
      <c r="P3" s="49"/>
      <c r="Q3" s="49" t="s">
        <v>11</v>
      </c>
      <c r="R3" s="49"/>
      <c r="S3" s="49"/>
      <c r="T3" s="49"/>
      <c r="U3" s="49"/>
      <c r="V3" s="49"/>
    </row>
    <row r="4" spans="2:23" x14ac:dyDescent="0.2">
      <c r="B4" s="51"/>
      <c r="C4" s="26" t="s">
        <v>2</v>
      </c>
      <c r="D4" s="26" t="s">
        <v>3</v>
      </c>
      <c r="E4" s="26" t="s">
        <v>4</v>
      </c>
      <c r="F4" s="26" t="s">
        <v>25</v>
      </c>
      <c r="G4" s="49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23" x14ac:dyDescent="0.2">
      <c r="B5" s="52"/>
      <c r="C5" s="26" t="s">
        <v>12</v>
      </c>
      <c r="D5" s="26" t="s">
        <v>12</v>
      </c>
      <c r="E5" s="26" t="s">
        <v>12</v>
      </c>
      <c r="F5" s="26" t="s">
        <v>12</v>
      </c>
      <c r="G5" s="26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12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23" x14ac:dyDescent="0.2">
      <c r="B6" s="26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7">
        <v>4038.2484031634185</v>
      </c>
      <c r="I6" s="6">
        <v>0.97283748570547302</v>
      </c>
      <c r="J6" s="5">
        <v>26</v>
      </c>
      <c r="K6" s="7">
        <v>1726.4975057003023</v>
      </c>
      <c r="L6" s="6">
        <v>0.96885381913597213</v>
      </c>
      <c r="M6" s="5">
        <v>26</v>
      </c>
      <c r="N6" s="7">
        <v>1492.3961489951764</v>
      </c>
      <c r="O6" s="6">
        <v>0.96720424432610264</v>
      </c>
      <c r="P6" s="5">
        <v>26</v>
      </c>
      <c r="Q6" s="5">
        <v>29.460916557287124</v>
      </c>
      <c r="R6" s="5">
        <v>16</v>
      </c>
      <c r="S6" s="5">
        <v>8.3635211104640776E-3</v>
      </c>
      <c r="T6" s="8">
        <v>8.363532107014203E-3</v>
      </c>
      <c r="U6" s="6">
        <v>0.9707252618858877</v>
      </c>
      <c r="V6" s="5">
        <v>4.7471028161614495</v>
      </c>
      <c r="W6" s="9"/>
    </row>
    <row r="7" spans="2:23" x14ac:dyDescent="0.2">
      <c r="B7" s="26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7">
        <v>2428.8015758156794</v>
      </c>
      <c r="I7" s="6">
        <v>0.58511240082285698</v>
      </c>
      <c r="J7" s="5">
        <v>26</v>
      </c>
      <c r="K7" s="7">
        <v>1024.1934355849251</v>
      </c>
      <c r="L7" s="6">
        <v>0.57474379101286477</v>
      </c>
      <c r="M7" s="5">
        <v>26</v>
      </c>
      <c r="N7" s="7">
        <v>907.14275723236221</v>
      </c>
      <c r="O7" s="6">
        <v>0.58790846223743498</v>
      </c>
      <c r="P7" s="5">
        <v>26</v>
      </c>
      <c r="Q7" s="5">
        <v>17.628295225684692</v>
      </c>
      <c r="R7" s="5">
        <v>16</v>
      </c>
      <c r="S7" s="5">
        <v>8.3635138040314451E-3</v>
      </c>
      <c r="T7" s="8">
        <v>8.3635321070142047E-3</v>
      </c>
      <c r="U7" s="6">
        <v>0.5832180000846664</v>
      </c>
      <c r="V7" s="5">
        <v>0.98549276977340672</v>
      </c>
      <c r="W7" s="9"/>
    </row>
    <row r="8" spans="2:23" x14ac:dyDescent="0.2">
      <c r="B8" s="26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7">
        <v>1660.4</v>
      </c>
      <c r="I8" s="6">
        <v>0.4</v>
      </c>
      <c r="J8" s="5">
        <v>22.168353623132528</v>
      </c>
      <c r="K8" s="7">
        <v>712.80000000000007</v>
      </c>
      <c r="L8" s="6">
        <v>0.4</v>
      </c>
      <c r="M8" s="5">
        <v>22.15796918942355</v>
      </c>
      <c r="N8" s="7">
        <v>617.20000000000005</v>
      </c>
      <c r="O8" s="6">
        <v>0.4</v>
      </c>
      <c r="P8" s="5">
        <v>22.16355645894085</v>
      </c>
      <c r="Q8" s="5">
        <v>8.8219427964939463</v>
      </c>
      <c r="R8" s="5">
        <v>16</v>
      </c>
      <c r="S8" s="5">
        <v>8.3635054204417008E-3</v>
      </c>
      <c r="T8" s="8">
        <v>8.363532107014203E-3</v>
      </c>
      <c r="U8" s="6">
        <v>0.40000000000000008</v>
      </c>
      <c r="V8" s="5">
        <v>0.33397128385768704</v>
      </c>
      <c r="W8" s="9"/>
    </row>
    <row r="9" spans="2:23" x14ac:dyDescent="0.2">
      <c r="B9" s="26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7">
        <v>1660.4</v>
      </c>
      <c r="I9" s="6">
        <v>0.4</v>
      </c>
      <c r="J9" s="5">
        <v>22.168353623132528</v>
      </c>
      <c r="K9" s="7">
        <v>712.80000000000007</v>
      </c>
      <c r="L9" s="6">
        <v>0.4</v>
      </c>
      <c r="M9" s="5">
        <v>22.15796918942355</v>
      </c>
      <c r="N9" s="7">
        <v>617.20000000000005</v>
      </c>
      <c r="O9" s="6">
        <v>0.4</v>
      </c>
      <c r="P9" s="5">
        <v>22.16355645894085</v>
      </c>
      <c r="Q9" s="5">
        <v>8.8219427964939463</v>
      </c>
      <c r="R9" s="5">
        <v>16</v>
      </c>
      <c r="S9" s="5">
        <v>8.3635054204417008E-3</v>
      </c>
      <c r="T9" s="8">
        <v>8.363532107014203E-3</v>
      </c>
      <c r="U9" s="6">
        <v>0.40000000000000008</v>
      </c>
      <c r="V9" s="5">
        <v>0.33397128385768704</v>
      </c>
      <c r="W9" s="9"/>
    </row>
    <row r="10" spans="2:23" x14ac:dyDescent="0.2">
      <c r="B10" s="26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7">
        <v>1660.4</v>
      </c>
      <c r="I10" s="6">
        <v>0.4</v>
      </c>
      <c r="J10" s="5">
        <v>22.168353623132528</v>
      </c>
      <c r="K10" s="7">
        <v>1024.1934355849251</v>
      </c>
      <c r="L10" s="6">
        <v>0.57474379101286477</v>
      </c>
      <c r="M10" s="5">
        <v>26</v>
      </c>
      <c r="N10" s="7">
        <v>907.14275723236221</v>
      </c>
      <c r="O10" s="6">
        <v>0.58790846223743498</v>
      </c>
      <c r="P10" s="5">
        <v>26</v>
      </c>
      <c r="Q10" s="5">
        <v>12.708149342831573</v>
      </c>
      <c r="R10" s="5">
        <v>16</v>
      </c>
      <c r="S10" s="5">
        <v>8.3635098883650272E-3</v>
      </c>
      <c r="T10" s="8">
        <v>8.3635321070142047E-3</v>
      </c>
      <c r="U10" s="6">
        <v>0.48043555281130113</v>
      </c>
      <c r="V10" s="5">
        <v>0.53877191005592595</v>
      </c>
      <c r="W10" s="9"/>
    </row>
    <row r="13" spans="2:23" s="11" customFormat="1" x14ac:dyDescent="0.2"/>
    <row r="14" spans="2:23" s="11" customFormat="1" x14ac:dyDescent="0.2"/>
    <row r="15" spans="2:23" s="11" customFormat="1" x14ac:dyDescent="0.2"/>
    <row r="16" spans="2:23" s="11" customFormat="1" x14ac:dyDescent="0.2"/>
    <row r="17" s="11" customFormat="1" x14ac:dyDescent="0.2"/>
    <row r="18" s="11" customFormat="1" x14ac:dyDescent="0.2"/>
    <row r="19" s="11" customFormat="1" x14ac:dyDescent="0.2"/>
    <row r="20" s="11" customFormat="1" x14ac:dyDescent="0.2"/>
    <row r="21" s="11" customFormat="1" x14ac:dyDescent="0.2"/>
    <row r="22" s="11" customFormat="1" x14ac:dyDescent="0.2"/>
    <row r="23" s="11" customFormat="1" x14ac:dyDescent="0.2"/>
    <row r="24" s="11" customFormat="1" x14ac:dyDescent="0.2"/>
    <row r="25" s="11" customFormat="1" x14ac:dyDescent="0.2"/>
    <row r="26" s="11" customFormat="1" x14ac:dyDescent="0.2"/>
    <row r="27" s="11" customFormat="1" x14ac:dyDescent="0.2"/>
    <row r="28" s="11" customFormat="1" x14ac:dyDescent="0.2"/>
    <row r="29" s="11" customFormat="1" x14ac:dyDescent="0.2"/>
    <row r="30" s="11" customFormat="1" x14ac:dyDescent="0.2"/>
    <row r="31" s="11" customFormat="1" x14ac:dyDescent="0.2"/>
    <row r="32" s="11" customFormat="1" x14ac:dyDescent="0.2"/>
    <row r="33" spans="1:16" s="11" customFormat="1" x14ac:dyDescent="0.2"/>
    <row r="34" spans="1:16" s="11" customFormat="1" x14ac:dyDescent="0.2"/>
    <row r="35" spans="1:16" s="11" customFormat="1" x14ac:dyDescent="0.2"/>
    <row r="36" spans="1:16" s="11" customFormat="1" x14ac:dyDescent="0.2"/>
    <row r="37" spans="1:16" s="11" customFormat="1" x14ac:dyDescent="0.2"/>
    <row r="38" spans="1:16" s="11" customFormat="1" x14ac:dyDescent="0.2"/>
    <row r="39" spans="1:16" s="11" customFormat="1" x14ac:dyDescent="0.2"/>
    <row r="40" spans="1:16" s="11" customFormat="1" x14ac:dyDescent="0.2"/>
    <row r="41" spans="1:16" s="11" customFormat="1" x14ac:dyDescent="0.2"/>
    <row r="42" spans="1:16" s="11" customFormat="1" x14ac:dyDescent="0.2"/>
    <row r="43" spans="1:16" s="11" customFormat="1" x14ac:dyDescent="0.2"/>
    <row r="44" spans="1:16" s="11" customFormat="1" x14ac:dyDescent="0.2"/>
    <row r="45" spans="1:1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</sheetData>
  <mergeCells count="7">
    <mergeCell ref="B2:B5"/>
    <mergeCell ref="H2:V2"/>
    <mergeCell ref="G3:G4"/>
    <mergeCell ref="H3:J3"/>
    <mergeCell ref="K3:M3"/>
    <mergeCell ref="N3:P3"/>
    <mergeCell ref="Q3:V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W51"/>
  <sheetViews>
    <sheetView zoomScaleNormal="100" workbookViewId="0">
      <selection activeCell="H6" sqref="H6:V10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50" t="s">
        <v>0</v>
      </c>
      <c r="C2" s="17" t="s">
        <v>6</v>
      </c>
      <c r="D2" s="17"/>
      <c r="E2" s="17"/>
      <c r="F2" s="17"/>
      <c r="G2" s="17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spans="2:23" x14ac:dyDescent="0.2">
      <c r="B3" s="51"/>
      <c r="C3" s="17" t="s">
        <v>1</v>
      </c>
      <c r="D3" s="17"/>
      <c r="E3" s="17"/>
      <c r="F3" s="17"/>
      <c r="G3" s="49" t="s">
        <v>5</v>
      </c>
      <c r="H3" s="49" t="s">
        <v>2</v>
      </c>
      <c r="I3" s="49"/>
      <c r="J3" s="49"/>
      <c r="K3" s="49" t="s">
        <v>3</v>
      </c>
      <c r="L3" s="49"/>
      <c r="M3" s="49"/>
      <c r="N3" s="49" t="s">
        <v>4</v>
      </c>
      <c r="O3" s="49"/>
      <c r="P3" s="49"/>
      <c r="Q3" s="49" t="s">
        <v>11</v>
      </c>
      <c r="R3" s="49"/>
      <c r="S3" s="49"/>
      <c r="T3" s="49"/>
      <c r="U3" s="49"/>
      <c r="V3" s="49"/>
    </row>
    <row r="4" spans="2:23" x14ac:dyDescent="0.2">
      <c r="B4" s="51"/>
      <c r="C4" s="10" t="s">
        <v>2</v>
      </c>
      <c r="D4" s="10" t="s">
        <v>3</v>
      </c>
      <c r="E4" s="10" t="s">
        <v>4</v>
      </c>
      <c r="F4" s="12" t="s">
        <v>25</v>
      </c>
      <c r="G4" s="49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23" x14ac:dyDescent="0.2">
      <c r="B5" s="52"/>
      <c r="C5" s="10" t="s">
        <v>12</v>
      </c>
      <c r="D5" s="10" t="s">
        <v>12</v>
      </c>
      <c r="E5" s="10" t="s">
        <v>12</v>
      </c>
      <c r="F5" s="12" t="s">
        <v>26</v>
      </c>
      <c r="G5" s="10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12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23" x14ac:dyDescent="0.2">
      <c r="B6" s="10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7">
        <v>4099</v>
      </c>
      <c r="I6" s="6">
        <v>0.98799999999999999</v>
      </c>
      <c r="J6" s="5">
        <v>26.1</v>
      </c>
      <c r="K6" s="7">
        <v>1769</v>
      </c>
      <c r="L6" s="6">
        <v>0.99099999999999999</v>
      </c>
      <c r="M6" s="5">
        <v>26.03</v>
      </c>
      <c r="N6" s="7">
        <v>1534</v>
      </c>
      <c r="O6" s="6">
        <v>0.99099999999999999</v>
      </c>
      <c r="P6" s="5">
        <v>26.03</v>
      </c>
      <c r="Q6" s="5">
        <v>27.75</v>
      </c>
      <c r="R6" s="5">
        <v>16</v>
      </c>
      <c r="S6" s="5">
        <v>8.3700000000000007E-3</v>
      </c>
      <c r="T6" s="8">
        <v>8.3700000000000007E-3</v>
      </c>
      <c r="U6" s="6">
        <v>0.89800000000000002</v>
      </c>
      <c r="V6" s="5">
        <v>4.5460000000000003</v>
      </c>
      <c r="W6" s="9"/>
    </row>
    <row r="7" spans="2:23" x14ac:dyDescent="0.2">
      <c r="B7" s="10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7">
        <v>2493</v>
      </c>
      <c r="I7" s="6">
        <v>0.6</v>
      </c>
      <c r="J7" s="5">
        <v>26</v>
      </c>
      <c r="K7" s="7">
        <v>1052</v>
      </c>
      <c r="L7" s="6">
        <v>0.59099999999999997</v>
      </c>
      <c r="M7" s="5">
        <v>26</v>
      </c>
      <c r="N7" s="7">
        <v>931</v>
      </c>
      <c r="O7" s="6">
        <v>0.60399999999999998</v>
      </c>
      <c r="P7" s="5">
        <v>26</v>
      </c>
      <c r="Q7" s="5">
        <v>15.99</v>
      </c>
      <c r="R7" s="5">
        <v>16</v>
      </c>
      <c r="S7" s="5">
        <v>8.3700000000000007E-3</v>
      </c>
      <c r="T7" s="8">
        <v>8.3700000000000007E-3</v>
      </c>
      <c r="U7" s="6">
        <v>0.504</v>
      </c>
      <c r="V7" s="5">
        <v>0.88</v>
      </c>
      <c r="W7" s="9"/>
    </row>
    <row r="8" spans="2:23" x14ac:dyDescent="0.2">
      <c r="B8" s="10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7">
        <v>1660</v>
      </c>
      <c r="I8" s="6">
        <v>0.4</v>
      </c>
      <c r="J8" s="5">
        <v>22.4</v>
      </c>
      <c r="K8" s="7">
        <v>713</v>
      </c>
      <c r="L8" s="6">
        <v>0.4</v>
      </c>
      <c r="M8" s="5">
        <v>22.33</v>
      </c>
      <c r="N8" s="7">
        <v>617</v>
      </c>
      <c r="O8" s="6">
        <v>0.4</v>
      </c>
      <c r="P8" s="5">
        <v>22.34</v>
      </c>
      <c r="Q8" s="5">
        <v>7.45</v>
      </c>
      <c r="R8" s="5">
        <v>16</v>
      </c>
      <c r="S8" s="5">
        <v>8.3700000000000007E-3</v>
      </c>
      <c r="T8" s="8">
        <v>8.3700000000000007E-3</v>
      </c>
      <c r="U8" s="6">
        <v>0.4</v>
      </c>
      <c r="V8" s="5">
        <v>0.34</v>
      </c>
      <c r="W8" s="9"/>
    </row>
    <row r="9" spans="2:23" x14ac:dyDescent="0.2">
      <c r="B9" s="10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7">
        <v>2605</v>
      </c>
      <c r="I9" s="6">
        <v>0.53300000000000003</v>
      </c>
      <c r="J9" s="5">
        <v>26.12</v>
      </c>
      <c r="K9" s="7">
        <v>1138</v>
      </c>
      <c r="L9" s="6">
        <v>0.64</v>
      </c>
      <c r="M9" s="5">
        <v>26</v>
      </c>
      <c r="N9" s="7">
        <v>988</v>
      </c>
      <c r="O9" s="6">
        <v>0.64</v>
      </c>
      <c r="P9" s="5">
        <v>26.01</v>
      </c>
      <c r="Q9" s="5">
        <v>6.923</v>
      </c>
      <c r="R9" s="5">
        <v>22</v>
      </c>
      <c r="S9" s="5">
        <v>8.3700000000000007E-3</v>
      </c>
      <c r="T9" s="8">
        <v>8.3700000000000007E-3</v>
      </c>
      <c r="U9" s="6">
        <v>0.53300000000000003</v>
      </c>
      <c r="V9" s="5">
        <v>1.03</v>
      </c>
      <c r="W9" s="9"/>
    </row>
    <row r="10" spans="2:23" x14ac:dyDescent="0.2">
      <c r="B10" s="10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7">
        <v>1787</v>
      </c>
      <c r="I10" s="6">
        <v>0.43</v>
      </c>
      <c r="J10" s="5">
        <v>25.93</v>
      </c>
      <c r="K10" s="7">
        <v>1749</v>
      </c>
      <c r="L10" s="6">
        <v>0.98</v>
      </c>
      <c r="M10" s="5">
        <v>26.05</v>
      </c>
      <c r="N10" s="7">
        <v>1523</v>
      </c>
      <c r="O10" s="6">
        <v>0.99</v>
      </c>
      <c r="P10" s="5">
        <v>26.15</v>
      </c>
      <c r="Q10" s="5">
        <v>11</v>
      </c>
      <c r="R10" s="5">
        <v>20.010000000000002</v>
      </c>
      <c r="S10" s="5">
        <v>8.3700000000000007E-3</v>
      </c>
      <c r="T10" s="8">
        <v>8.3700000000000007E-3</v>
      </c>
      <c r="U10" s="6">
        <v>0.78</v>
      </c>
      <c r="V10" s="5">
        <v>2.2199999999999998</v>
      </c>
      <c r="W10" s="9"/>
    </row>
    <row r="13" spans="2:23" s="11" customFormat="1" x14ac:dyDescent="0.2"/>
    <row r="14" spans="2:23" s="11" customFormat="1" x14ac:dyDescent="0.2"/>
    <row r="15" spans="2:23" s="11" customFormat="1" x14ac:dyDescent="0.2"/>
    <row r="16" spans="2:23" s="11" customFormat="1" x14ac:dyDescent="0.2"/>
    <row r="17" s="11" customFormat="1" x14ac:dyDescent="0.2"/>
    <row r="18" s="11" customFormat="1" x14ac:dyDescent="0.2"/>
    <row r="19" s="11" customFormat="1" x14ac:dyDescent="0.2"/>
    <row r="20" s="11" customFormat="1" x14ac:dyDescent="0.2"/>
    <row r="21" s="11" customFormat="1" x14ac:dyDescent="0.2"/>
    <row r="22" s="11" customFormat="1" x14ac:dyDescent="0.2"/>
    <row r="23" s="11" customFormat="1" x14ac:dyDescent="0.2"/>
    <row r="24" s="11" customFormat="1" x14ac:dyDescent="0.2"/>
    <row r="25" s="11" customFormat="1" x14ac:dyDescent="0.2"/>
    <row r="26" s="11" customFormat="1" x14ac:dyDescent="0.2"/>
    <row r="27" s="11" customFormat="1" x14ac:dyDescent="0.2"/>
    <row r="28" s="11" customFormat="1" x14ac:dyDescent="0.2"/>
    <row r="29" s="11" customFormat="1" x14ac:dyDescent="0.2"/>
    <row r="30" s="11" customFormat="1" x14ac:dyDescent="0.2"/>
    <row r="31" s="11" customFormat="1" x14ac:dyDescent="0.2"/>
    <row r="32" s="11" customFormat="1" x14ac:dyDescent="0.2"/>
    <row r="33" spans="1:16" s="11" customFormat="1" x14ac:dyDescent="0.2"/>
    <row r="34" spans="1:16" s="11" customFormat="1" x14ac:dyDescent="0.2"/>
    <row r="35" spans="1:16" s="11" customFormat="1" x14ac:dyDescent="0.2"/>
    <row r="36" spans="1:16" s="11" customFormat="1" x14ac:dyDescent="0.2"/>
    <row r="37" spans="1:16" s="11" customFormat="1" x14ac:dyDescent="0.2"/>
    <row r="38" spans="1:16" s="11" customFormat="1" x14ac:dyDescent="0.2"/>
    <row r="39" spans="1:16" s="11" customFormat="1" x14ac:dyDescent="0.2"/>
    <row r="40" spans="1:16" s="11" customFormat="1" x14ac:dyDescent="0.2"/>
    <row r="41" spans="1:16" s="11" customFormat="1" x14ac:dyDescent="0.2"/>
    <row r="42" spans="1:16" s="11" customFormat="1" x14ac:dyDescent="0.2"/>
    <row r="43" spans="1:16" s="11" customFormat="1" x14ac:dyDescent="0.2"/>
    <row r="44" spans="1:16" s="11" customFormat="1" x14ac:dyDescent="0.2"/>
    <row r="45" spans="1:1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</sheetData>
  <mergeCells count="7">
    <mergeCell ref="B2:B5"/>
    <mergeCell ref="H2:V2"/>
    <mergeCell ref="G3:G4"/>
    <mergeCell ref="H3:J3"/>
    <mergeCell ref="K3:M3"/>
    <mergeCell ref="N3:P3"/>
    <mergeCell ref="Q3:V3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SUMMERY</vt:lpstr>
      <vt:lpstr>SUMMERY_new</vt:lpstr>
      <vt:lpstr>EnergyPlus</vt:lpstr>
      <vt:lpstr>EneST</vt:lpstr>
      <vt:lpstr>BEST</vt:lpstr>
      <vt:lpstr>Popolo</vt:lpstr>
      <vt:lpstr>LCEM_</vt:lpstr>
      <vt:lpstr>LCEM_new</vt:lpstr>
      <vt:lpstr>ACSES_</vt:lpstr>
      <vt:lpstr>ACSES_new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Togashi</dc:creator>
  <cp:lastModifiedBy>Ono Eikichi</cp:lastModifiedBy>
  <cp:lastPrinted>2021-01-04T06:17:31Z</cp:lastPrinted>
  <dcterms:created xsi:type="dcterms:W3CDTF">2020-08-21T06:55:27Z</dcterms:created>
  <dcterms:modified xsi:type="dcterms:W3CDTF">2022-01-14T03:34:32Z</dcterms:modified>
</cp:coreProperties>
</file>