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EnergyPlus_SHASEG1008/EnergyPlus_SHASEG1008/subsystem_test/condenser_water_subsystem/"/>
    </mc:Choice>
  </mc:AlternateContent>
  <xr:revisionPtr revIDLastSave="0" documentId="13_ncr:1_{5A1B781B-08E8-5044-B466-A17BD543C0E4}" xr6:coauthVersionLast="47" xr6:coauthVersionMax="47" xr10:uidLastSave="{00000000-0000-0000-0000-000000000000}"/>
  <bookViews>
    <workbookView xWindow="1240" yWindow="500" windowWidth="27560" windowHeight="17500" xr2:uid="{00000000-000D-0000-FFFF-FFFF00000000}"/>
  </bookViews>
  <sheets>
    <sheet name="集計" sheetId="11" r:id="rId1"/>
    <sheet name="EnergyPlus_小野" sheetId="16" r:id="rId2"/>
    <sheet name="BEST_二宮" sheetId="15" r:id="rId3"/>
    <sheet name="LCEM_矢島" sheetId="13" r:id="rId4"/>
    <sheet name="ACSESCX_吉田" sheetId="18" r:id="rId5"/>
    <sheet name="Popolo_富樫" sheetId="17" r:id="rId6"/>
    <sheet name="ENe-ST_小野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1" l="1"/>
  <c r="D42" i="11"/>
  <c r="E42" i="11"/>
  <c r="F42" i="11"/>
  <c r="G42" i="11"/>
  <c r="H42" i="11"/>
  <c r="I42" i="11"/>
  <c r="J42" i="11"/>
  <c r="K42" i="11"/>
  <c r="L42" i="11"/>
  <c r="M42" i="11"/>
  <c r="N42" i="11"/>
  <c r="O42" i="11"/>
  <c r="R42" i="11"/>
  <c r="S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R43" i="11"/>
  <c r="S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R44" i="11"/>
  <c r="S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R45" i="11"/>
  <c r="S45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R41" i="11"/>
  <c r="S41" i="11"/>
  <c r="C41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C34" i="11"/>
  <c r="C28" i="11"/>
  <c r="D28" i="11"/>
  <c r="E28" i="11"/>
  <c r="F28" i="11"/>
  <c r="G28" i="11"/>
  <c r="H28" i="11"/>
  <c r="I28" i="11"/>
  <c r="K28" i="11"/>
  <c r="L28" i="11"/>
  <c r="M28" i="11"/>
  <c r="N28" i="11"/>
  <c r="P28" i="11"/>
  <c r="Q28" i="11"/>
  <c r="R28" i="11"/>
  <c r="S28" i="11"/>
  <c r="C29" i="11"/>
  <c r="D29" i="11"/>
  <c r="E29" i="11"/>
  <c r="F29" i="11"/>
  <c r="G29" i="11"/>
  <c r="H29" i="11"/>
  <c r="I29" i="11"/>
  <c r="K29" i="11"/>
  <c r="L29" i="11"/>
  <c r="M29" i="11"/>
  <c r="N29" i="11"/>
  <c r="P29" i="11"/>
  <c r="Q29" i="11"/>
  <c r="R29" i="11"/>
  <c r="S29" i="11"/>
  <c r="C30" i="11"/>
  <c r="D30" i="11"/>
  <c r="E30" i="11"/>
  <c r="F30" i="11"/>
  <c r="G30" i="11"/>
  <c r="H30" i="11"/>
  <c r="I30" i="11"/>
  <c r="K30" i="11"/>
  <c r="L30" i="11"/>
  <c r="M30" i="11"/>
  <c r="N30" i="11"/>
  <c r="P30" i="11"/>
  <c r="Q30" i="11"/>
  <c r="R30" i="11"/>
  <c r="S30" i="11"/>
  <c r="C31" i="11"/>
  <c r="D31" i="11"/>
  <c r="E31" i="11"/>
  <c r="F31" i="11"/>
  <c r="G31" i="11"/>
  <c r="H31" i="11"/>
  <c r="I31" i="11"/>
  <c r="K31" i="11"/>
  <c r="L31" i="11"/>
  <c r="M31" i="11"/>
  <c r="N31" i="11"/>
  <c r="P31" i="11"/>
  <c r="Q31" i="11"/>
  <c r="R31" i="11"/>
  <c r="S31" i="11"/>
  <c r="D27" i="11"/>
  <c r="E27" i="11"/>
  <c r="F27" i="11"/>
  <c r="G27" i="11"/>
  <c r="H27" i="11"/>
  <c r="I27" i="11"/>
  <c r="K27" i="11"/>
  <c r="L27" i="11"/>
  <c r="M27" i="11"/>
  <c r="N27" i="11"/>
  <c r="P27" i="11"/>
  <c r="Q27" i="11"/>
  <c r="R27" i="11"/>
  <c r="S27" i="11"/>
  <c r="C27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C20" i="11"/>
  <c r="R6" i="11"/>
  <c r="S6" i="11"/>
  <c r="R7" i="11"/>
  <c r="S7" i="11"/>
  <c r="R8" i="11"/>
  <c r="S8" i="11"/>
  <c r="R9" i="11"/>
  <c r="S9" i="11"/>
  <c r="R10" i="11"/>
  <c r="S10" i="11"/>
  <c r="R11" i="11"/>
  <c r="S11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D6" i="11"/>
  <c r="E6" i="11"/>
  <c r="F6" i="11"/>
  <c r="G6" i="11"/>
  <c r="H6" i="11"/>
  <c r="I6" i="11"/>
  <c r="J6" i="11"/>
  <c r="K6" i="11"/>
  <c r="L6" i="11"/>
  <c r="M6" i="11"/>
  <c r="N6" i="11"/>
  <c r="O6" i="11"/>
  <c r="C6" i="11"/>
  <c r="AA11" i="2"/>
  <c r="P16" i="18"/>
  <c r="P15" i="18"/>
  <c r="P14" i="18"/>
  <c r="P13" i="18"/>
  <c r="P12" i="18"/>
  <c r="P11" i="18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W15" i="17"/>
  <c r="R15" i="17"/>
  <c r="W14" i="17"/>
  <c r="R14" i="17"/>
  <c r="W13" i="17"/>
  <c r="R13" i="17"/>
  <c r="W12" i="17"/>
  <c r="R12" i="17"/>
  <c r="W11" i="17"/>
  <c r="R11" i="17"/>
  <c r="Z11" i="2" l="1"/>
  <c r="Z12" i="2"/>
  <c r="Z13" i="2"/>
  <c r="Z14" i="2"/>
  <c r="Z15" i="2"/>
  <c r="Z16" i="2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C13" i="11"/>
  <c r="AA16" i="18"/>
  <c r="Z16" i="18"/>
  <c r="AA15" i="18"/>
  <c r="Z15" i="18"/>
  <c r="AA14" i="18"/>
  <c r="Z14" i="18"/>
  <c r="AA13" i="18"/>
  <c r="Z13" i="18"/>
  <c r="AA12" i="18"/>
  <c r="Z12" i="18"/>
  <c r="AA11" i="18"/>
  <c r="Z11" i="18"/>
  <c r="AA15" i="17"/>
  <c r="Z15" i="17"/>
  <c r="AA14" i="17"/>
  <c r="Z14" i="17"/>
  <c r="AA13" i="17"/>
  <c r="Z13" i="17"/>
  <c r="AA12" i="17"/>
  <c r="Z12" i="17"/>
  <c r="AA11" i="17"/>
  <c r="Z11" i="17"/>
  <c r="AA16" i="16"/>
  <c r="Z16" i="16"/>
  <c r="AA15" i="16"/>
  <c r="Z15" i="16"/>
  <c r="AA14" i="16"/>
  <c r="Z14" i="16"/>
  <c r="AA13" i="16"/>
  <c r="Z13" i="16"/>
  <c r="AA12" i="16"/>
  <c r="Z12" i="16"/>
  <c r="AA11" i="16"/>
  <c r="Z11" i="16"/>
  <c r="AA16" i="15"/>
  <c r="Z16" i="15"/>
  <c r="AA15" i="15"/>
  <c r="Z15" i="15"/>
  <c r="AA14" i="15"/>
  <c r="Z14" i="15"/>
  <c r="AA13" i="15"/>
  <c r="Z13" i="15"/>
  <c r="AA12" i="15"/>
  <c r="Z12" i="15"/>
  <c r="AA11" i="15"/>
  <c r="Z11" i="15"/>
  <c r="AA16" i="13"/>
  <c r="S18" i="11" s="1"/>
  <c r="Z16" i="13"/>
  <c r="R18" i="11" s="1"/>
  <c r="AA15" i="13"/>
  <c r="S17" i="11" s="1"/>
  <c r="Z15" i="13"/>
  <c r="R17" i="11" s="1"/>
  <c r="AA14" i="13"/>
  <c r="S16" i="11" s="1"/>
  <c r="Z14" i="13"/>
  <c r="R16" i="11" s="1"/>
  <c r="AA13" i="13"/>
  <c r="S15" i="11" s="1"/>
  <c r="Z13" i="13"/>
  <c r="R15" i="11" s="1"/>
  <c r="AA12" i="13"/>
  <c r="S14" i="11" s="1"/>
  <c r="Z12" i="13"/>
  <c r="R14" i="11" s="1"/>
  <c r="AA11" i="13"/>
  <c r="S13" i="11" s="1"/>
  <c r="Z11" i="13"/>
  <c r="R13" i="11" s="1"/>
  <c r="AA16" i="17" l="1"/>
  <c r="Z16" i="17"/>
  <c r="AA16" i="2" l="1"/>
  <c r="AA15" i="2"/>
  <c r="AA14" i="2"/>
  <c r="AA13" i="2"/>
  <c r="AA12" i="2"/>
</calcChain>
</file>

<file path=xl/sharedStrings.xml><?xml version="1.0" encoding="utf-8"?>
<sst xmlns="http://schemas.openxmlformats.org/spreadsheetml/2006/main" count="550" uniqueCount="89">
  <si>
    <t>CWS100</t>
  </si>
  <si>
    <t>CWS110</t>
  </si>
  <si>
    <t>CWS120</t>
  </si>
  <si>
    <t>CWS130</t>
  </si>
  <si>
    <t>CWS200</t>
  </si>
  <si>
    <t>CWS210</t>
  </si>
  <si>
    <t>Case No.</t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</si>
  <si>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</si>
  <si>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</si>
  <si>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冷却水温度差</t>
    <rPh sb="0" eb="3">
      <t>レイキャクスイ</t>
    </rPh>
    <rPh sb="3" eb="6">
      <t>オンドサ</t>
    </rPh>
    <phoneticPr fontId="1"/>
  </si>
  <si>
    <t>℃</t>
    <phoneticPr fontId="1"/>
  </si>
  <si>
    <t>%</t>
    <phoneticPr fontId="1"/>
  </si>
  <si>
    <t>K</t>
    <phoneticPr fontId="1"/>
  </si>
  <si>
    <t>kW</t>
    <phoneticPr fontId="1"/>
  </si>
  <si>
    <t>m3/h</t>
    <phoneticPr fontId="1"/>
  </si>
  <si>
    <t>L/min</t>
    <phoneticPr fontId="1"/>
  </si>
  <si>
    <t>-</t>
    <phoneticPr fontId="1"/>
  </si>
  <si>
    <t>外気乾球温度</t>
    <phoneticPr fontId="1"/>
  </si>
  <si>
    <t>外気湿球温度</t>
    <phoneticPr fontId="1"/>
  </si>
  <si>
    <t>冷水流量</t>
    <phoneticPr fontId="1"/>
  </si>
  <si>
    <t>冷水入口温度</t>
    <phoneticPr fontId="1"/>
  </si>
  <si>
    <t>冷水出口温度</t>
    <phoneticPr fontId="1"/>
  </si>
  <si>
    <t>冷却塔ファン設定温度</t>
    <phoneticPr fontId="1"/>
  </si>
  <si>
    <t>冷却水温度差</t>
    <phoneticPr fontId="1"/>
  </si>
  <si>
    <t>三方弁設定温度</t>
    <phoneticPr fontId="1"/>
  </si>
  <si>
    <t>AR冷水処理熱量</t>
    <rPh sb="2" eb="4">
      <t>レイスイ</t>
    </rPh>
    <rPh sb="4" eb="6">
      <t>ショリ</t>
    </rPh>
    <rPh sb="6" eb="8">
      <t>ネツリョウ</t>
    </rPh>
    <phoneticPr fontId="1"/>
  </si>
  <si>
    <t>ARガス消費量</t>
    <rPh sb="4" eb="7">
      <t>ショウヒリョウ</t>
    </rPh>
    <phoneticPr fontId="1"/>
  </si>
  <si>
    <t>AR電力</t>
    <rPh sb="2" eb="4">
      <t>デンリョク</t>
    </rPh>
    <phoneticPr fontId="1"/>
  </si>
  <si>
    <t>冷却水ポンプ電力</t>
    <rPh sb="0" eb="3">
      <t>レイキャクスイ</t>
    </rPh>
    <rPh sb="6" eb="8">
      <t>デンリョク</t>
    </rPh>
    <phoneticPr fontId="1"/>
  </si>
  <si>
    <t>冷却塔ファン電力</t>
    <rPh sb="0" eb="3">
      <t>レイキャクトウ</t>
    </rPh>
    <rPh sb="6" eb="8">
      <t>デンリョク</t>
    </rPh>
    <phoneticPr fontId="1"/>
  </si>
  <si>
    <t>冷却水流量</t>
    <rPh sb="0" eb="3">
      <t>レイキャクスイ</t>
    </rPh>
    <rPh sb="3" eb="5">
      <t>リュウリョウ</t>
    </rPh>
    <phoneticPr fontId="1"/>
  </si>
  <si>
    <t>バイパス流量比</t>
    <rPh sb="4" eb="6">
      <t>リュウリョウ</t>
    </rPh>
    <rPh sb="6" eb="7">
      <t>ヒ</t>
    </rPh>
    <phoneticPr fontId="1"/>
  </si>
  <si>
    <t>AR入口温度</t>
    <rPh sb="2" eb="4">
      <t>イリグチ</t>
    </rPh>
    <rPh sb="4" eb="6">
      <t>オンド</t>
    </rPh>
    <phoneticPr fontId="1"/>
  </si>
  <si>
    <t>AR出口温度</t>
    <rPh sb="2" eb="4">
      <t>デクチ</t>
    </rPh>
    <rPh sb="4" eb="6">
      <t>オンド</t>
    </rPh>
    <phoneticPr fontId="1"/>
  </si>
  <si>
    <t>冷却塔出口温度</t>
    <rPh sb="0" eb="3">
      <t>レイキャクトウ</t>
    </rPh>
    <rPh sb="3" eb="5">
      <t>デグチ</t>
    </rPh>
    <rPh sb="5" eb="7">
      <t>オンド</t>
    </rPh>
    <phoneticPr fontId="1"/>
  </si>
  <si>
    <t>三方弁混合後温度</t>
    <rPh sb="0" eb="1">
      <t>サン</t>
    </rPh>
    <rPh sb="1" eb="2">
      <t>カタ</t>
    </rPh>
    <rPh sb="2" eb="3">
      <t>ベン</t>
    </rPh>
    <rPh sb="3" eb="5">
      <t>コンゴウ</t>
    </rPh>
    <rPh sb="5" eb="6">
      <t>ゴ</t>
    </rPh>
    <rPh sb="6" eb="8">
      <t>オンド</t>
    </rPh>
    <phoneticPr fontId="1"/>
  </si>
  <si>
    <t>冷却塔ファンINV比</t>
    <rPh sb="0" eb="3">
      <t>レイキャクトウ</t>
    </rPh>
    <rPh sb="9" eb="10">
      <t>ヒ</t>
    </rPh>
    <phoneticPr fontId="1"/>
  </si>
  <si>
    <t>AR-COP</t>
    <phoneticPr fontId="1"/>
  </si>
  <si>
    <t>システムCOP</t>
    <phoneticPr fontId="1"/>
  </si>
  <si>
    <t>(a) 冷却水温度</t>
    <rPh sb="4" eb="7">
      <t>レイキャクスイ</t>
    </rPh>
    <rPh sb="7" eb="9">
      <t>オンド</t>
    </rPh>
    <phoneticPr fontId="1"/>
  </si>
  <si>
    <t>(b) 冷却水流量</t>
    <rPh sb="4" eb="7">
      <t>レイキャクスイ</t>
    </rPh>
    <rPh sb="7" eb="9">
      <t>リュウリョウ</t>
    </rPh>
    <phoneticPr fontId="1"/>
  </si>
  <si>
    <t>(c) 冷却塔ファンINV比、バイパス流量比</t>
    <rPh sb="4" eb="7">
      <t>レイキャクトウ</t>
    </rPh>
    <rPh sb="13" eb="14">
      <t>ヒ</t>
    </rPh>
    <rPh sb="19" eb="22">
      <t>リュウリョウヒ</t>
    </rPh>
    <phoneticPr fontId="1"/>
  </si>
  <si>
    <t>(d) ARガス消費量</t>
    <rPh sb="8" eb="11">
      <t>ショウヒリョウ</t>
    </rPh>
    <phoneticPr fontId="1"/>
  </si>
  <si>
    <t>(e) 補機電力</t>
    <rPh sb="4" eb="6">
      <t>タスクキ</t>
    </rPh>
    <rPh sb="6" eb="8">
      <t>デンリョク</t>
    </rPh>
    <phoneticPr fontId="1"/>
  </si>
  <si>
    <t>(f) 一次エネルギー換算COP</t>
    <rPh sb="4" eb="6">
      <t>イチジ</t>
    </rPh>
    <rPh sb="11" eb="13">
      <t>カンサン</t>
    </rPh>
    <phoneticPr fontId="1"/>
  </si>
  <si>
    <t>外気相対湿度</t>
    <rPh sb="0" eb="2">
      <t>ガイキ</t>
    </rPh>
    <rPh sb="2" eb="4">
      <t>ソウタイ</t>
    </rPh>
    <rPh sb="4" eb="6">
      <t>シツド</t>
    </rPh>
    <phoneticPr fontId="1"/>
  </si>
  <si>
    <t>冷却水サブシステムテスト計算結果入力ファイル</t>
    <rPh sb="0" eb="3">
      <t>レイキャクスイ</t>
    </rPh>
    <rPh sb="12" eb="14">
      <t>ケイサン</t>
    </rPh>
    <rPh sb="14" eb="16">
      <t>ケッカ</t>
    </rPh>
    <rPh sb="16" eb="18">
      <t>ニュウリョク</t>
    </rPh>
    <phoneticPr fontId="1"/>
  </si>
  <si>
    <t>日付</t>
    <rPh sb="0" eb="2">
      <t>ヒヅケ</t>
    </rPh>
    <phoneticPr fontId="1"/>
  </si>
  <si>
    <t>計算者</t>
    <rPh sb="0" eb="2">
      <t>ケイサン</t>
    </rPh>
    <rPh sb="2" eb="3">
      <t>シャ</t>
    </rPh>
    <phoneticPr fontId="1"/>
  </si>
  <si>
    <t>プログラム</t>
    <phoneticPr fontId="1"/>
  </si>
  <si>
    <t>小野永吉</t>
    <rPh sb="0" eb="2">
      <t>オノ</t>
    </rPh>
    <rPh sb="2" eb="4">
      <t>エイキチ</t>
    </rPh>
    <phoneticPr fontId="1"/>
  </si>
  <si>
    <t>ENe-ST</t>
    <phoneticPr fontId="1"/>
  </si>
  <si>
    <t>矢島和樹</t>
    <rPh sb="0" eb="2">
      <t>ヤジマ</t>
    </rPh>
    <rPh sb="2" eb="4">
      <t>カズキ</t>
    </rPh>
    <phoneticPr fontId="1"/>
  </si>
  <si>
    <t>LCEMツール</t>
    <phoneticPr fontId="1"/>
  </si>
  <si>
    <t>二宮</t>
    <rPh sb="0" eb="2">
      <t>ニノミヤ</t>
    </rPh>
    <phoneticPr fontId="1"/>
  </si>
  <si>
    <t>BESTdev20190510nino</t>
    <phoneticPr fontId="1"/>
  </si>
  <si>
    <t>富樫英介</t>
    <rPh sb="0" eb="2">
      <t>トガシ</t>
    </rPh>
    <rPh sb="2" eb="4">
      <t>エイスケ</t>
    </rPh>
    <phoneticPr fontId="1"/>
  </si>
  <si>
    <t>Popolo</t>
    <phoneticPr fontId="1"/>
  </si>
  <si>
    <t>(a) 冷却水AR入口温度</t>
    <rPh sb="4" eb="7">
      <t>レイキャクスイ</t>
    </rPh>
    <rPh sb="9" eb="11">
      <t>イリグチ</t>
    </rPh>
    <rPh sb="11" eb="13">
      <t>オンド</t>
    </rPh>
    <phoneticPr fontId="1"/>
  </si>
  <si>
    <t>(e) 冷却塔ファンINV比</t>
    <rPh sb="4" eb="7">
      <t>レイキャクトウ</t>
    </rPh>
    <rPh sb="13" eb="14">
      <t>ヒ</t>
    </rPh>
    <phoneticPr fontId="1"/>
  </si>
  <si>
    <t>ACSES/Cx</t>
    <phoneticPr fontId="1"/>
  </si>
  <si>
    <t>ACSES</t>
    <phoneticPr fontId="1"/>
  </si>
  <si>
    <t>(b) 冷却水冷却塔出口温度</t>
    <rPh sb="4" eb="7">
      <t>レイキャクスイ</t>
    </rPh>
    <rPh sb="7" eb="10">
      <t>レイキャクトウ</t>
    </rPh>
    <rPh sb="10" eb="12">
      <t>デグチ</t>
    </rPh>
    <rPh sb="12" eb="14">
      <t>オンド</t>
    </rPh>
    <phoneticPr fontId="1"/>
  </si>
  <si>
    <t>(c) 冷却水流量</t>
    <rPh sb="4" eb="7">
      <t>レイキャクスイ</t>
    </rPh>
    <rPh sb="7" eb="9">
      <t>リュウリョウ</t>
    </rPh>
    <phoneticPr fontId="1"/>
  </si>
  <si>
    <t>(d) バイパス流量比</t>
    <rPh sb="8" eb="11">
      <t>リュウリョウヒ</t>
    </rPh>
    <phoneticPr fontId="1"/>
  </si>
  <si>
    <t>(f) ARガス消費量</t>
    <rPh sb="8" eb="11">
      <t>ショウヒリョウ</t>
    </rPh>
    <phoneticPr fontId="1"/>
  </si>
  <si>
    <t>(g) 冷却水ポンプ電力</t>
    <rPh sb="4" eb="7">
      <t>レイキャクスイ</t>
    </rPh>
    <rPh sb="10" eb="12">
      <t>デンリョク</t>
    </rPh>
    <phoneticPr fontId="1"/>
  </si>
  <si>
    <t>(h) 冷却塔ファン電力</t>
    <rPh sb="4" eb="7">
      <t>レイキャクトウ</t>
    </rPh>
    <rPh sb="10" eb="12">
      <t>デンリョク</t>
    </rPh>
    <phoneticPr fontId="1"/>
  </si>
  <si>
    <t>(i) AR単体COP（一次エネルギー換算）</t>
    <rPh sb="6" eb="8">
      <t>タンタイ</t>
    </rPh>
    <rPh sb="12" eb="14">
      <t>イチジ</t>
    </rPh>
    <rPh sb="19" eb="21">
      <t>カンサン</t>
    </rPh>
    <phoneticPr fontId="1"/>
  </si>
  <si>
    <t>(j) システムCOP（一次エネルギー換算）</t>
    <rPh sb="12" eb="14">
      <t>イチジ</t>
    </rPh>
    <rPh sb="19" eb="21">
      <t>カンサン</t>
    </rPh>
    <phoneticPr fontId="1"/>
  </si>
  <si>
    <t>吉田治典</t>
    <rPh sb="0" eb="2">
      <t>ヨシダ</t>
    </rPh>
    <rPh sb="2" eb="3">
      <t>オサム</t>
    </rPh>
    <rPh sb="3" eb="4">
      <t>テン</t>
    </rPh>
    <phoneticPr fontId="1"/>
  </si>
  <si>
    <t>矢島</t>
    <rPh sb="0" eb="2">
      <t>ヤジマ</t>
    </rPh>
    <phoneticPr fontId="1"/>
  </si>
  <si>
    <t>富樫</t>
    <rPh sb="0" eb="2">
      <t>トガシ</t>
    </rPh>
    <phoneticPr fontId="1"/>
  </si>
  <si>
    <t>吉田</t>
    <rPh sb="0" eb="2">
      <t>ヨシダ</t>
    </rPh>
    <phoneticPr fontId="1"/>
  </si>
  <si>
    <t>冷却水ポンプ揚程</t>
    <rPh sb="0" eb="3">
      <t>レイキャクスイ</t>
    </rPh>
    <rPh sb="6" eb="8">
      <t>ヨウテイ</t>
    </rPh>
    <phoneticPr fontId="1"/>
  </si>
  <si>
    <t>kPa</t>
    <phoneticPr fontId="1"/>
  </si>
  <si>
    <t>-</t>
    <phoneticPr fontId="1"/>
  </si>
  <si>
    <t>冷却水ポンプINV比</t>
    <rPh sb="0" eb="3">
      <t>レイキャクスイ</t>
    </rPh>
    <rPh sb="9" eb="10">
      <t>ヒ</t>
    </rPh>
    <phoneticPr fontId="1"/>
  </si>
  <si>
    <t>(g) 冷却水ポンプ揚程</t>
    <rPh sb="4" eb="7">
      <t>レイキャクスイ</t>
    </rPh>
    <rPh sb="10" eb="12">
      <t>ヨウテイ</t>
    </rPh>
    <phoneticPr fontId="1"/>
  </si>
  <si>
    <t>(h) 冷却水ポンプINV比</t>
    <rPh sb="4" eb="7">
      <t>レイキャクスイ</t>
    </rPh>
    <rPh sb="13" eb="14">
      <t>ヒ</t>
    </rPh>
    <phoneticPr fontId="1"/>
  </si>
  <si>
    <t>(i) 冷却水流量とポンプ揚程の相関</t>
    <rPh sb="4" eb="7">
      <t>レイキャクスイ</t>
    </rPh>
    <rPh sb="7" eb="9">
      <t>リュウリョウ</t>
    </rPh>
    <rPh sb="13" eb="15">
      <t>ヨウテイ</t>
    </rPh>
    <rPh sb="16" eb="18">
      <t>ソウカン</t>
    </rPh>
    <phoneticPr fontId="1"/>
  </si>
  <si>
    <t>(j) 冷却水流量とポンプINV比の相関</t>
    <rPh sb="4" eb="7">
      <t>レイキャクスイ</t>
    </rPh>
    <rPh sb="7" eb="9">
      <t>リュウリョウ</t>
    </rPh>
    <rPh sb="16" eb="17">
      <t>ヒ</t>
    </rPh>
    <rPh sb="18" eb="20">
      <t>ソウカン</t>
    </rPh>
    <phoneticPr fontId="1"/>
  </si>
  <si>
    <t>BEST</t>
  </si>
  <si>
    <t>LCEM</t>
  </si>
  <si>
    <t>ENe-ST</t>
  </si>
  <si>
    <t>小野</t>
  </si>
  <si>
    <t>EnergyPlus</t>
  </si>
  <si>
    <t>小野永吉</t>
  </si>
  <si>
    <t>EnergyPlus ver. 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</si>
</sst>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.00_);[Red]\(0.00\)"/>
    <numFmt numFmtId="166" formatCode="0.00_ "/>
  </numFmts>
  <fonts count="5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16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/>
    </xf>
    <xf numFmtId="164" fontId="0" fillId="0" borderId="0" xfId="0" applyNumberFormat="1" applyBorder="1">
      <alignment vertical="center"/>
    </xf>
    <xf numFmtId="165" fontId="0" fillId="0" borderId="0" xfId="0" applyNumberFormat="1" applyBorder="1">
      <alignment vertical="center"/>
    </xf>
    <xf numFmtId="166" fontId="0" fillId="0" borderId="0" xfId="0" applyNumberFormat="1" applyBorder="1">
      <alignment vertical="center"/>
    </xf>
    <xf numFmtId="164" fontId="0" fillId="2" borderId="1" xfId="0" applyNumberFormat="1" applyFill="1" applyBorder="1">
      <alignment vertical="center"/>
    </xf>
    <xf numFmtId="165" fontId="0" fillId="2" borderId="1" xfId="0" applyNumberFormat="1" applyFill="1" applyBorder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164" fontId="0" fillId="0" borderId="1" xfId="0" applyNumberFormat="1" applyFill="1" applyBorder="1">
      <alignment vertical="center"/>
    </xf>
    <xf numFmtId="164" fontId="0" fillId="0" borderId="0" xfId="0" applyNumberFormat="1" applyFill="1" applyBorder="1">
      <alignment vertical="center"/>
    </xf>
    <xf numFmtId="164" fontId="2" fillId="0" borderId="0" xfId="0" applyNumberFormat="1" applyFont="1" applyFill="1" applyBorder="1" applyAlignment="1">
      <alignment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164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>
      <alignment vertical="center"/>
    </xf>
    <xf numFmtId="165" fontId="0" fillId="2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集計!$L$6:$L$11</c:f>
              <c:numCache>
                <c:formatCode>0.0_);[Red]\(0.0\)</c:formatCode>
                <c:ptCount val="6"/>
                <c:pt idx="0">
                  <c:v>31.43</c:v>
                </c:pt>
                <c:pt idx="1">
                  <c:v>24.17</c:v>
                </c:pt>
                <c:pt idx="2">
                  <c:v>22.01</c:v>
                </c:pt>
                <c:pt idx="3">
                  <c:v>31.51</c:v>
                </c:pt>
                <c:pt idx="4">
                  <c:v>30.4</c:v>
                </c:pt>
                <c:pt idx="5">
                  <c:v>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8-4C29-8F3F-962EC174B13F}"/>
            </c:ext>
          </c:extLst>
        </c:ser>
        <c:ser>
          <c:idx val="1"/>
          <c:order val="1"/>
          <c:tx>
            <c:strRef>
              <c:f>集計!$A$13</c:f>
              <c:strCache>
                <c:ptCount val="1"/>
                <c:pt idx="0">
                  <c:v>LCEM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集計!$L$13:$L$18</c:f>
              <c:numCache>
                <c:formatCode>0.0_);[Red]\(0.0\)</c:formatCode>
                <c:ptCount val="6"/>
                <c:pt idx="0">
                  <c:v>32.017907716713324</c:v>
                </c:pt>
                <c:pt idx="1">
                  <c:v>25.168666245321923</c:v>
                </c:pt>
                <c:pt idx="2">
                  <c:v>22.014310106272859</c:v>
                </c:pt>
                <c:pt idx="3">
                  <c:v>31.518147188004697</c:v>
                </c:pt>
                <c:pt idx="4">
                  <c:v>31.199585026217672</c:v>
                </c:pt>
                <c:pt idx="5">
                  <c:v>31.121657546543705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8-4C29-8F3F-962EC174B13F}"/>
            </c:ext>
          </c:extLst>
        </c:ser>
        <c:ser>
          <c:idx val="2"/>
          <c:order val="2"/>
          <c:tx>
            <c:strRef>
              <c:f>集計!$A$20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集計!$L$20:$L$25</c:f>
              <c:numCache>
                <c:formatCode>0.0_);[Red]\(0.0\)</c:formatCode>
                <c:ptCount val="6"/>
                <c:pt idx="0">
                  <c:v>31.99</c:v>
                </c:pt>
                <c:pt idx="1">
                  <c:v>24.9</c:v>
                </c:pt>
                <c:pt idx="2">
                  <c:v>21.89</c:v>
                </c:pt>
                <c:pt idx="3">
                  <c:v>31.5</c:v>
                </c:pt>
                <c:pt idx="4">
                  <c:v>31.02</c:v>
                </c:pt>
                <c:pt idx="5">
                  <c:v>30.88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8-4C29-8F3F-962EC174B13F}"/>
            </c:ext>
          </c:extLst>
        </c:ser>
        <c:ser>
          <c:idx val="3"/>
          <c:order val="3"/>
          <c:tx>
            <c:strRef>
              <c:f>集計!$A$27</c:f>
              <c:strCache>
                <c:ptCount val="1"/>
                <c:pt idx="0">
                  <c:v>Popolo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集計!$L$27:$L$32</c:f>
              <c:numCache>
                <c:formatCode>0.0_);[Red]\(0.0\)</c:formatCode>
                <c:ptCount val="6"/>
                <c:pt idx="0">
                  <c:v>32.088147339243797</c:v>
                </c:pt>
                <c:pt idx="1">
                  <c:v>23.4084598392438</c:v>
                </c:pt>
                <c:pt idx="2">
                  <c:v>22.0881473392438</c:v>
                </c:pt>
                <c:pt idx="3">
                  <c:v>32.088147339243797</c:v>
                </c:pt>
                <c:pt idx="4">
                  <c:v>30.987406957949201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8-4C29-8F3F-962EC174B13F}"/>
            </c:ext>
          </c:extLst>
        </c:ser>
        <c:ser>
          <c:idx val="4"/>
          <c:order val="4"/>
          <c:tx>
            <c:strRef>
              <c:f>集計!$A$34</c:f>
              <c:strCache>
                <c:ptCount val="1"/>
                <c:pt idx="0">
                  <c:v>ENe-ST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集計!$L$34:$L$39</c:f>
              <c:numCache>
                <c:formatCode>0.0_);[Red]\(0.0\)</c:formatCode>
                <c:ptCount val="6"/>
                <c:pt idx="0">
                  <c:v>31.558451140543902</c:v>
                </c:pt>
                <c:pt idx="1">
                  <c:v>23.903596072831199</c:v>
                </c:pt>
                <c:pt idx="2">
                  <c:v>22.005077278267802</c:v>
                </c:pt>
                <c:pt idx="3">
                  <c:v>31.492485289044399</c:v>
                </c:pt>
                <c:pt idx="4">
                  <c:v>30.3660024253922</c:v>
                </c:pt>
                <c:pt idx="5">
                  <c:v>30.003842850482901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78-4C29-8F3F-962EC174B13F}"/>
            </c:ext>
          </c:extLst>
        </c:ser>
        <c:ser>
          <c:idx val="5"/>
          <c:order val="5"/>
          <c:tx>
            <c:strRef>
              <c:f>集計!$A$41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集計!$L$41:$L$46</c:f>
              <c:numCache>
                <c:formatCode>0.0_);[Red]\(0.0\)</c:formatCode>
                <c:ptCount val="6"/>
                <c:pt idx="0">
                  <c:v>31.958941378369101</c:v>
                </c:pt>
                <c:pt idx="1">
                  <c:v>24.838869504631699</c:v>
                </c:pt>
                <c:pt idx="2">
                  <c:v>22</c:v>
                </c:pt>
                <c:pt idx="3">
                  <c:v>32</c:v>
                </c:pt>
                <c:pt idx="4">
                  <c:v>31.229820729882402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78-4C29-8F3F-962EC174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70488"/>
        <c:axId val="534072448"/>
      </c:lineChart>
      <c:catAx>
        <c:axId val="53407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2448"/>
        <c:crosses val="autoZero"/>
        <c:auto val="1"/>
        <c:lblAlgn val="ctr"/>
        <c:lblOffset val="100"/>
        <c:noMultiLvlLbl val="0"/>
      </c:catAx>
      <c:valAx>
        <c:axId val="534072448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</a:t>
                </a:r>
                <a:r>
                  <a:rPr lang="en-US" altLang="ja-JP"/>
                  <a:t>AR</a:t>
                </a:r>
                <a:r>
                  <a:rPr lang="ja-JP" altLang="en-US"/>
                  <a:t>入口温度 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04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集計!$S$6:$S$11</c:f>
              <c:numCache>
                <c:formatCode>0.0_);[Red]\(0.0\)</c:formatCode>
                <c:ptCount val="6"/>
                <c:pt idx="0">
                  <c:v>1.0983533795978488</c:v>
                </c:pt>
                <c:pt idx="1">
                  <c:v>1.2026632127146129</c:v>
                </c:pt>
                <c:pt idx="2">
                  <c:v>1.2814634681764305</c:v>
                </c:pt>
                <c:pt idx="3">
                  <c:v>1.1466257389306644</c:v>
                </c:pt>
                <c:pt idx="4">
                  <c:v>1.1057103481060282</c:v>
                </c:pt>
                <c:pt idx="5">
                  <c:v>1.1126880699400568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4248-9EA3-C4539C4339A9}"/>
            </c:ext>
          </c:extLst>
        </c:ser>
        <c:ser>
          <c:idx val="1"/>
          <c:order val="1"/>
          <c:tx>
            <c:strRef>
              <c:f>集計!$A$13</c:f>
              <c:strCache>
                <c:ptCount val="1"/>
                <c:pt idx="0">
                  <c:v>LCEM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集計!$S$13:$S$18</c:f>
              <c:numCache>
                <c:formatCode>0.0_);[Red]\(0.0\)</c:formatCode>
                <c:ptCount val="6"/>
                <c:pt idx="0">
                  <c:v>1.0843476554529148</c:v>
                </c:pt>
                <c:pt idx="1">
                  <c:v>1.1911425585358209</c:v>
                </c:pt>
                <c:pt idx="2">
                  <c:v>1.2729951546571423</c:v>
                </c:pt>
                <c:pt idx="3">
                  <c:v>1.1424980111505942</c:v>
                </c:pt>
                <c:pt idx="4">
                  <c:v>1.0979561127274717</c:v>
                </c:pt>
                <c:pt idx="5">
                  <c:v>1.0995898345200212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4248-9EA3-C4539C4339A9}"/>
            </c:ext>
          </c:extLst>
        </c:ser>
        <c:ser>
          <c:idx val="2"/>
          <c:order val="2"/>
          <c:tx>
            <c:strRef>
              <c:f>集計!$A$20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集計!$S$20:$S$25</c:f>
              <c:numCache>
                <c:formatCode>0.0_);[Red]\(0.0\)</c:formatCode>
                <c:ptCount val="6"/>
                <c:pt idx="0">
                  <c:v>1.0919200583166808</c:v>
                </c:pt>
                <c:pt idx="1">
                  <c:v>1.2019093257573188</c:v>
                </c:pt>
                <c:pt idx="2">
                  <c:v>1.2733681450938157</c:v>
                </c:pt>
                <c:pt idx="3">
                  <c:v>1.1428411892633963</c:v>
                </c:pt>
                <c:pt idx="4">
                  <c:v>1.124548315309372</c:v>
                </c:pt>
                <c:pt idx="5">
                  <c:v>1.1561108892373928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D-4248-9EA3-C4539C4339A9}"/>
            </c:ext>
          </c:extLst>
        </c:ser>
        <c:ser>
          <c:idx val="3"/>
          <c:order val="3"/>
          <c:tx>
            <c:strRef>
              <c:f>集計!$A$27</c:f>
              <c:strCache>
                <c:ptCount val="1"/>
                <c:pt idx="0">
                  <c:v>Popolo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集計!$S$27:$S$32</c:f>
              <c:numCache>
                <c:formatCode>0.0_);[Red]\(0.0\)</c:formatCode>
                <c:ptCount val="6"/>
                <c:pt idx="0">
                  <c:v>1.0935781396349171</c:v>
                </c:pt>
                <c:pt idx="1">
                  <c:v>1.2108003535362395</c:v>
                </c:pt>
                <c:pt idx="2">
                  <c:v>1.2880040432332465</c:v>
                </c:pt>
                <c:pt idx="3">
                  <c:v>1.1434108971181669</c:v>
                </c:pt>
                <c:pt idx="4">
                  <c:v>1.12305397591027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D-4248-9EA3-C4539C4339A9}"/>
            </c:ext>
          </c:extLst>
        </c:ser>
        <c:ser>
          <c:idx val="4"/>
          <c:order val="4"/>
          <c:tx>
            <c:strRef>
              <c:f>集計!$A$34</c:f>
              <c:strCache>
                <c:ptCount val="1"/>
                <c:pt idx="0">
                  <c:v>ENe-ST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集計!$S$34:$S$39</c:f>
              <c:numCache>
                <c:formatCode>0.0_);[Red]\(0.0\)</c:formatCode>
                <c:ptCount val="6"/>
                <c:pt idx="0">
                  <c:v>1.0824009811640691</c:v>
                </c:pt>
                <c:pt idx="1">
                  <c:v>1.199636922663919</c:v>
                </c:pt>
                <c:pt idx="2">
                  <c:v>1.2728661732600162</c:v>
                </c:pt>
                <c:pt idx="3">
                  <c:v>1.1318530439041321</c:v>
                </c:pt>
                <c:pt idx="4">
                  <c:v>1.1263153158001256</c:v>
                </c:pt>
                <c:pt idx="5">
                  <c:v>1.1521443241093703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D-4248-9EA3-C4539C4339A9}"/>
            </c:ext>
          </c:extLst>
        </c:ser>
        <c:ser>
          <c:idx val="5"/>
          <c:order val="5"/>
          <c:tx>
            <c:strRef>
              <c:f>集計!$A$41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集計!$S$41:$S$46</c:f>
              <c:numCache>
                <c:formatCode>0.0_);[Red]\(0.0\)</c:formatCode>
                <c:ptCount val="6"/>
                <c:pt idx="0">
                  <c:v>1.1101506252783986</c:v>
                </c:pt>
                <c:pt idx="1">
                  <c:v>1.1101506252783986</c:v>
                </c:pt>
                <c:pt idx="2">
                  <c:v>1.1403762124985204</c:v>
                </c:pt>
                <c:pt idx="3">
                  <c:v>1.1589714889297973</c:v>
                </c:pt>
                <c:pt idx="4">
                  <c:v>1.0633870999064188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D-4248-9EA3-C4539C43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54216"/>
        <c:axId val="813850688"/>
      </c:lineChart>
      <c:catAx>
        <c:axId val="81385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50688"/>
        <c:crosses val="autoZero"/>
        <c:auto val="1"/>
        <c:lblAlgn val="ctr"/>
        <c:lblOffset val="100"/>
        <c:noMultiLvlLbl val="0"/>
      </c:catAx>
      <c:valAx>
        <c:axId val="8138506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システム</a:t>
                </a:r>
                <a:r>
                  <a:rPr lang="en-US" altLang="ja-JP" baseline="0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542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EnergyPlus_小野!$T$10</c:f>
              <c:strCache>
                <c:ptCount val="1"/>
                <c:pt idx="0">
                  <c:v>AR入口温度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D0-4749-BCB3-7836A195164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D0-4749-BCB3-7836A19516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D0-4749-BCB3-7836A1951646}"/>
                </c:ext>
              </c:extLst>
            </c:dLbl>
            <c:dLbl>
              <c:idx val="3"/>
              <c:layout>
                <c:manualLayout>
                  <c:x val="-1.9010553368328961E-2"/>
                  <c:y val="-4.3146438591727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D0-4749-BCB3-7836A19516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D0-4749-BCB3-7836A19516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D0-4749-BCB3-7836A1951646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EnergyPlus_小野!$T$11:$T$16</c:f>
              <c:numCache>
                <c:formatCode>0.0_);[Red]\(0.0\)</c:formatCode>
                <c:ptCount val="6"/>
                <c:pt idx="0">
                  <c:v>31.958941378369101</c:v>
                </c:pt>
                <c:pt idx="1">
                  <c:v>24.838869504631699</c:v>
                </c:pt>
                <c:pt idx="2">
                  <c:v>22</c:v>
                </c:pt>
                <c:pt idx="3">
                  <c:v>32</c:v>
                </c:pt>
                <c:pt idx="4">
                  <c:v>31.229820729882402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D0-4749-BCB3-7836A1951646}"/>
            </c:ext>
          </c:extLst>
        </c:ser>
        <c:ser>
          <c:idx val="1"/>
          <c:order val="1"/>
          <c:tx>
            <c:strRef>
              <c:f>EnergyPlus_小野!$U$10</c:f>
              <c:strCache>
                <c:ptCount val="1"/>
                <c:pt idx="0">
                  <c:v>AR出口温度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EnergyPlus_小野!$U$11:$U$16</c:f>
              <c:numCache>
                <c:formatCode>0.0_);[Red]\(0.0\)</c:formatCode>
                <c:ptCount val="6"/>
                <c:pt idx="0">
                  <c:v>37.493227675697099</c:v>
                </c:pt>
                <c:pt idx="1">
                  <c:v>30.372292004455701</c:v>
                </c:pt>
                <c:pt idx="2">
                  <c:v>27.538775048682499</c:v>
                </c:pt>
                <c:pt idx="3">
                  <c:v>37.539025827242398</c:v>
                </c:pt>
                <c:pt idx="4">
                  <c:v>35.721665219904601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0-4749-BCB3-7836A1951646}"/>
            </c:ext>
          </c:extLst>
        </c:ser>
        <c:ser>
          <c:idx val="2"/>
          <c:order val="2"/>
          <c:tx>
            <c:strRef>
              <c:f>EnergyPlus_小野!$V$10</c:f>
              <c:strCache>
                <c:ptCount val="1"/>
                <c:pt idx="0">
                  <c:v>冷却塔出口温度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EnergyPlus_小野!$V$11:$V$16</c:f>
              <c:numCache>
                <c:formatCode>0.0_);[Red]\(0.0\)</c:formatCode>
                <c:ptCount val="6"/>
                <c:pt idx="0">
                  <c:v>31.958941378369101</c:v>
                </c:pt>
                <c:pt idx="1">
                  <c:v>24.838869504631699</c:v>
                </c:pt>
                <c:pt idx="2">
                  <c:v>22</c:v>
                </c:pt>
                <c:pt idx="3">
                  <c:v>32</c:v>
                </c:pt>
                <c:pt idx="4">
                  <c:v>31.229820729882402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D0-4749-BCB3-7836A1951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868032"/>
        <c:axId val="648868424"/>
      </c:lineChart>
      <c:catAx>
        <c:axId val="6488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8424"/>
        <c:crosses val="autoZero"/>
        <c:auto val="1"/>
        <c:lblAlgn val="ctr"/>
        <c:lblOffset val="100"/>
        <c:noMultiLvlLbl val="0"/>
      </c:catAx>
      <c:valAx>
        <c:axId val="648868424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冷却水温度 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803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EnergyPlus_小野!$P$10</c:f>
              <c:strCache>
                <c:ptCount val="1"/>
                <c:pt idx="0">
                  <c:v>冷却水流量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EnergyPlus_小野!$P$11:$P$16</c:f>
              <c:numCache>
                <c:formatCode>0.0_);[Red]\(0.0\)</c:formatCode>
                <c:ptCount val="6"/>
                <c:pt idx="0">
                  <c:v>2499.7649979600001</c:v>
                </c:pt>
                <c:pt idx="1">
                  <c:v>2499.7649979600001</c:v>
                </c:pt>
                <c:pt idx="2">
                  <c:v>2499.7649979600001</c:v>
                </c:pt>
                <c:pt idx="3">
                  <c:v>2499.7649979600001</c:v>
                </c:pt>
                <c:pt idx="4">
                  <c:v>2499.7649979600001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3-40BF-A365-1A6873141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06264"/>
        <c:axId val="649301168"/>
      </c:lineChart>
      <c:catAx>
        <c:axId val="64930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1168"/>
        <c:crosses val="autoZero"/>
        <c:auto val="1"/>
        <c:lblAlgn val="ctr"/>
        <c:lblOffset val="100"/>
        <c:noMultiLvlLbl val="0"/>
      </c:catAx>
      <c:valAx>
        <c:axId val="649301168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6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EnergyPlus_小野!$Q$10</c:f>
              <c:strCache>
                <c:ptCount val="1"/>
                <c:pt idx="0">
                  <c:v>冷却塔ファンINV比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7.1093886701662293E-2"/>
                  <c:y val="-7.763055480133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58-4936-BFC5-F138F1A24BBB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EnergyPlus_小野!$Q$11:$Q$16</c:f>
              <c:numCache>
                <c:formatCode>0.00_);[Red]\(0.00\)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0.74660795958412896</c:v>
                </c:pt>
                <c:pt idx="3">
                  <c:v>0.41626560559848003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8-4936-BFC5-F138F1A24BBB}"/>
            </c:ext>
          </c:extLst>
        </c:ser>
        <c:ser>
          <c:idx val="1"/>
          <c:order val="1"/>
          <c:tx>
            <c:strRef>
              <c:f>EnergyPlus_小野!$R$10</c:f>
              <c:strCache>
                <c:ptCount val="1"/>
                <c:pt idx="0">
                  <c:v>バイパス流量比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0677220034995753E-2"/>
                  <c:y val="0.100617702959543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58-4936-BFC5-F138F1A24BBB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EnergyPlus_小野!$R$11:$R$16</c:f>
              <c:numCache>
                <c:formatCode>0.00_);[Red]\(0.00\)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8-4936-BFC5-F138F1A2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01560"/>
        <c:axId val="649303520"/>
      </c:lineChart>
      <c:catAx>
        <c:axId val="64930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3520"/>
        <c:crosses val="autoZero"/>
        <c:auto val="1"/>
        <c:lblAlgn val="ctr"/>
        <c:lblOffset val="100"/>
        <c:noMultiLvlLbl val="0"/>
      </c:catAx>
      <c:valAx>
        <c:axId val="6493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比率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15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EnergyPlus_小野!$L$10</c:f>
              <c:strCache>
                <c:ptCount val="1"/>
                <c:pt idx="0">
                  <c:v>ARガス消費量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EnergyPlus_小野!$L$11:$L$16</c:f>
              <c:numCache>
                <c:formatCode>0.0_);[Red]\(0.0\)</c:formatCode>
                <c:ptCount val="6"/>
                <c:pt idx="0">
                  <c:v>32.383064940875911</c:v>
                </c:pt>
                <c:pt idx="1">
                  <c:v>32.383064940875911</c:v>
                </c:pt>
                <c:pt idx="2">
                  <c:v>32.383064940875911</c:v>
                </c:pt>
                <c:pt idx="3">
                  <c:v>32.383064940875911</c:v>
                </c:pt>
                <c:pt idx="4">
                  <c:v>26.406179489057838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7-458F-B009-B7EE9359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02736"/>
        <c:axId val="649303128"/>
      </c:lineChart>
      <c:catAx>
        <c:axId val="6493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3128"/>
        <c:crosses val="autoZero"/>
        <c:auto val="1"/>
        <c:lblAlgn val="ctr"/>
        <c:lblOffset val="100"/>
        <c:noMultiLvlLbl val="0"/>
      </c:catAx>
      <c:valAx>
        <c:axId val="64930312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ガス消費量 </a:t>
                </a:r>
                <a:r>
                  <a:rPr lang="en-US" altLang="ja-JP"/>
                  <a:t>[m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273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EnergyPlus_小野!$N$10</c:f>
              <c:strCache>
                <c:ptCount val="1"/>
                <c:pt idx="0">
                  <c:v>冷却水ポンプ電力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4.9288331146106867E-2"/>
                  <c:y val="6.0387817902072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C7-4A72-BEA0-29937597FE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EnergyPlus_小野!$N$11:$N$16</c:f>
              <c:numCache>
                <c:formatCode>0.0_);[Red]\(0.0\)</c:formatCode>
                <c:ptCount val="6"/>
                <c:pt idx="0">
                  <c:v>16.63</c:v>
                </c:pt>
                <c:pt idx="1">
                  <c:v>16.63</c:v>
                </c:pt>
                <c:pt idx="2">
                  <c:v>16.63</c:v>
                </c:pt>
                <c:pt idx="3">
                  <c:v>16.63</c:v>
                </c:pt>
                <c:pt idx="4">
                  <c:v>16.63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7-4A72-BEA0-29937597FE8F}"/>
            </c:ext>
          </c:extLst>
        </c:ser>
        <c:ser>
          <c:idx val="1"/>
          <c:order val="1"/>
          <c:tx>
            <c:strRef>
              <c:f>EnergyPlus_小野!$O$10</c:f>
              <c:strCache>
                <c:ptCount val="1"/>
                <c:pt idx="0">
                  <c:v>冷却塔ファン電力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9288331146106736E-2"/>
                  <c:y val="6.0387817902072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C7-4A72-BEA0-29937597FE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EnergyPlus_小野!$O$11:$O$16</c:f>
              <c:numCache>
                <c:formatCode>0.0_);[Red]\(0.0\)</c:formatCode>
                <c:ptCount val="6"/>
                <c:pt idx="0">
                  <c:v>8.14</c:v>
                </c:pt>
                <c:pt idx="1">
                  <c:v>8.14</c:v>
                </c:pt>
                <c:pt idx="2">
                  <c:v>3.3876789984024498</c:v>
                </c:pt>
                <c:pt idx="3">
                  <c:v>0.58713232282162198</c:v>
                </c:pt>
                <c:pt idx="4">
                  <c:v>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7-4A72-BEA0-29937597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05088"/>
        <c:axId val="649299992"/>
      </c:lineChart>
      <c:catAx>
        <c:axId val="6493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99992"/>
        <c:crosses val="autoZero"/>
        <c:auto val="1"/>
        <c:lblAlgn val="ctr"/>
        <c:lblOffset val="100"/>
        <c:noMultiLvlLbl val="0"/>
      </c:catAx>
      <c:valAx>
        <c:axId val="64929999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消費電力 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50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EnergyPlus_小野!$Z$10</c:f>
              <c:strCache>
                <c:ptCount val="1"/>
                <c:pt idx="0">
                  <c:v>AR-COP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EnergyPlus_小野!$Z$11:$Z$16</c:f>
              <c:numCache>
                <c:formatCode>0.00_ </c:formatCode>
                <c:ptCount val="6"/>
                <c:pt idx="0">
                  <c:v>1.3331543420909795</c:v>
                </c:pt>
                <c:pt idx="1">
                  <c:v>1.3331543420909795</c:v>
                </c:pt>
                <c:pt idx="2">
                  <c:v>1.3331543420909795</c:v>
                </c:pt>
                <c:pt idx="3">
                  <c:v>1.3331543420909795</c:v>
                </c:pt>
                <c:pt idx="4">
                  <c:v>1.3164620160263405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1-4BF0-B73C-9C546F4F6933}"/>
            </c:ext>
          </c:extLst>
        </c:ser>
        <c:ser>
          <c:idx val="1"/>
          <c:order val="1"/>
          <c:tx>
            <c:strRef>
              <c:f>EnergyPlus_小野!$AA$10</c:f>
              <c:strCache>
                <c:ptCount val="1"/>
                <c:pt idx="0">
                  <c:v>システムCOP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EnergyPlus_小野!$AA$11:$AA$16</c:f>
              <c:numCache>
                <c:formatCode>0.00_ </c:formatCode>
                <c:ptCount val="6"/>
                <c:pt idx="0">
                  <c:v>1.1101506252783986</c:v>
                </c:pt>
                <c:pt idx="1">
                  <c:v>1.1101506252783986</c:v>
                </c:pt>
                <c:pt idx="2">
                  <c:v>1.1403762124985204</c:v>
                </c:pt>
                <c:pt idx="3">
                  <c:v>1.1589714889297973</c:v>
                </c:pt>
                <c:pt idx="4">
                  <c:v>1.0633870999064188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1-4BF0-B73C-9C546F4F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05872"/>
        <c:axId val="649301952"/>
      </c:lineChart>
      <c:catAx>
        <c:axId val="6493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1952"/>
        <c:crosses val="autoZero"/>
        <c:auto val="1"/>
        <c:lblAlgn val="ctr"/>
        <c:lblOffset val="100"/>
        <c:noMultiLvlLbl val="0"/>
      </c:catAx>
      <c:valAx>
        <c:axId val="649301952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COP</a:t>
                </a:r>
                <a:r>
                  <a:rPr lang="ja-JP" altLang="en-US"/>
                  <a:t>（一次エネ換算）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5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EnergyPlus_小野!$X$10</c:f>
              <c:strCache>
                <c:ptCount val="1"/>
                <c:pt idx="0">
                  <c:v>冷却水ポンプ揚程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EnergyPlus_小野!$X$11:$X$16</c:f>
              <c:numCache>
                <c:formatCode>0.0_);[Red]\(0.0\)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7-4951-8873-FE13DBD79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99208"/>
        <c:axId val="649299600"/>
      </c:lineChart>
      <c:catAx>
        <c:axId val="64929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99600"/>
        <c:crosses val="autoZero"/>
        <c:auto val="1"/>
        <c:lblAlgn val="ctr"/>
        <c:lblOffset val="100"/>
        <c:noMultiLvlLbl val="0"/>
      </c:catAx>
      <c:valAx>
        <c:axId val="649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9920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EnergyPlus_小野!$Y$10</c:f>
              <c:strCache>
                <c:ptCount val="1"/>
                <c:pt idx="0">
                  <c:v>冷却水ポンプINV比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EnergyPlus_小野!$Y$11:$Y$16</c:f>
              <c:numCache>
                <c:formatCode>0.0_);[Red]\(0.0\)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9-4210-BD96-F6EC93E84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00384"/>
        <c:axId val="649300776"/>
      </c:lineChart>
      <c:catAx>
        <c:axId val="6493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0776"/>
        <c:crosses val="autoZero"/>
        <c:auto val="1"/>
        <c:lblAlgn val="ctr"/>
        <c:lblOffset val="100"/>
        <c:noMultiLvlLbl val="0"/>
      </c:catAx>
      <c:valAx>
        <c:axId val="64930077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038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EnergyPlus_小野!$P$11:$P$16</c:f>
              <c:numCache>
                <c:formatCode>0.0_);[Red]\(0.0\)</c:formatCode>
                <c:ptCount val="6"/>
                <c:pt idx="0">
                  <c:v>2499.7649979600001</c:v>
                </c:pt>
                <c:pt idx="1">
                  <c:v>2499.7649979600001</c:v>
                </c:pt>
                <c:pt idx="2">
                  <c:v>2499.7649979600001</c:v>
                </c:pt>
                <c:pt idx="3">
                  <c:v>2499.7649979600001</c:v>
                </c:pt>
                <c:pt idx="4">
                  <c:v>2499.7649979600001</c:v>
                </c:pt>
              </c:numCache>
            </c:numRef>
          </c:xVal>
          <c:yVal>
            <c:numRef>
              <c:f>EnergyPlus_小野!$X$11:$X$16</c:f>
              <c:numCache>
                <c:formatCode>0.0_);[Red]\(0.0\)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7-4782-BC79-8732934D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61416"/>
        <c:axId val="816459848"/>
      </c:scatterChart>
      <c:valAx>
        <c:axId val="816461416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9848"/>
        <c:crosses val="autoZero"/>
        <c:crossBetween val="midCat"/>
      </c:valAx>
      <c:valAx>
        <c:axId val="8164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14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集計!$N$6:$N$11</c:f>
              <c:numCache>
                <c:formatCode>0.0_);[Red]\(0.0\)</c:formatCode>
                <c:ptCount val="6"/>
                <c:pt idx="0">
                  <c:v>31.42</c:v>
                </c:pt>
                <c:pt idx="1">
                  <c:v>24.15</c:v>
                </c:pt>
                <c:pt idx="2">
                  <c:v>22</c:v>
                </c:pt>
                <c:pt idx="3">
                  <c:v>27.64</c:v>
                </c:pt>
                <c:pt idx="4">
                  <c:v>30.39</c:v>
                </c:pt>
                <c:pt idx="5">
                  <c:v>30.14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2-48F3-AEC1-938A4FBF1001}"/>
            </c:ext>
          </c:extLst>
        </c:ser>
        <c:ser>
          <c:idx val="1"/>
          <c:order val="1"/>
          <c:tx>
            <c:strRef>
              <c:f>集計!$A$13</c:f>
              <c:strCache>
                <c:ptCount val="1"/>
                <c:pt idx="0">
                  <c:v>LCEM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集計!$N$13:$N$18</c:f>
              <c:numCache>
                <c:formatCode>0.0_);[Red]\(0.0\)</c:formatCode>
                <c:ptCount val="6"/>
                <c:pt idx="0">
                  <c:v>31.999376305426967</c:v>
                </c:pt>
                <c:pt idx="1">
                  <c:v>25.151554622337507</c:v>
                </c:pt>
                <c:pt idx="2">
                  <c:v>21.998402968385815</c:v>
                </c:pt>
                <c:pt idx="3">
                  <c:v>26.120900612669864</c:v>
                </c:pt>
                <c:pt idx="4">
                  <c:v>31.186808585814379</c:v>
                </c:pt>
                <c:pt idx="5">
                  <c:v>31.111985986699228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2-48F3-AEC1-938A4FBF1001}"/>
            </c:ext>
          </c:extLst>
        </c:ser>
        <c:ser>
          <c:idx val="2"/>
          <c:order val="2"/>
          <c:tx>
            <c:strRef>
              <c:f>集計!$A$20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集計!$N$20:$N$25</c:f>
              <c:numCache>
                <c:formatCode>0.0_);[Red]\(0.0\)</c:formatCode>
                <c:ptCount val="6"/>
                <c:pt idx="0">
                  <c:v>31.99</c:v>
                </c:pt>
                <c:pt idx="1">
                  <c:v>24.9</c:v>
                </c:pt>
                <c:pt idx="2">
                  <c:v>21.89</c:v>
                </c:pt>
                <c:pt idx="3">
                  <c:v>27.95</c:v>
                </c:pt>
                <c:pt idx="4">
                  <c:v>31.02</c:v>
                </c:pt>
                <c:pt idx="5">
                  <c:v>30.88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2-48F3-AEC1-938A4FBF1001}"/>
            </c:ext>
          </c:extLst>
        </c:ser>
        <c:ser>
          <c:idx val="3"/>
          <c:order val="3"/>
          <c:tx>
            <c:strRef>
              <c:f>集計!$A$27</c:f>
              <c:strCache>
                <c:ptCount val="1"/>
                <c:pt idx="0">
                  <c:v>Popolo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集計!$N$27:$N$32</c:f>
              <c:numCache>
                <c:formatCode>0.0_);[Red]\(0.0\)</c:formatCode>
                <c:ptCount val="6"/>
                <c:pt idx="0">
                  <c:v>32.049557746779598</c:v>
                </c:pt>
                <c:pt idx="1">
                  <c:v>23.324070276815</c:v>
                </c:pt>
                <c:pt idx="2">
                  <c:v>21.996061409783199</c:v>
                </c:pt>
                <c:pt idx="3">
                  <c:v>31.989745972320801</c:v>
                </c:pt>
                <c:pt idx="4">
                  <c:v>30.922217027576099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2-48F3-AEC1-938A4FBF1001}"/>
            </c:ext>
          </c:extLst>
        </c:ser>
        <c:ser>
          <c:idx val="4"/>
          <c:order val="4"/>
          <c:tx>
            <c:strRef>
              <c:f>集計!$A$34</c:f>
              <c:strCache>
                <c:ptCount val="1"/>
                <c:pt idx="0">
                  <c:v>ENe-ST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集計!$N$34:$N$39</c:f>
              <c:numCache>
                <c:formatCode>0.0_);[Red]\(0.0\)</c:formatCode>
                <c:ptCount val="6"/>
                <c:pt idx="0">
                  <c:v>31.5584643604166</c:v>
                </c:pt>
                <c:pt idx="1">
                  <c:v>23.903573019299699</c:v>
                </c:pt>
                <c:pt idx="2">
                  <c:v>22.005827286554801</c:v>
                </c:pt>
                <c:pt idx="3">
                  <c:v>26.907764379899302</c:v>
                </c:pt>
                <c:pt idx="4">
                  <c:v>30.365889908753999</c:v>
                </c:pt>
                <c:pt idx="5">
                  <c:v>30.0038292171343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2-48F3-AEC1-938A4FBF1001}"/>
            </c:ext>
          </c:extLst>
        </c:ser>
        <c:ser>
          <c:idx val="5"/>
          <c:order val="5"/>
          <c:tx>
            <c:strRef>
              <c:f>集計!$A$41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集計!$N$41:$N$46</c:f>
              <c:numCache>
                <c:formatCode>0.0_);[Red]\(0.0\)</c:formatCode>
                <c:ptCount val="6"/>
                <c:pt idx="0">
                  <c:v>31.958941378369101</c:v>
                </c:pt>
                <c:pt idx="1">
                  <c:v>24.838869504631699</c:v>
                </c:pt>
                <c:pt idx="2">
                  <c:v>22</c:v>
                </c:pt>
                <c:pt idx="3">
                  <c:v>32</c:v>
                </c:pt>
                <c:pt idx="4">
                  <c:v>31.229820729882402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2-48F3-AEC1-938A4FBF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70880"/>
        <c:axId val="534069704"/>
      </c:lineChart>
      <c:catAx>
        <c:axId val="5340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69704"/>
        <c:crosses val="autoZero"/>
        <c:auto val="1"/>
        <c:lblAlgn val="ctr"/>
        <c:lblOffset val="100"/>
        <c:noMultiLvlLbl val="0"/>
      </c:catAx>
      <c:valAx>
        <c:axId val="534069704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冷却水冷却塔出口温度 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08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EnergyPlus_小野!$P$11:$P$16</c:f>
              <c:numCache>
                <c:formatCode>0.0_);[Red]\(0.0\)</c:formatCode>
                <c:ptCount val="6"/>
                <c:pt idx="0">
                  <c:v>2499.7649979600001</c:v>
                </c:pt>
                <c:pt idx="1">
                  <c:v>2499.7649979600001</c:v>
                </c:pt>
                <c:pt idx="2">
                  <c:v>2499.7649979600001</c:v>
                </c:pt>
                <c:pt idx="3">
                  <c:v>2499.7649979600001</c:v>
                </c:pt>
                <c:pt idx="4">
                  <c:v>2499.7649979600001</c:v>
                </c:pt>
              </c:numCache>
            </c:numRef>
          </c:xVal>
          <c:yVal>
            <c:numRef>
              <c:f>EnergyPlus_小野!$Y$11:$Y$16</c:f>
              <c:numCache>
                <c:formatCode>0.0_);[Red]\(0.0\)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F-43E8-92B4-672A0BFF8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61808"/>
        <c:axId val="816467688"/>
      </c:scatterChart>
      <c:valAx>
        <c:axId val="816461808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7688"/>
        <c:crosses val="autoZero"/>
        <c:crossBetween val="midCat"/>
      </c:valAx>
      <c:valAx>
        <c:axId val="8164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</a:t>
                </a: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18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BEST_二宮!$T$10</c:f>
              <c:strCache>
                <c:ptCount val="1"/>
                <c:pt idx="0">
                  <c:v>AR入口温度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F7-42E0-B12D-92DDD5264E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F7-42E0-B12D-92DDD5264E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F7-42E0-B12D-92DDD5264E30}"/>
                </c:ext>
              </c:extLst>
            </c:dLbl>
            <c:dLbl>
              <c:idx val="3"/>
              <c:layout>
                <c:manualLayout>
                  <c:x val="-1.9010553368328961E-2"/>
                  <c:y val="-4.3146438591727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F7-42E0-B12D-92DDD5264E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F7-42E0-B12D-92DDD5264E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F7-42E0-B12D-92DDD5264E30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BEST_二宮!$T$11:$T$16</c:f>
              <c:numCache>
                <c:formatCode>0.00_);[Red]\(0.00\)</c:formatCode>
                <c:ptCount val="6"/>
                <c:pt idx="0">
                  <c:v>31.43</c:v>
                </c:pt>
                <c:pt idx="1">
                  <c:v>24.17</c:v>
                </c:pt>
                <c:pt idx="2">
                  <c:v>22.01</c:v>
                </c:pt>
                <c:pt idx="3">
                  <c:v>31.51</c:v>
                </c:pt>
                <c:pt idx="4">
                  <c:v>30.4</c:v>
                </c:pt>
                <c:pt idx="5">
                  <c:v>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7-42E0-B12D-92DDD5264E30}"/>
            </c:ext>
          </c:extLst>
        </c:ser>
        <c:ser>
          <c:idx val="1"/>
          <c:order val="1"/>
          <c:tx>
            <c:strRef>
              <c:f>BEST_二宮!$U$10</c:f>
              <c:strCache>
                <c:ptCount val="1"/>
                <c:pt idx="0">
                  <c:v>AR出口温度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BEST_二宮!$U$11:$U$16</c:f>
              <c:numCache>
                <c:formatCode>0.00_);[Red]\(0.00\)</c:formatCode>
                <c:ptCount val="6"/>
                <c:pt idx="0">
                  <c:v>36.42</c:v>
                </c:pt>
                <c:pt idx="1">
                  <c:v>29.15</c:v>
                </c:pt>
                <c:pt idx="2">
                  <c:v>27</c:v>
                </c:pt>
                <c:pt idx="3">
                  <c:v>36.5</c:v>
                </c:pt>
                <c:pt idx="4">
                  <c:v>35.39</c:v>
                </c:pt>
                <c:pt idx="5">
                  <c:v>36.14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7-42E0-B12D-92DDD5264E30}"/>
            </c:ext>
          </c:extLst>
        </c:ser>
        <c:ser>
          <c:idx val="2"/>
          <c:order val="2"/>
          <c:tx>
            <c:strRef>
              <c:f>BEST_二宮!$V$10</c:f>
              <c:strCache>
                <c:ptCount val="1"/>
                <c:pt idx="0">
                  <c:v>冷却塔出口温度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BEST_二宮!$V$11:$V$16</c:f>
              <c:numCache>
                <c:formatCode>0.0_);[Red]\(0.0\)</c:formatCode>
                <c:ptCount val="6"/>
                <c:pt idx="0">
                  <c:v>31.42</c:v>
                </c:pt>
                <c:pt idx="1">
                  <c:v>24.15</c:v>
                </c:pt>
                <c:pt idx="2">
                  <c:v>22</c:v>
                </c:pt>
                <c:pt idx="3">
                  <c:v>27.64</c:v>
                </c:pt>
                <c:pt idx="4">
                  <c:v>30.39</c:v>
                </c:pt>
                <c:pt idx="5">
                  <c:v>30.14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F7-42E0-B12D-92DDD526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09496"/>
        <c:axId val="81611064"/>
      </c:lineChart>
      <c:catAx>
        <c:axId val="8160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1064"/>
        <c:crosses val="autoZero"/>
        <c:auto val="1"/>
        <c:lblAlgn val="ctr"/>
        <c:lblOffset val="100"/>
        <c:noMultiLvlLbl val="0"/>
      </c:catAx>
      <c:valAx>
        <c:axId val="81611064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冷却水温度 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9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BEST_二宮!$P$10</c:f>
              <c:strCache>
                <c:ptCount val="1"/>
                <c:pt idx="0">
                  <c:v>冷却水流量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BEST_二宮!$P$11:$P$16</c:f>
              <c:numCache>
                <c:formatCode>0.0_);[Red]\(0.0\)</c:formatCode>
                <c:ptCount val="6"/>
                <c:pt idx="0">
                  <c:v>2474.2338</c:v>
                </c:pt>
                <c:pt idx="1">
                  <c:v>2382.1349999999998</c:v>
                </c:pt>
                <c:pt idx="2">
                  <c:v>2357.8332</c:v>
                </c:pt>
                <c:pt idx="3">
                  <c:v>2475.3101999999999</c:v>
                </c:pt>
                <c:pt idx="4">
                  <c:v>1975.1538</c:v>
                </c:pt>
                <c:pt idx="5">
                  <c:v>1655.5932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6-431C-871A-E5FC6928E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79976"/>
        <c:axId val="652080368"/>
      </c:lineChart>
      <c:catAx>
        <c:axId val="6520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0368"/>
        <c:crosses val="autoZero"/>
        <c:auto val="1"/>
        <c:lblAlgn val="ctr"/>
        <c:lblOffset val="100"/>
        <c:noMultiLvlLbl val="0"/>
      </c:catAx>
      <c:valAx>
        <c:axId val="652080368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799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BEST_二宮!$Q$10</c:f>
              <c:strCache>
                <c:ptCount val="1"/>
                <c:pt idx="0">
                  <c:v>冷却塔ファンINV比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7.1093886701662293E-2"/>
                  <c:y val="-7.763055480133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32-4DD0-AC1E-A7DF149EFFA1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BEST_二宮!$Q$11:$Q$16</c:f>
              <c:numCache>
                <c:formatCode>0.00_);[Red]\(0.00\)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0.65200000000000002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2-4DD0-AC1E-A7DF149EFFA1}"/>
            </c:ext>
          </c:extLst>
        </c:ser>
        <c:ser>
          <c:idx val="1"/>
          <c:order val="1"/>
          <c:tx>
            <c:strRef>
              <c:f>BEST_二宮!$R$10</c:f>
              <c:strCache>
                <c:ptCount val="1"/>
                <c:pt idx="0">
                  <c:v>バイパス流量比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0677220034995753E-2"/>
                  <c:y val="0.100617702959543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32-4DD0-AC1E-A7DF149EFFA1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BEST_二宮!$R$11:$R$16</c:f>
              <c:numCache>
                <c:formatCode>0.00_);[Red]\(0.00\)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0.43535173894568846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2-4DD0-AC1E-A7DF149E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81544"/>
        <c:axId val="652080760"/>
      </c:lineChart>
      <c:catAx>
        <c:axId val="65208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0760"/>
        <c:crosses val="autoZero"/>
        <c:auto val="1"/>
        <c:lblAlgn val="ctr"/>
        <c:lblOffset val="100"/>
        <c:noMultiLvlLbl val="0"/>
      </c:catAx>
      <c:valAx>
        <c:axId val="6520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比率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1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BEST_二宮!$L$10</c:f>
              <c:strCache>
                <c:ptCount val="1"/>
                <c:pt idx="0">
                  <c:v>ARガス消費量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BEST_二宮!$L$11:$L$16</c:f>
              <c:numCache>
                <c:formatCode>0.0_);[Red]\(0.0\)</c:formatCode>
                <c:ptCount val="6"/>
                <c:pt idx="0">
                  <c:v>32.047179999999997</c:v>
                </c:pt>
                <c:pt idx="1">
                  <c:v>28.944814400000002</c:v>
                </c:pt>
                <c:pt idx="2">
                  <c:v>28.126144799999999</c:v>
                </c:pt>
                <c:pt idx="3">
                  <c:v>32.083427200000003</c:v>
                </c:pt>
                <c:pt idx="4">
                  <c:v>25.393620799999997</c:v>
                </c:pt>
                <c:pt idx="5">
                  <c:v>25.815484000000001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4-42AF-A3E5-F864C52B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79192"/>
        <c:axId val="652079584"/>
      </c:lineChart>
      <c:catAx>
        <c:axId val="65207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79584"/>
        <c:crosses val="autoZero"/>
        <c:auto val="1"/>
        <c:lblAlgn val="ctr"/>
        <c:lblOffset val="100"/>
        <c:noMultiLvlLbl val="0"/>
      </c:catAx>
      <c:valAx>
        <c:axId val="6520795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ガス消費量 </a:t>
                </a:r>
                <a:r>
                  <a:rPr lang="en-US" altLang="ja-JP"/>
                  <a:t>[m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79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BEST_二宮!$N$10</c:f>
              <c:strCache>
                <c:ptCount val="1"/>
                <c:pt idx="0">
                  <c:v>冷却水ポンプ電力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4.9288331146106867E-2"/>
                  <c:y val="6.0387817902072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F6-4F0F-8C45-2E519582EF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BEST_二宮!$N$11:$N$16</c:f>
              <c:numCache>
                <c:formatCode>0.0_);[Red]\(0.0\)</c:formatCode>
                <c:ptCount val="6"/>
                <c:pt idx="0">
                  <c:v>15.96827</c:v>
                </c:pt>
                <c:pt idx="1">
                  <c:v>14.922420000000001</c:v>
                </c:pt>
                <c:pt idx="2">
                  <c:v>14.65232</c:v>
                </c:pt>
                <c:pt idx="3">
                  <c:v>15.980700000000001</c:v>
                </c:pt>
                <c:pt idx="4">
                  <c:v>10.71875</c:v>
                </c:pt>
                <c:pt idx="5">
                  <c:v>7.8891400000000003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6-4F0F-8C45-2E519582EF66}"/>
            </c:ext>
          </c:extLst>
        </c:ser>
        <c:ser>
          <c:idx val="1"/>
          <c:order val="1"/>
          <c:tx>
            <c:strRef>
              <c:f>BEST_二宮!$O$10</c:f>
              <c:strCache>
                <c:ptCount val="1"/>
                <c:pt idx="0">
                  <c:v>冷却塔ファン電力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9288331146106736E-2"/>
                  <c:y val="6.0387817902072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F6-4F0F-8C45-2E519582EF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BEST_二宮!$O$11:$O$16</c:f>
              <c:numCache>
                <c:formatCode>0.0_);[Red]\(0.0\)</c:formatCode>
                <c:ptCount val="6"/>
                <c:pt idx="0">
                  <c:v>8.1519999999999992</c:v>
                </c:pt>
                <c:pt idx="1">
                  <c:v>8.1519999999999992</c:v>
                </c:pt>
                <c:pt idx="2">
                  <c:v>2.2577500000000001</c:v>
                </c:pt>
                <c:pt idx="3">
                  <c:v>0.52173000000000003</c:v>
                </c:pt>
                <c:pt idx="4">
                  <c:v>8.1519999999999992</c:v>
                </c:pt>
                <c:pt idx="5">
                  <c:v>8.1519999999999992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6-4F0F-8C45-2E519582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78800"/>
        <c:axId val="648867640"/>
      </c:lineChart>
      <c:catAx>
        <c:axId val="6520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7640"/>
        <c:crosses val="autoZero"/>
        <c:auto val="1"/>
        <c:lblAlgn val="ctr"/>
        <c:lblOffset val="100"/>
        <c:noMultiLvlLbl val="0"/>
      </c:catAx>
      <c:valAx>
        <c:axId val="64886764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消費電力 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788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BEST_二宮!$Z$10</c:f>
              <c:strCache>
                <c:ptCount val="1"/>
                <c:pt idx="0">
                  <c:v>AR-COP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BEST_二宮!$Z$11:$Z$16</c:f>
              <c:numCache>
                <c:formatCode>0.00_ </c:formatCode>
                <c:ptCount val="6"/>
                <c:pt idx="0">
                  <c:v>1.3155603706784811</c:v>
                </c:pt>
                <c:pt idx="1">
                  <c:v>1.4565648760905512</c:v>
                </c:pt>
                <c:pt idx="2">
                  <c:v>1.4989612085051911</c:v>
                </c:pt>
                <c:pt idx="3">
                  <c:v>1.3140740774726212</c:v>
                </c:pt>
                <c:pt idx="4">
                  <c:v>1.3320891048353376</c:v>
                </c:pt>
                <c:pt idx="5">
                  <c:v>1.3103207981690368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7-474C-84BF-ABE5BE89461A}"/>
            </c:ext>
          </c:extLst>
        </c:ser>
        <c:ser>
          <c:idx val="1"/>
          <c:order val="1"/>
          <c:tx>
            <c:strRef>
              <c:f>BEST_二宮!$AA$10</c:f>
              <c:strCache>
                <c:ptCount val="1"/>
                <c:pt idx="0">
                  <c:v>システムCOP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BEST_二宮!$AA$11:$AA$16</c:f>
              <c:numCache>
                <c:formatCode>0.00_ </c:formatCode>
                <c:ptCount val="6"/>
                <c:pt idx="0">
                  <c:v>1.0983533795978488</c:v>
                </c:pt>
                <c:pt idx="1">
                  <c:v>1.2026632127146129</c:v>
                </c:pt>
                <c:pt idx="2">
                  <c:v>1.2814634681764305</c:v>
                </c:pt>
                <c:pt idx="3">
                  <c:v>1.1466257389306644</c:v>
                </c:pt>
                <c:pt idx="4">
                  <c:v>1.1057103481060282</c:v>
                </c:pt>
                <c:pt idx="5">
                  <c:v>1.1126880699400568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7-474C-84BF-ABE5BE89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866464"/>
        <c:axId val="648867248"/>
      </c:lineChart>
      <c:catAx>
        <c:axId val="6488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7248"/>
        <c:crosses val="autoZero"/>
        <c:auto val="1"/>
        <c:lblAlgn val="ctr"/>
        <c:lblOffset val="100"/>
        <c:noMultiLvlLbl val="0"/>
      </c:catAx>
      <c:valAx>
        <c:axId val="64886724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COP</a:t>
                </a:r>
                <a:r>
                  <a:rPr lang="ja-JP" altLang="en-US"/>
                  <a:t>（一次エネ換算）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6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BEST_二宮!$X$10</c:f>
              <c:strCache>
                <c:ptCount val="1"/>
                <c:pt idx="0">
                  <c:v>冷却水ポンプ揚程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BEST_二宮!$X$11:$X$16</c:f>
              <c:numCache>
                <c:formatCode>0.0_);[Red]\(0.0\)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C-4BBB-AD21-34AA80C2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862936"/>
        <c:axId val="648864112"/>
      </c:lineChart>
      <c:catAx>
        <c:axId val="64886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4112"/>
        <c:crosses val="autoZero"/>
        <c:auto val="1"/>
        <c:lblAlgn val="ctr"/>
        <c:lblOffset val="100"/>
        <c:noMultiLvlLbl val="0"/>
      </c:catAx>
      <c:valAx>
        <c:axId val="6488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293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BEST_二宮!$Y$10</c:f>
              <c:strCache>
                <c:ptCount val="1"/>
                <c:pt idx="0">
                  <c:v>冷却水ポンプINV比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BEST_二宮!$Y$11:$Y$16</c:f>
              <c:numCache>
                <c:formatCode>0.0_);[Red]\(0.0\)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C-42BC-831E-D55DEBB2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864504"/>
        <c:axId val="648861760"/>
      </c:lineChart>
      <c:catAx>
        <c:axId val="64886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1760"/>
        <c:crosses val="autoZero"/>
        <c:auto val="1"/>
        <c:lblAlgn val="ctr"/>
        <c:lblOffset val="100"/>
        <c:noMultiLvlLbl val="0"/>
      </c:catAx>
      <c:valAx>
        <c:axId val="6488617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45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BEST_二宮!$P$11:$P$16</c:f>
              <c:numCache>
                <c:formatCode>0.0_);[Red]\(0.0\)</c:formatCode>
                <c:ptCount val="6"/>
                <c:pt idx="0">
                  <c:v>2474.2338</c:v>
                </c:pt>
                <c:pt idx="1">
                  <c:v>2382.1349999999998</c:v>
                </c:pt>
                <c:pt idx="2">
                  <c:v>2357.8332</c:v>
                </c:pt>
                <c:pt idx="3">
                  <c:v>2475.3101999999999</c:v>
                </c:pt>
                <c:pt idx="4">
                  <c:v>1975.1538</c:v>
                </c:pt>
                <c:pt idx="5">
                  <c:v>1655.5932</c:v>
                </c:pt>
              </c:numCache>
            </c:numRef>
          </c:xVal>
          <c:yVal>
            <c:numRef>
              <c:f>BEST_二宮!$X$11:$X$16</c:f>
              <c:numCache>
                <c:formatCode>0.0_);[Red]\(0.0\)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5-4710-A57F-F459B79D4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62152"/>
        <c:axId val="648863720"/>
      </c:scatterChart>
      <c:valAx>
        <c:axId val="648862152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3720"/>
        <c:crosses val="autoZero"/>
        <c:crossBetween val="midCat"/>
      </c:valAx>
      <c:valAx>
        <c:axId val="6488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215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集計!$H$6:$H$11</c:f>
              <c:numCache>
                <c:formatCode>0.0_);[Red]\(0.0\)</c:formatCode>
                <c:ptCount val="6"/>
                <c:pt idx="0">
                  <c:v>2474.2338</c:v>
                </c:pt>
                <c:pt idx="1">
                  <c:v>2382.1349999999998</c:v>
                </c:pt>
                <c:pt idx="2">
                  <c:v>2357.8332</c:v>
                </c:pt>
                <c:pt idx="3">
                  <c:v>2475.3101999999999</c:v>
                </c:pt>
                <c:pt idx="4">
                  <c:v>1975.1538</c:v>
                </c:pt>
                <c:pt idx="5">
                  <c:v>1655.5932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8-417B-8655-143421C65BA8}"/>
            </c:ext>
          </c:extLst>
        </c:ser>
        <c:ser>
          <c:idx val="1"/>
          <c:order val="1"/>
          <c:tx>
            <c:strRef>
              <c:f>集計!$A$13</c:f>
              <c:strCache>
                <c:ptCount val="1"/>
                <c:pt idx="0">
                  <c:v>LCEM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集計!$H$13:$H$18</c:f>
              <c:numCache>
                <c:formatCode>0.0_);[Red]\(0.0\)</c:formatCode>
                <c:ptCount val="6"/>
                <c:pt idx="0">
                  <c:v>2498.1921429282702</c:v>
                </c:pt>
                <c:pt idx="1">
                  <c:v>2384.7226004956624</c:v>
                </c:pt>
                <c:pt idx="2">
                  <c:v>2330.8201904080956</c:v>
                </c:pt>
                <c:pt idx="3">
                  <c:v>2480.2030221836353</c:v>
                </c:pt>
                <c:pt idx="4">
                  <c:v>2006.081240764627</c:v>
                </c:pt>
                <c:pt idx="5">
                  <c:v>1680.5825221737612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8-417B-8655-143421C65BA8}"/>
            </c:ext>
          </c:extLst>
        </c:ser>
        <c:ser>
          <c:idx val="2"/>
          <c:order val="2"/>
          <c:tx>
            <c:strRef>
              <c:f>集計!$A$20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集計!$H$20:$H$25</c:f>
              <c:numCache>
                <c:formatCode>0.0_);[Red]\(0.0\)</c:formatCode>
                <c:ptCount val="6"/>
                <c:pt idx="0">
                  <c:v>2500.2000000000003</c:v>
                </c:pt>
                <c:pt idx="1">
                  <c:v>2400</c:v>
                </c:pt>
                <c:pt idx="2">
                  <c:v>2376</c:v>
                </c:pt>
                <c:pt idx="3">
                  <c:v>2493</c:v>
                </c:pt>
                <c:pt idx="4">
                  <c:v>1986.6</c:v>
                </c:pt>
                <c:pt idx="5">
                  <c:v>1653.6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8-417B-8655-143421C65BA8}"/>
            </c:ext>
          </c:extLst>
        </c:ser>
        <c:ser>
          <c:idx val="3"/>
          <c:order val="3"/>
          <c:tx>
            <c:strRef>
              <c:f>集計!$A$27</c:f>
              <c:strCache>
                <c:ptCount val="1"/>
                <c:pt idx="0">
                  <c:v>Popolo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集計!$H$27:$H$32</c:f>
              <c:numCache>
                <c:formatCode>0.0_);[Red]\(0.0\)</c:formatCode>
                <c:ptCount val="6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8-417B-8655-143421C65BA8}"/>
            </c:ext>
          </c:extLst>
        </c:ser>
        <c:ser>
          <c:idx val="4"/>
          <c:order val="4"/>
          <c:tx>
            <c:strRef>
              <c:f>集計!$A$34</c:f>
              <c:strCache>
                <c:ptCount val="1"/>
                <c:pt idx="0">
                  <c:v>ENe-ST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集計!$H$34:$H$39</c:f>
              <c:numCache>
                <c:formatCode>0.0_);[Red]\(0.0\)</c:formatCode>
                <c:ptCount val="6"/>
                <c:pt idx="0">
                  <c:v>2496.0562987031299</c:v>
                </c:pt>
                <c:pt idx="1">
                  <c:v>2392.6809467133498</c:v>
                </c:pt>
                <c:pt idx="2">
                  <c:v>2373.17320222324</c:v>
                </c:pt>
                <c:pt idx="3">
                  <c:v>2492.9283698680902</c:v>
                </c:pt>
                <c:pt idx="4">
                  <c:v>1980.0160756595401</c:v>
                </c:pt>
                <c:pt idx="5">
                  <c:v>1649.7882269747399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8-417B-8655-143421C65BA8}"/>
            </c:ext>
          </c:extLst>
        </c:ser>
        <c:ser>
          <c:idx val="5"/>
          <c:order val="5"/>
          <c:tx>
            <c:strRef>
              <c:f>集計!$A$41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集計!$H$41:$H$46</c:f>
              <c:numCache>
                <c:formatCode>0.0_);[Red]\(0.0\)</c:formatCode>
                <c:ptCount val="6"/>
                <c:pt idx="0">
                  <c:v>2499.7649979600001</c:v>
                </c:pt>
                <c:pt idx="1">
                  <c:v>2499.7649979600001</c:v>
                </c:pt>
                <c:pt idx="2">
                  <c:v>2499.7649979600001</c:v>
                </c:pt>
                <c:pt idx="3">
                  <c:v>2499.7649979600001</c:v>
                </c:pt>
                <c:pt idx="4">
                  <c:v>2499.7649979600001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8-417B-8655-143421C65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71272"/>
        <c:axId val="534070096"/>
      </c:lineChart>
      <c:catAx>
        <c:axId val="5340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0096"/>
        <c:crosses val="autoZero"/>
        <c:auto val="1"/>
        <c:lblAlgn val="ctr"/>
        <c:lblOffset val="100"/>
        <c:noMultiLvlLbl val="0"/>
      </c:catAx>
      <c:valAx>
        <c:axId val="534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12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BEST_二宮!$P$11:$P$16</c:f>
              <c:numCache>
                <c:formatCode>0.0_);[Red]\(0.0\)</c:formatCode>
                <c:ptCount val="6"/>
                <c:pt idx="0">
                  <c:v>2474.2338</c:v>
                </c:pt>
                <c:pt idx="1">
                  <c:v>2382.1349999999998</c:v>
                </c:pt>
                <c:pt idx="2">
                  <c:v>2357.8332</c:v>
                </c:pt>
                <c:pt idx="3">
                  <c:v>2475.3101999999999</c:v>
                </c:pt>
                <c:pt idx="4">
                  <c:v>1975.1538</c:v>
                </c:pt>
                <c:pt idx="5">
                  <c:v>1655.5932</c:v>
                </c:pt>
              </c:numCache>
            </c:numRef>
          </c:xVal>
          <c:yVal>
            <c:numRef>
              <c:f>BEST_二宮!$Y$11:$Y$16</c:f>
              <c:numCache>
                <c:formatCode>0.0_);[Red]\(0.0\)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C-47B2-9E54-41DE41E1D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62544"/>
        <c:axId val="648865288"/>
      </c:scatterChart>
      <c:valAx>
        <c:axId val="648862544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5288"/>
        <c:crosses val="autoZero"/>
        <c:crossBetween val="midCat"/>
      </c:valAx>
      <c:valAx>
        <c:axId val="6488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</a:t>
                </a: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LCEM_矢島!$T$10</c:f>
              <c:strCache>
                <c:ptCount val="1"/>
                <c:pt idx="0">
                  <c:v>AR入口温度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6D-4216-B1B0-633FA362AF7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6D-4216-B1B0-633FA362AF7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6D-4216-B1B0-633FA362AF7C}"/>
                </c:ext>
              </c:extLst>
            </c:dLbl>
            <c:dLbl>
              <c:idx val="3"/>
              <c:layout>
                <c:manualLayout>
                  <c:x val="-1.9010553368328961E-2"/>
                  <c:y val="-4.3146438591727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6D-4216-B1B0-633FA362AF7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6D-4216-B1B0-633FA362AF7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6D-4216-B1B0-633FA362AF7C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LCEM_矢島!$T$11:$T$16</c:f>
              <c:numCache>
                <c:formatCode>0.0_);[Red]\(0.0\)</c:formatCode>
                <c:ptCount val="6"/>
                <c:pt idx="0">
                  <c:v>32.017907716713324</c:v>
                </c:pt>
                <c:pt idx="1">
                  <c:v>25.168666245321923</c:v>
                </c:pt>
                <c:pt idx="2">
                  <c:v>22.014310106272859</c:v>
                </c:pt>
                <c:pt idx="3">
                  <c:v>31.518147188004697</c:v>
                </c:pt>
                <c:pt idx="4">
                  <c:v>31.199585026217672</c:v>
                </c:pt>
                <c:pt idx="5">
                  <c:v>31.121657546543705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6D-4216-B1B0-633FA362AF7C}"/>
            </c:ext>
          </c:extLst>
        </c:ser>
        <c:ser>
          <c:idx val="1"/>
          <c:order val="1"/>
          <c:tx>
            <c:strRef>
              <c:f>LCEM_矢島!$U$10</c:f>
              <c:strCache>
                <c:ptCount val="1"/>
                <c:pt idx="0">
                  <c:v>AR出口温度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LCEM_矢島!$U$11:$U$16</c:f>
              <c:numCache>
                <c:formatCode>0.0_);[Red]\(0.0\)</c:formatCode>
                <c:ptCount val="6"/>
                <c:pt idx="0">
                  <c:v>37</c:v>
                </c:pt>
                <c:pt idx="1">
                  <c:v>30.2</c:v>
                </c:pt>
                <c:pt idx="2">
                  <c:v>27</c:v>
                </c:pt>
                <c:pt idx="3">
                  <c:v>36.5</c:v>
                </c:pt>
                <c:pt idx="4">
                  <c:v>36.200000000000003</c:v>
                </c:pt>
                <c:pt idx="5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6D-4216-B1B0-633FA362AF7C}"/>
            </c:ext>
          </c:extLst>
        </c:ser>
        <c:ser>
          <c:idx val="2"/>
          <c:order val="2"/>
          <c:tx>
            <c:strRef>
              <c:f>LCEM_矢島!$V$10</c:f>
              <c:strCache>
                <c:ptCount val="1"/>
                <c:pt idx="0">
                  <c:v>冷却塔出口温度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LCEM_矢島!$V$11:$V$16</c:f>
              <c:numCache>
                <c:formatCode>0.0_);[Red]\(0.0\)</c:formatCode>
                <c:ptCount val="6"/>
                <c:pt idx="0">
                  <c:v>31.999376305426967</c:v>
                </c:pt>
                <c:pt idx="1">
                  <c:v>25.151554622337507</c:v>
                </c:pt>
                <c:pt idx="2">
                  <c:v>21.998402968385815</c:v>
                </c:pt>
                <c:pt idx="3">
                  <c:v>26.120900612669864</c:v>
                </c:pt>
                <c:pt idx="4">
                  <c:v>31.186808585814379</c:v>
                </c:pt>
                <c:pt idx="5">
                  <c:v>31.111985986699228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6D-4216-B1B0-633FA362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81520"/>
        <c:axId val="536881912"/>
      </c:lineChart>
      <c:catAx>
        <c:axId val="5368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1912"/>
        <c:crosses val="autoZero"/>
        <c:auto val="1"/>
        <c:lblAlgn val="ctr"/>
        <c:lblOffset val="100"/>
        <c:noMultiLvlLbl val="0"/>
      </c:catAx>
      <c:valAx>
        <c:axId val="536881912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冷却水温度 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1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LCEM_矢島!$P$10</c:f>
              <c:strCache>
                <c:ptCount val="1"/>
                <c:pt idx="0">
                  <c:v>冷却水流量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LCEM_矢島!$P$11:$P$16</c:f>
              <c:numCache>
                <c:formatCode>0.0_);[Red]\(0.0\)</c:formatCode>
                <c:ptCount val="6"/>
                <c:pt idx="0">
                  <c:v>2498.1921429282702</c:v>
                </c:pt>
                <c:pt idx="1">
                  <c:v>2384.7226004956624</c:v>
                </c:pt>
                <c:pt idx="2">
                  <c:v>2330.8201904080956</c:v>
                </c:pt>
                <c:pt idx="3">
                  <c:v>2480.2030221836353</c:v>
                </c:pt>
                <c:pt idx="4">
                  <c:v>2006.081240764627</c:v>
                </c:pt>
                <c:pt idx="5">
                  <c:v>1680.5825221737612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4-4B13-9598-1691F18D6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30080"/>
        <c:axId val="524031648"/>
      </c:lineChart>
      <c:catAx>
        <c:axId val="5240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1648"/>
        <c:crosses val="autoZero"/>
        <c:auto val="1"/>
        <c:lblAlgn val="ctr"/>
        <c:lblOffset val="100"/>
        <c:noMultiLvlLbl val="0"/>
      </c:catAx>
      <c:valAx>
        <c:axId val="524031648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00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LCEM_矢島!$Q$10</c:f>
              <c:strCache>
                <c:ptCount val="1"/>
                <c:pt idx="0">
                  <c:v>冷却塔ファンINV比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7.1093886701662293E-2"/>
                  <c:y val="-7.763055480133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A3-49D4-9A74-36AF2C8364DD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LCEM_矢島!$Q$11:$Q$16</c:f>
              <c:numCache>
                <c:formatCode>0.00_);[Red]\(0.00\)</c:formatCode>
                <c:ptCount val="6"/>
                <c:pt idx="0">
                  <c:v>0.99994959419043339</c:v>
                </c:pt>
                <c:pt idx="1">
                  <c:v>0.99964382357853221</c:v>
                </c:pt>
                <c:pt idx="2">
                  <c:v>0.72603680666570014</c:v>
                </c:pt>
                <c:pt idx="3">
                  <c:v>0.4</c:v>
                </c:pt>
                <c:pt idx="4">
                  <c:v>0.99992989446320402</c:v>
                </c:pt>
                <c:pt idx="5">
                  <c:v>0.99993640737301659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3-49D4-9A74-36AF2C8364DD}"/>
            </c:ext>
          </c:extLst>
        </c:ser>
        <c:ser>
          <c:idx val="1"/>
          <c:order val="1"/>
          <c:tx>
            <c:strRef>
              <c:f>LCEM_矢島!$R$10</c:f>
              <c:strCache>
                <c:ptCount val="1"/>
                <c:pt idx="0">
                  <c:v>バイパス流量比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0677220034995753E-2"/>
                  <c:y val="0.100617702959543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A3-49D4-9A74-36AF2C8364DD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LCEM_矢島!$R$11:$R$16</c:f>
              <c:numCache>
                <c:formatCode>0.00_);[Red]\(0.00\)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0.51826634412424699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3-49D4-9A74-36AF2C83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32824"/>
        <c:axId val="524032432"/>
      </c:lineChart>
      <c:catAx>
        <c:axId val="52403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2432"/>
        <c:crosses val="autoZero"/>
        <c:auto val="1"/>
        <c:lblAlgn val="ctr"/>
        <c:lblOffset val="100"/>
        <c:noMultiLvlLbl val="0"/>
      </c:catAx>
      <c:valAx>
        <c:axId val="5240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比率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28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LCEM_矢島!$L$10</c:f>
              <c:strCache>
                <c:ptCount val="1"/>
                <c:pt idx="0">
                  <c:v>ARガス消費量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LCEM_矢島!$L$11:$L$16</c:f>
              <c:numCache>
                <c:formatCode>0.0_);[Red]\(0.0\)</c:formatCode>
                <c:ptCount val="6"/>
                <c:pt idx="0">
                  <c:v>32.383788993363488</c:v>
                </c:pt>
                <c:pt idx="1">
                  <c:v>29.333443168477746</c:v>
                </c:pt>
                <c:pt idx="2">
                  <c:v>28.340448480096569</c:v>
                </c:pt>
                <c:pt idx="3">
                  <c:v>32.131788985787118</c:v>
                </c:pt>
                <c:pt idx="4">
                  <c:v>25.861508602098098</c:v>
                </c:pt>
                <c:pt idx="5">
                  <c:v>26.547887306050566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C-41A7-8618-1EEE01FF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33216"/>
        <c:axId val="524031256"/>
      </c:lineChart>
      <c:catAx>
        <c:axId val="5240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1256"/>
        <c:crosses val="autoZero"/>
        <c:auto val="1"/>
        <c:lblAlgn val="ctr"/>
        <c:lblOffset val="100"/>
        <c:noMultiLvlLbl val="0"/>
      </c:catAx>
      <c:valAx>
        <c:axId val="52403125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ガス消費量 </a:t>
                </a:r>
                <a:r>
                  <a:rPr lang="en-US" altLang="ja-JP"/>
                  <a:t>[m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32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LCEM_矢島!$N$10</c:f>
              <c:strCache>
                <c:ptCount val="1"/>
                <c:pt idx="0">
                  <c:v>冷却水ポンプ電力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4.9288331146106867E-2"/>
                  <c:y val="6.0387817902072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A2-46AB-A125-76DD92C02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LCEM_矢島!$N$11:$N$16</c:f>
              <c:numCache>
                <c:formatCode>0.0_);[Red]\(0.0\)</c:formatCode>
                <c:ptCount val="6"/>
                <c:pt idx="0">
                  <c:v>16.594704123875719</c:v>
                </c:pt>
                <c:pt idx="1">
                  <c:v>14.603603198258693</c:v>
                </c:pt>
                <c:pt idx="2">
                  <c:v>13.718700156152691</c:v>
                </c:pt>
                <c:pt idx="3">
                  <c:v>16.267197317270426</c:v>
                </c:pt>
                <c:pt idx="4">
                  <c:v>9.161529011737672</c:v>
                </c:pt>
                <c:pt idx="5">
                  <c:v>5.7864077246421095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2-46AB-A125-76DD92C0285B}"/>
            </c:ext>
          </c:extLst>
        </c:ser>
        <c:ser>
          <c:idx val="1"/>
          <c:order val="1"/>
          <c:tx>
            <c:strRef>
              <c:f>LCEM_矢島!$O$10</c:f>
              <c:strCache>
                <c:ptCount val="1"/>
                <c:pt idx="0">
                  <c:v>冷却塔ファン電力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9288331146106736E-2"/>
                  <c:y val="6.0387817902072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A2-46AB-A125-76DD92C02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LCEM_矢島!$O$11:$O$16</c:f>
              <c:numCache>
                <c:formatCode>0.0_);[Red]\(0.0\)</c:formatCode>
                <c:ptCount val="6"/>
                <c:pt idx="0">
                  <c:v>8.150941224402791</c:v>
                </c:pt>
                <c:pt idx="1">
                  <c:v>8.1434661788750642</c:v>
                </c:pt>
                <c:pt idx="2">
                  <c:v>3.11996232620417</c:v>
                </c:pt>
                <c:pt idx="3">
                  <c:v>0.52173913043478271</c:v>
                </c:pt>
                <c:pt idx="4">
                  <c:v>8.1504594956545624</c:v>
                </c:pt>
                <c:pt idx="5">
                  <c:v>8.1506187574798297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2-46AB-A125-76DD92C0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33608"/>
        <c:axId val="649340176"/>
      </c:lineChart>
      <c:catAx>
        <c:axId val="5240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0176"/>
        <c:crosses val="autoZero"/>
        <c:auto val="1"/>
        <c:lblAlgn val="ctr"/>
        <c:lblOffset val="100"/>
        <c:noMultiLvlLbl val="0"/>
      </c:catAx>
      <c:valAx>
        <c:axId val="6493401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消費電力 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360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LCEM_矢島!$Z$10</c:f>
              <c:strCache>
                <c:ptCount val="1"/>
                <c:pt idx="0">
                  <c:v>AR-COP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LCEM_矢島!$Z$11:$Z$16</c:f>
              <c:numCache>
                <c:formatCode>0.00_ </c:formatCode>
                <c:ptCount val="6"/>
                <c:pt idx="0">
                  <c:v>1.3010954341579588</c:v>
                </c:pt>
                <c:pt idx="1">
                  <c:v>1.4363946215928169</c:v>
                </c:pt>
                <c:pt idx="2">
                  <c:v>1.4867231204753477</c:v>
                </c:pt>
                <c:pt idx="3">
                  <c:v>1.311299536376183</c:v>
                </c:pt>
                <c:pt idx="4">
                  <c:v>1.303385680960057</c:v>
                </c:pt>
                <c:pt idx="5">
                  <c:v>1.2696874749923195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E-4BB7-87D3-7FC0EB0D0DAC}"/>
            </c:ext>
          </c:extLst>
        </c:ser>
        <c:ser>
          <c:idx val="1"/>
          <c:order val="1"/>
          <c:tx>
            <c:strRef>
              <c:f>LCEM_矢島!$AA$10</c:f>
              <c:strCache>
                <c:ptCount val="1"/>
                <c:pt idx="0">
                  <c:v>システムCOP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LCEM_矢島!$AA$11:$AA$16</c:f>
              <c:numCache>
                <c:formatCode>0.00_ </c:formatCode>
                <c:ptCount val="6"/>
                <c:pt idx="0">
                  <c:v>1.0843476554529148</c:v>
                </c:pt>
                <c:pt idx="1">
                  <c:v>1.1911425585358209</c:v>
                </c:pt>
                <c:pt idx="2">
                  <c:v>1.2729951546571423</c:v>
                </c:pt>
                <c:pt idx="3">
                  <c:v>1.1424980111505942</c:v>
                </c:pt>
                <c:pt idx="4">
                  <c:v>1.0979561127274717</c:v>
                </c:pt>
                <c:pt idx="5">
                  <c:v>1.0995898345200212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E-4BB7-87D3-7FC0EB0D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41744"/>
        <c:axId val="649340568"/>
      </c:lineChart>
      <c:catAx>
        <c:axId val="6493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0568"/>
        <c:crosses val="autoZero"/>
        <c:auto val="1"/>
        <c:lblAlgn val="ctr"/>
        <c:lblOffset val="100"/>
        <c:noMultiLvlLbl val="0"/>
      </c:catAx>
      <c:valAx>
        <c:axId val="64934056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COP</a:t>
                </a:r>
                <a:r>
                  <a:rPr lang="ja-JP" altLang="en-US"/>
                  <a:t>（一次エネ換算）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17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LCEM_矢島!$X$10</c:f>
              <c:strCache>
                <c:ptCount val="1"/>
                <c:pt idx="0">
                  <c:v>冷却水ポンプ揚程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LCEM_矢島!$X$11:$X$16</c:f>
              <c:numCache>
                <c:formatCode>0.0_);[Red]\(0.0\)</c:formatCode>
                <c:ptCount val="6"/>
                <c:pt idx="0">
                  <c:v>244.68829355717281</c:v>
                </c:pt>
                <c:pt idx="1">
                  <c:v>225.57536729783519</c:v>
                </c:pt>
                <c:pt idx="2">
                  <c:v>216.80720432944403</c:v>
                </c:pt>
                <c:pt idx="3">
                  <c:v>241.59893694995998</c:v>
                </c:pt>
                <c:pt idx="4">
                  <c:v>168.22438963911907</c:v>
                </c:pt>
                <c:pt idx="5">
                  <c:v>126.82904024688392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6-4253-B5FC-A7AFBC1A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39784"/>
        <c:axId val="649340960"/>
      </c:lineChart>
      <c:catAx>
        <c:axId val="64933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0960"/>
        <c:crosses val="autoZero"/>
        <c:auto val="1"/>
        <c:lblAlgn val="ctr"/>
        <c:lblOffset val="100"/>
        <c:noMultiLvlLbl val="0"/>
      </c:catAx>
      <c:valAx>
        <c:axId val="6493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3978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LCEM_矢島!$Y$10</c:f>
              <c:strCache>
                <c:ptCount val="1"/>
                <c:pt idx="0">
                  <c:v>冷却水ポンプINV比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LCEM_矢島!$Y$11:$Y$16</c:f>
              <c:numCache>
                <c:formatCode>0.0_);[Red]\(0.0\)</c:formatCode>
                <c:ptCount val="6"/>
                <c:pt idx="0">
                  <c:v>0.99861379992580468</c:v>
                </c:pt>
                <c:pt idx="1">
                  <c:v>0.9583779109431112</c:v>
                </c:pt>
                <c:pt idx="2">
                  <c:v>0.93934305150504438</c:v>
                </c:pt>
                <c:pt idx="3">
                  <c:v>0.99222073233405172</c:v>
                </c:pt>
                <c:pt idx="4">
                  <c:v>0.82596487672393182</c:v>
                </c:pt>
                <c:pt idx="5">
                  <c:v>0.71532378052412871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0-43E5-93CA-E71C3740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41352"/>
        <c:axId val="649339000"/>
      </c:lineChart>
      <c:catAx>
        <c:axId val="64934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39000"/>
        <c:crosses val="autoZero"/>
        <c:auto val="1"/>
        <c:lblAlgn val="ctr"/>
        <c:lblOffset val="100"/>
        <c:noMultiLvlLbl val="0"/>
      </c:catAx>
      <c:valAx>
        <c:axId val="64933900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13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LCEM_矢島!$P$11:$P$16</c:f>
              <c:numCache>
                <c:formatCode>0.0_);[Red]\(0.0\)</c:formatCode>
                <c:ptCount val="6"/>
                <c:pt idx="0">
                  <c:v>2498.1921429282702</c:v>
                </c:pt>
                <c:pt idx="1">
                  <c:v>2384.7226004956624</c:v>
                </c:pt>
                <c:pt idx="2">
                  <c:v>2330.8201904080956</c:v>
                </c:pt>
                <c:pt idx="3">
                  <c:v>2480.2030221836353</c:v>
                </c:pt>
                <c:pt idx="4">
                  <c:v>2006.081240764627</c:v>
                </c:pt>
                <c:pt idx="5">
                  <c:v>1680.5825221737612</c:v>
                </c:pt>
              </c:numCache>
            </c:numRef>
          </c:xVal>
          <c:yVal>
            <c:numRef>
              <c:f>LCEM_矢島!$X$11:$X$16</c:f>
              <c:numCache>
                <c:formatCode>0.0_);[Red]\(0.0\)</c:formatCode>
                <c:ptCount val="6"/>
                <c:pt idx="0">
                  <c:v>244.68829355717281</c:v>
                </c:pt>
                <c:pt idx="1">
                  <c:v>225.57536729783519</c:v>
                </c:pt>
                <c:pt idx="2">
                  <c:v>216.80720432944403</c:v>
                </c:pt>
                <c:pt idx="3">
                  <c:v>241.59893694995998</c:v>
                </c:pt>
                <c:pt idx="4">
                  <c:v>168.22438963911907</c:v>
                </c:pt>
                <c:pt idx="5">
                  <c:v>126.82904024688392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B-43E7-9C71-902FED57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67648"/>
        <c:axId val="81671568"/>
      </c:scatterChart>
      <c:valAx>
        <c:axId val="81667648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1568"/>
        <c:crosses val="autoZero"/>
        <c:crossBetween val="midCat"/>
      </c:valAx>
      <c:valAx>
        <c:axId val="816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7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集計!$I$6:$I$11</c:f>
              <c:numCache>
                <c:formatCode>0.0_);[Red]\(0.0\)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0.65200000000000002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9-4245-B05B-F95194B52B0A}"/>
            </c:ext>
          </c:extLst>
        </c:ser>
        <c:ser>
          <c:idx val="1"/>
          <c:order val="1"/>
          <c:tx>
            <c:strRef>
              <c:f>集計!$A$13</c:f>
              <c:strCache>
                <c:ptCount val="1"/>
                <c:pt idx="0">
                  <c:v>LCEM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集計!$I$13:$I$18</c:f>
              <c:numCache>
                <c:formatCode>0.0_);[Red]\(0.0\)</c:formatCode>
                <c:ptCount val="6"/>
                <c:pt idx="0">
                  <c:v>0.99994959419043339</c:v>
                </c:pt>
                <c:pt idx="1">
                  <c:v>0.99964382357853221</c:v>
                </c:pt>
                <c:pt idx="2">
                  <c:v>0.72603680666570014</c:v>
                </c:pt>
                <c:pt idx="3">
                  <c:v>0.4</c:v>
                </c:pt>
                <c:pt idx="4">
                  <c:v>0.99992989446320402</c:v>
                </c:pt>
                <c:pt idx="5">
                  <c:v>0.99993640737301659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9-4245-B05B-F95194B52B0A}"/>
            </c:ext>
          </c:extLst>
        </c:ser>
        <c:ser>
          <c:idx val="2"/>
          <c:order val="2"/>
          <c:tx>
            <c:strRef>
              <c:f>集計!$A$20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集計!$I$20:$I$25</c:f>
              <c:numCache>
                <c:formatCode>0.0_);[Red]\(0.0\)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0.68100000000000005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9-4245-B05B-F95194B52B0A}"/>
            </c:ext>
          </c:extLst>
        </c:ser>
        <c:ser>
          <c:idx val="3"/>
          <c:order val="3"/>
          <c:tx>
            <c:strRef>
              <c:f>集計!$A$27</c:f>
              <c:strCache>
                <c:ptCount val="1"/>
                <c:pt idx="0">
                  <c:v>Popolo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集計!$I$27:$I$32</c:f>
              <c:numCache>
                <c:formatCode>0.0_);[Red]\(0.0\)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0.52684082031250001</c:v>
                </c:pt>
                <c:pt idx="3">
                  <c:v>0.4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9-4245-B05B-F95194B52B0A}"/>
            </c:ext>
          </c:extLst>
        </c:ser>
        <c:ser>
          <c:idx val="4"/>
          <c:order val="4"/>
          <c:tx>
            <c:strRef>
              <c:f>集計!$A$34</c:f>
              <c:strCache>
                <c:ptCount val="1"/>
                <c:pt idx="0">
                  <c:v>ENe-ST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集計!$I$34:$I$39</c:f>
              <c:numCache>
                <c:formatCode>0.0_);[Red]\(0.0\)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0.63277115114064098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49-4245-B05B-F95194B52B0A}"/>
            </c:ext>
          </c:extLst>
        </c:ser>
        <c:ser>
          <c:idx val="5"/>
          <c:order val="5"/>
          <c:tx>
            <c:strRef>
              <c:f>集計!$A$41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集計!$I$41:$I$46</c:f>
              <c:numCache>
                <c:formatCode>0.0_);[Red]\(0.0\)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0.74660795958412896</c:v>
                </c:pt>
                <c:pt idx="3">
                  <c:v>0.41626560559848003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49-4245-B05B-F95194B5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474792"/>
        <c:axId val="645475968"/>
      </c:lineChart>
      <c:catAx>
        <c:axId val="64547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5968"/>
        <c:crosses val="autoZero"/>
        <c:auto val="1"/>
        <c:lblAlgn val="ctr"/>
        <c:lblOffset val="100"/>
        <c:noMultiLvlLbl val="0"/>
      </c:catAx>
      <c:valAx>
        <c:axId val="645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冷却塔ファン</a:t>
                </a: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4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LCEM_矢島!$P$11:$P$16</c:f>
              <c:numCache>
                <c:formatCode>0.0_);[Red]\(0.0\)</c:formatCode>
                <c:ptCount val="6"/>
                <c:pt idx="0">
                  <c:v>2498.1921429282702</c:v>
                </c:pt>
                <c:pt idx="1">
                  <c:v>2384.7226004956624</c:v>
                </c:pt>
                <c:pt idx="2">
                  <c:v>2330.8201904080956</c:v>
                </c:pt>
                <c:pt idx="3">
                  <c:v>2480.2030221836353</c:v>
                </c:pt>
                <c:pt idx="4">
                  <c:v>2006.081240764627</c:v>
                </c:pt>
                <c:pt idx="5">
                  <c:v>1680.5825221737612</c:v>
                </c:pt>
              </c:numCache>
            </c:numRef>
          </c:xVal>
          <c:yVal>
            <c:numRef>
              <c:f>LCEM_矢島!$Y$11:$Y$16</c:f>
              <c:numCache>
                <c:formatCode>0.0_);[Red]\(0.0\)</c:formatCode>
                <c:ptCount val="6"/>
                <c:pt idx="0">
                  <c:v>0.99861379992580468</c:v>
                </c:pt>
                <c:pt idx="1">
                  <c:v>0.9583779109431112</c:v>
                </c:pt>
                <c:pt idx="2">
                  <c:v>0.93934305150504438</c:v>
                </c:pt>
                <c:pt idx="3">
                  <c:v>0.99222073233405172</c:v>
                </c:pt>
                <c:pt idx="4">
                  <c:v>0.82596487672393182</c:v>
                </c:pt>
                <c:pt idx="5">
                  <c:v>0.71532378052412871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F-4BE7-B210-3D84EB76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1960"/>
        <c:axId val="81669608"/>
      </c:scatterChart>
      <c:valAx>
        <c:axId val="81671960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9608"/>
        <c:crosses val="autoZero"/>
        <c:crossBetween val="midCat"/>
      </c:valAx>
      <c:valAx>
        <c:axId val="816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</a:t>
                </a: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1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ACSESCX_吉田!$T$10</c:f>
              <c:strCache>
                <c:ptCount val="1"/>
                <c:pt idx="0">
                  <c:v>AR入口温度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A8-49B9-8FDA-F6EA671821F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A8-49B9-8FDA-F6EA671821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A8-49B9-8FDA-F6EA671821F5}"/>
                </c:ext>
              </c:extLst>
            </c:dLbl>
            <c:dLbl>
              <c:idx val="3"/>
              <c:layout>
                <c:manualLayout>
                  <c:x val="-1.9010553368328961E-2"/>
                  <c:y val="-4.3146438591727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A8-49B9-8FDA-F6EA671821F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A8-49B9-8FDA-F6EA671821F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A8-49B9-8FDA-F6EA671821F5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ACSESCX_吉田!$T$11:$T$16</c:f>
              <c:numCache>
                <c:formatCode>0.0_);[Red]\(0.0\)</c:formatCode>
                <c:ptCount val="6"/>
                <c:pt idx="0">
                  <c:v>31.99</c:v>
                </c:pt>
                <c:pt idx="1">
                  <c:v>24.9</c:v>
                </c:pt>
                <c:pt idx="2">
                  <c:v>21.89</c:v>
                </c:pt>
                <c:pt idx="3">
                  <c:v>31.5</c:v>
                </c:pt>
                <c:pt idx="4">
                  <c:v>31.02</c:v>
                </c:pt>
                <c:pt idx="5">
                  <c:v>30.88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8-49B9-8FDA-F6EA671821F5}"/>
            </c:ext>
          </c:extLst>
        </c:ser>
        <c:ser>
          <c:idx val="1"/>
          <c:order val="1"/>
          <c:tx>
            <c:strRef>
              <c:f>ACSESCX_吉田!$U$10</c:f>
              <c:strCache>
                <c:ptCount val="1"/>
                <c:pt idx="0">
                  <c:v>AR出口温度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ACSESCX_吉田!$U$11:$U$16</c:f>
              <c:numCache>
                <c:formatCode>0.0_);[Red]\(0.0\)</c:formatCode>
                <c:ptCount val="6"/>
                <c:pt idx="0">
                  <c:v>36.99</c:v>
                </c:pt>
                <c:pt idx="1">
                  <c:v>29.9</c:v>
                </c:pt>
                <c:pt idx="2">
                  <c:v>26.9</c:v>
                </c:pt>
                <c:pt idx="3">
                  <c:v>36.5</c:v>
                </c:pt>
                <c:pt idx="4">
                  <c:v>36.020000000000003</c:v>
                </c:pt>
                <c:pt idx="5">
                  <c:v>36.880000000000003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8-49B9-8FDA-F6EA671821F5}"/>
            </c:ext>
          </c:extLst>
        </c:ser>
        <c:ser>
          <c:idx val="2"/>
          <c:order val="2"/>
          <c:tx>
            <c:strRef>
              <c:f>ACSESCX_吉田!$V$10</c:f>
              <c:strCache>
                <c:ptCount val="1"/>
                <c:pt idx="0">
                  <c:v>冷却塔出口温度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ACSESCX_吉田!$V$11:$V$16</c:f>
              <c:numCache>
                <c:formatCode>0.0_);[Red]\(0.0\)</c:formatCode>
                <c:ptCount val="6"/>
                <c:pt idx="0">
                  <c:v>31.99</c:v>
                </c:pt>
                <c:pt idx="1">
                  <c:v>24.9</c:v>
                </c:pt>
                <c:pt idx="2">
                  <c:v>21.89</c:v>
                </c:pt>
                <c:pt idx="3">
                  <c:v>27.95</c:v>
                </c:pt>
                <c:pt idx="4">
                  <c:v>31.02</c:v>
                </c:pt>
                <c:pt idx="5">
                  <c:v>30.88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8-49B9-8FDA-F6EA6718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70824"/>
        <c:axId val="816468080"/>
      </c:lineChart>
      <c:catAx>
        <c:axId val="8164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8080"/>
        <c:crosses val="autoZero"/>
        <c:auto val="1"/>
        <c:lblAlgn val="ctr"/>
        <c:lblOffset val="100"/>
        <c:noMultiLvlLbl val="0"/>
      </c:catAx>
      <c:valAx>
        <c:axId val="816468080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冷却水温度 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708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ACSESCX_吉田!$P$10</c:f>
              <c:strCache>
                <c:ptCount val="1"/>
                <c:pt idx="0">
                  <c:v>冷却水流量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ACSESCX_吉田!$P$11:$P$16</c:f>
              <c:numCache>
                <c:formatCode>0.0_);[Red]\(0.0\)</c:formatCode>
                <c:ptCount val="6"/>
                <c:pt idx="0">
                  <c:v>2500.2000000000003</c:v>
                </c:pt>
                <c:pt idx="1">
                  <c:v>2400</c:v>
                </c:pt>
                <c:pt idx="2">
                  <c:v>2376</c:v>
                </c:pt>
                <c:pt idx="3">
                  <c:v>2493</c:v>
                </c:pt>
                <c:pt idx="4">
                  <c:v>1986.6</c:v>
                </c:pt>
                <c:pt idx="5">
                  <c:v>1653.6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0-4FE3-A7E9-9AFC8F5D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69256"/>
        <c:axId val="650859576"/>
      </c:lineChart>
      <c:catAx>
        <c:axId val="81646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9576"/>
        <c:crosses val="autoZero"/>
        <c:auto val="1"/>
        <c:lblAlgn val="ctr"/>
        <c:lblOffset val="100"/>
        <c:noMultiLvlLbl val="0"/>
      </c:catAx>
      <c:valAx>
        <c:axId val="65085957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925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ACSESCX_吉田!$Q$10</c:f>
              <c:strCache>
                <c:ptCount val="1"/>
                <c:pt idx="0">
                  <c:v>冷却塔ファンINV比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7.1093886701662293E-2"/>
                  <c:y val="-7.763055480133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51-46B0-9D22-1318EA598F11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ACSESCX_吉田!$Q$11:$Q$16</c:f>
              <c:numCache>
                <c:formatCode>0.00_);[Red]\(0.00\)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0.68100000000000005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1-46B0-9D22-1318EA598F11}"/>
            </c:ext>
          </c:extLst>
        </c:ser>
        <c:ser>
          <c:idx val="1"/>
          <c:order val="1"/>
          <c:tx>
            <c:strRef>
              <c:f>ACSESCX_吉田!$R$10</c:f>
              <c:strCache>
                <c:ptCount val="1"/>
                <c:pt idx="0">
                  <c:v>バイパス流量比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0677220034995753E-2"/>
                  <c:y val="0.100617702959543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51-46B0-9D22-1318EA598F11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ACSESCX_吉田!$R$11:$R$16</c:f>
              <c:numCache>
                <c:formatCode>0.00_);[Red]\(0.00\)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0.41499999999999998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1-46B0-9D22-1318EA5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863104"/>
        <c:axId val="650865064"/>
      </c:lineChart>
      <c:catAx>
        <c:axId val="6508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5064"/>
        <c:crosses val="autoZero"/>
        <c:auto val="1"/>
        <c:lblAlgn val="ctr"/>
        <c:lblOffset val="100"/>
        <c:noMultiLvlLbl val="0"/>
      </c:catAx>
      <c:valAx>
        <c:axId val="65086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比率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31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ACSESCX_吉田!$L$10</c:f>
              <c:strCache>
                <c:ptCount val="1"/>
                <c:pt idx="0">
                  <c:v>ARガス消費量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ACSESCX_吉田!$L$11:$L$16</c:f>
              <c:numCache>
                <c:formatCode>0.0_);[Red]\(0.0\)</c:formatCode>
                <c:ptCount val="6"/>
                <c:pt idx="0">
                  <c:v>32.299999999999997</c:v>
                </c:pt>
                <c:pt idx="1">
                  <c:v>29.14</c:v>
                </c:pt>
                <c:pt idx="2">
                  <c:v>28.36</c:v>
                </c:pt>
                <c:pt idx="3">
                  <c:v>32.200000000000003</c:v>
                </c:pt>
                <c:pt idx="4">
                  <c:v>25.36</c:v>
                </c:pt>
                <c:pt idx="5">
                  <c:v>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D-4C26-A13D-8415AD35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865456"/>
        <c:axId val="650859184"/>
      </c:lineChart>
      <c:catAx>
        <c:axId val="6508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9184"/>
        <c:crosses val="autoZero"/>
        <c:auto val="1"/>
        <c:lblAlgn val="ctr"/>
        <c:lblOffset val="100"/>
        <c:noMultiLvlLbl val="0"/>
      </c:catAx>
      <c:valAx>
        <c:axId val="6508591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ガス消費量 </a:t>
                </a:r>
                <a:r>
                  <a:rPr lang="en-US" altLang="ja-JP"/>
                  <a:t>[m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545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ACSESCX_吉田!$N$10</c:f>
              <c:strCache>
                <c:ptCount val="1"/>
                <c:pt idx="0">
                  <c:v>冷却水ポンプ電力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4.9288331146106867E-2"/>
                  <c:y val="6.0387817902072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A0-4F07-AE1A-F84890158C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ACSESCX_吉田!$N$11:$N$16</c:f>
              <c:numCache>
                <c:formatCode>0.0_);[Red]\(0.0\)</c:formatCode>
                <c:ptCount val="6"/>
                <c:pt idx="0">
                  <c:v>17.05</c:v>
                </c:pt>
                <c:pt idx="1">
                  <c:v>15.31</c:v>
                </c:pt>
                <c:pt idx="2">
                  <c:v>14.84</c:v>
                </c:pt>
                <c:pt idx="3">
                  <c:v>16.899999999999999</c:v>
                </c:pt>
                <c:pt idx="4">
                  <c:v>9.24</c:v>
                </c:pt>
                <c:pt idx="5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0-4F07-AE1A-F84890158CF2}"/>
            </c:ext>
          </c:extLst>
        </c:ser>
        <c:ser>
          <c:idx val="1"/>
          <c:order val="1"/>
          <c:tx>
            <c:strRef>
              <c:f>ACSESCX_吉田!$O$10</c:f>
              <c:strCache>
                <c:ptCount val="1"/>
                <c:pt idx="0">
                  <c:v>冷却塔ファン電力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9288331146106736E-2"/>
                  <c:y val="6.0387817902072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A0-4F07-AE1A-F84890158C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ACSESCX_吉田!$O$11:$O$16</c:f>
              <c:numCache>
                <c:formatCode>0.0_);[Red]\(0.0\)</c:formatCode>
                <c:ptCount val="6"/>
                <c:pt idx="0">
                  <c:v>8.15</c:v>
                </c:pt>
                <c:pt idx="1">
                  <c:v>8.15</c:v>
                </c:pt>
                <c:pt idx="2">
                  <c:v>3.13</c:v>
                </c:pt>
                <c:pt idx="3">
                  <c:v>0.82</c:v>
                </c:pt>
                <c:pt idx="4">
                  <c:v>8.15</c:v>
                </c:pt>
                <c:pt idx="5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0-4F07-AE1A-F8489015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856048"/>
        <c:axId val="650863496"/>
      </c:lineChart>
      <c:catAx>
        <c:axId val="65085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3496"/>
        <c:crosses val="autoZero"/>
        <c:auto val="1"/>
        <c:lblAlgn val="ctr"/>
        <c:lblOffset val="100"/>
        <c:noMultiLvlLbl val="0"/>
      </c:catAx>
      <c:valAx>
        <c:axId val="6508634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消費電力 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6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ACSESCX_吉田!$Z$10</c:f>
              <c:strCache>
                <c:ptCount val="1"/>
                <c:pt idx="0">
                  <c:v>AR-COP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ACSESCX_吉田!$Z$11:$Z$16</c:f>
              <c:numCache>
                <c:formatCode>0.00_ </c:formatCode>
                <c:ptCount val="6"/>
                <c:pt idx="0">
                  <c:v>1.3067492260061921</c:v>
                </c:pt>
                <c:pt idx="1">
                  <c:v>1.4484557309540154</c:v>
                </c:pt>
                <c:pt idx="2">
                  <c:v>1.4882933709449928</c:v>
                </c:pt>
                <c:pt idx="3">
                  <c:v>1.3108074534161489</c:v>
                </c:pt>
                <c:pt idx="4">
                  <c:v>1.3312302839116719</c:v>
                </c:pt>
                <c:pt idx="5">
                  <c:v>1.3354430379746833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C-4304-8D04-651FE6AFE021}"/>
            </c:ext>
          </c:extLst>
        </c:ser>
        <c:ser>
          <c:idx val="1"/>
          <c:order val="1"/>
          <c:tx>
            <c:strRef>
              <c:f>ACSESCX_吉田!$AA$10</c:f>
              <c:strCache>
                <c:ptCount val="1"/>
                <c:pt idx="0">
                  <c:v>システムCOP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ACSESCX_吉田!$AA$11:$AA$16</c:f>
              <c:numCache>
                <c:formatCode>0.00_ </c:formatCode>
                <c:ptCount val="6"/>
                <c:pt idx="0">
                  <c:v>1.0919200583166808</c:v>
                </c:pt>
                <c:pt idx="1">
                  <c:v>1.2019093257573188</c:v>
                </c:pt>
                <c:pt idx="2">
                  <c:v>1.2733681450938157</c:v>
                </c:pt>
                <c:pt idx="3">
                  <c:v>1.1428411892633963</c:v>
                </c:pt>
                <c:pt idx="4">
                  <c:v>1.124548315309372</c:v>
                </c:pt>
                <c:pt idx="5">
                  <c:v>1.1561108892373928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C-4304-8D04-651FE6AF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856832"/>
        <c:axId val="650858008"/>
      </c:lineChart>
      <c:catAx>
        <c:axId val="6508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8008"/>
        <c:crosses val="autoZero"/>
        <c:auto val="1"/>
        <c:lblAlgn val="ctr"/>
        <c:lblOffset val="100"/>
        <c:noMultiLvlLbl val="0"/>
      </c:catAx>
      <c:valAx>
        <c:axId val="65085800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COP</a:t>
                </a:r>
                <a:r>
                  <a:rPr lang="ja-JP" altLang="en-US"/>
                  <a:t>（一次エネ換算）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683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ACSESCX_吉田!$X$10</c:f>
              <c:strCache>
                <c:ptCount val="1"/>
                <c:pt idx="0">
                  <c:v>冷却水ポンプ揚程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ACSESCX_吉田!$X$11:$X$16</c:f>
              <c:numCache>
                <c:formatCode>0.0_);[Red]\(0.0\)</c:formatCode>
                <c:ptCount val="6"/>
                <c:pt idx="0">
                  <c:v>243.9</c:v>
                </c:pt>
                <c:pt idx="1">
                  <c:v>227.5</c:v>
                </c:pt>
                <c:pt idx="2">
                  <c:v>223.2</c:v>
                </c:pt>
                <c:pt idx="3">
                  <c:v>242.6</c:v>
                </c:pt>
                <c:pt idx="4">
                  <c:v>164.4</c:v>
                </c:pt>
                <c:pt idx="5">
                  <c:v>122.6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5-4914-9D80-BF08A437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864280"/>
        <c:axId val="650861928"/>
      </c:lineChart>
      <c:catAx>
        <c:axId val="65086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1928"/>
        <c:crosses val="autoZero"/>
        <c:auto val="1"/>
        <c:lblAlgn val="ctr"/>
        <c:lblOffset val="100"/>
        <c:noMultiLvlLbl val="0"/>
      </c:catAx>
      <c:valAx>
        <c:axId val="6508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42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ACSESCX_吉田!$Y$10</c:f>
              <c:strCache>
                <c:ptCount val="1"/>
                <c:pt idx="0">
                  <c:v>冷却水ポンプINV比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ACSESCX_吉田!$Y$11:$Y$16</c:f>
              <c:numCache>
                <c:formatCode>0.00_);[Red]\(0.00\)</c:formatCode>
                <c:ptCount val="6"/>
                <c:pt idx="0">
                  <c:v>0.999</c:v>
                </c:pt>
                <c:pt idx="1">
                  <c:v>0.96389999999999998</c:v>
                </c:pt>
                <c:pt idx="2">
                  <c:v>0.95409999999999995</c:v>
                </c:pt>
                <c:pt idx="3">
                  <c:v>0.99560000000000004</c:v>
                </c:pt>
                <c:pt idx="4">
                  <c:v>0.81699999999999995</c:v>
                </c:pt>
                <c:pt idx="5">
                  <c:v>0.70409999999999995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D-4D6B-AF60-53289F523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854872"/>
        <c:axId val="650856440"/>
      </c:lineChart>
      <c:catAx>
        <c:axId val="6508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6440"/>
        <c:crosses val="autoZero"/>
        <c:auto val="1"/>
        <c:lblAlgn val="ctr"/>
        <c:lblOffset val="100"/>
        <c:noMultiLvlLbl val="0"/>
      </c:catAx>
      <c:valAx>
        <c:axId val="6508564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4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ACSESCX_吉田!$P$11:$P$16</c:f>
              <c:numCache>
                <c:formatCode>0.0_);[Red]\(0.0\)</c:formatCode>
                <c:ptCount val="6"/>
                <c:pt idx="0">
                  <c:v>2500.2000000000003</c:v>
                </c:pt>
                <c:pt idx="1">
                  <c:v>2400</c:v>
                </c:pt>
                <c:pt idx="2">
                  <c:v>2376</c:v>
                </c:pt>
                <c:pt idx="3">
                  <c:v>2493</c:v>
                </c:pt>
                <c:pt idx="4">
                  <c:v>1986.6</c:v>
                </c:pt>
                <c:pt idx="5">
                  <c:v>1653.6</c:v>
                </c:pt>
              </c:numCache>
            </c:numRef>
          </c:xVal>
          <c:yVal>
            <c:numRef>
              <c:f>ACSESCX_吉田!$X$11:$X$16</c:f>
              <c:numCache>
                <c:formatCode>0.0_);[Red]\(0.0\)</c:formatCode>
                <c:ptCount val="6"/>
                <c:pt idx="0">
                  <c:v>243.9</c:v>
                </c:pt>
                <c:pt idx="1">
                  <c:v>227.5</c:v>
                </c:pt>
                <c:pt idx="2">
                  <c:v>223.2</c:v>
                </c:pt>
                <c:pt idx="3">
                  <c:v>242.6</c:v>
                </c:pt>
                <c:pt idx="4">
                  <c:v>164.4</c:v>
                </c:pt>
                <c:pt idx="5">
                  <c:v>122.6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B-40DB-BA48-29734E90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58400"/>
        <c:axId val="650866240"/>
      </c:scatterChart>
      <c:valAx>
        <c:axId val="650858400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6240"/>
        <c:crosses val="autoZero"/>
        <c:crossBetween val="midCat"/>
      </c:valAx>
      <c:valAx>
        <c:axId val="6508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集計!$J$6:$J$11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0.43535173894568846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C-44AA-8CDF-C3B9EFE344D5}"/>
            </c:ext>
          </c:extLst>
        </c:ser>
        <c:ser>
          <c:idx val="1"/>
          <c:order val="1"/>
          <c:tx>
            <c:strRef>
              <c:f>集計!$A$13</c:f>
              <c:strCache>
                <c:ptCount val="1"/>
                <c:pt idx="0">
                  <c:v>LCEM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集計!$J$13:$J$18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0.51826634412424699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C-44AA-8CDF-C3B9EFE344D5}"/>
            </c:ext>
          </c:extLst>
        </c:ser>
        <c:ser>
          <c:idx val="2"/>
          <c:order val="2"/>
          <c:tx>
            <c:strRef>
              <c:f>集計!$A$20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集計!$J$20:$J$25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0.41499999999999998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C-44AA-8CDF-C3B9EFE344D5}"/>
            </c:ext>
          </c:extLst>
        </c:ser>
        <c:ser>
          <c:idx val="3"/>
          <c:order val="3"/>
          <c:tx>
            <c:strRef>
              <c:f>集計!$A$27</c:f>
              <c:strCache>
                <c:ptCount val="1"/>
                <c:pt idx="0">
                  <c:v>Popolo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集計!$J$27:$J$32</c:f>
              <c:numCache>
                <c:formatCode>0.0_);[Red]\(0.0\)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C-44AA-8CDF-C3B9EFE344D5}"/>
            </c:ext>
          </c:extLst>
        </c:ser>
        <c:ser>
          <c:idx val="4"/>
          <c:order val="4"/>
          <c:tx>
            <c:strRef>
              <c:f>集計!$A$34</c:f>
              <c:strCache>
                <c:ptCount val="1"/>
                <c:pt idx="0">
                  <c:v>ENe-ST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集計!$J$34:$J$39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0.47817192522052199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C-44AA-8CDF-C3B9EFE344D5}"/>
            </c:ext>
          </c:extLst>
        </c:ser>
        <c:ser>
          <c:idx val="5"/>
          <c:order val="5"/>
          <c:tx>
            <c:strRef>
              <c:f>集計!$A$41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集計!$J$41:$J$46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C-44AA-8CDF-C3B9EFE3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476752"/>
        <c:axId val="645477144"/>
      </c:lineChart>
      <c:catAx>
        <c:axId val="6454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7144"/>
        <c:crosses val="autoZero"/>
        <c:auto val="1"/>
        <c:lblAlgn val="ctr"/>
        <c:lblOffset val="100"/>
        <c:noMultiLvlLbl val="0"/>
      </c:catAx>
      <c:valAx>
        <c:axId val="6454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バイパス流量比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6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ACSESCX_吉田!$P$11:$P$16</c:f>
              <c:numCache>
                <c:formatCode>0.0_);[Red]\(0.0\)</c:formatCode>
                <c:ptCount val="6"/>
                <c:pt idx="0">
                  <c:v>2500.2000000000003</c:v>
                </c:pt>
                <c:pt idx="1">
                  <c:v>2400</c:v>
                </c:pt>
                <c:pt idx="2">
                  <c:v>2376</c:v>
                </c:pt>
                <c:pt idx="3">
                  <c:v>2493</c:v>
                </c:pt>
                <c:pt idx="4">
                  <c:v>1986.6</c:v>
                </c:pt>
                <c:pt idx="5">
                  <c:v>1653.6</c:v>
                </c:pt>
              </c:numCache>
            </c:numRef>
          </c:xVal>
          <c:yVal>
            <c:numRef>
              <c:f>ACSESCX_吉田!$Y$11:$Y$16</c:f>
              <c:numCache>
                <c:formatCode>0.00_);[Red]\(0.00\)</c:formatCode>
                <c:ptCount val="6"/>
                <c:pt idx="0">
                  <c:v>0.999</c:v>
                </c:pt>
                <c:pt idx="1">
                  <c:v>0.96389999999999998</c:v>
                </c:pt>
                <c:pt idx="2">
                  <c:v>0.95409999999999995</c:v>
                </c:pt>
                <c:pt idx="3">
                  <c:v>0.99560000000000004</c:v>
                </c:pt>
                <c:pt idx="4">
                  <c:v>0.81699999999999995</c:v>
                </c:pt>
                <c:pt idx="5">
                  <c:v>0.70409999999999995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6-4A7B-8A75-F89FAD6D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60752"/>
        <c:axId val="650857224"/>
      </c:scatterChart>
      <c:valAx>
        <c:axId val="650860752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7224"/>
        <c:crosses val="autoZero"/>
        <c:crossBetween val="midCat"/>
      </c:valAx>
      <c:valAx>
        <c:axId val="6508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</a:t>
                </a: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075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Popolo_富樫!$T$10</c:f>
              <c:strCache>
                <c:ptCount val="1"/>
                <c:pt idx="0">
                  <c:v>AR入口温度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42-4A72-83D4-7315490E98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42-4A72-83D4-7315490E98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42-4A72-83D4-7315490E98CE}"/>
                </c:ext>
              </c:extLst>
            </c:dLbl>
            <c:dLbl>
              <c:idx val="3"/>
              <c:layout>
                <c:manualLayout>
                  <c:x val="-1.9010553368328961E-2"/>
                  <c:y val="-4.3146438591727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42-4A72-83D4-7315490E98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42-4A72-83D4-7315490E98C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42-4A72-83D4-7315490E98CE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Popolo_富樫!$T$11:$T$16</c:f>
              <c:numCache>
                <c:formatCode>0.0_);[Red]\(0.0\)</c:formatCode>
                <c:ptCount val="6"/>
                <c:pt idx="0">
                  <c:v>32.088147339243797</c:v>
                </c:pt>
                <c:pt idx="1">
                  <c:v>23.4084598392438</c:v>
                </c:pt>
                <c:pt idx="2">
                  <c:v>22.0881473392438</c:v>
                </c:pt>
                <c:pt idx="3">
                  <c:v>32.088147339243797</c:v>
                </c:pt>
                <c:pt idx="4">
                  <c:v>30.987406957949201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42-4A72-83D4-7315490E98CE}"/>
            </c:ext>
          </c:extLst>
        </c:ser>
        <c:ser>
          <c:idx val="1"/>
          <c:order val="1"/>
          <c:tx>
            <c:strRef>
              <c:f>Popolo_富樫!$U$10</c:f>
              <c:strCache>
                <c:ptCount val="1"/>
                <c:pt idx="0">
                  <c:v>AR出口温度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Popolo_富樫!$U$11:$U$16</c:f>
              <c:numCache>
                <c:formatCode>0.0_);[Red]\(0.0\)</c:formatCode>
                <c:ptCount val="6"/>
                <c:pt idx="0">
                  <c:v>37.0972094702067</c:v>
                </c:pt>
                <c:pt idx="1">
                  <c:v>28.299105168564001</c:v>
                </c:pt>
                <c:pt idx="2">
                  <c:v>26.9497700469046</c:v>
                </c:pt>
                <c:pt idx="3">
                  <c:v>37.0972094702067</c:v>
                </c:pt>
                <c:pt idx="4">
                  <c:v>36.028096377937501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42-4A72-83D4-7315490E98CE}"/>
            </c:ext>
          </c:extLst>
        </c:ser>
        <c:ser>
          <c:idx val="2"/>
          <c:order val="2"/>
          <c:tx>
            <c:strRef>
              <c:f>Popolo_富樫!$V$10</c:f>
              <c:strCache>
                <c:ptCount val="1"/>
                <c:pt idx="0">
                  <c:v>冷却塔出口温度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Popolo_富樫!$V$11:$V$16</c:f>
              <c:numCache>
                <c:formatCode>0.0_);[Red]\(0.0\)</c:formatCode>
                <c:ptCount val="6"/>
                <c:pt idx="0">
                  <c:v>32.049557746779598</c:v>
                </c:pt>
                <c:pt idx="1">
                  <c:v>23.324070276815</c:v>
                </c:pt>
                <c:pt idx="2">
                  <c:v>21.996061409783199</c:v>
                </c:pt>
                <c:pt idx="3">
                  <c:v>31.989745972320801</c:v>
                </c:pt>
                <c:pt idx="4">
                  <c:v>30.922217027576099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42-4A72-83D4-7315490E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55928"/>
        <c:axId val="816466512"/>
      </c:lineChart>
      <c:catAx>
        <c:axId val="81645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6512"/>
        <c:crosses val="autoZero"/>
        <c:auto val="1"/>
        <c:lblAlgn val="ctr"/>
        <c:lblOffset val="100"/>
        <c:noMultiLvlLbl val="0"/>
      </c:catAx>
      <c:valAx>
        <c:axId val="816466512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冷却水温度 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59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Popolo_富樫!$P$10</c:f>
              <c:strCache>
                <c:ptCount val="1"/>
                <c:pt idx="0">
                  <c:v>冷却水流量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Popolo_富樫!$P$11:$P$16</c:f>
              <c:numCache>
                <c:formatCode>0.0_);[Red]\(0.0\)</c:formatCode>
                <c:ptCount val="6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2000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4-4EE0-BEA2-73D37CC4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63376"/>
        <c:axId val="816456320"/>
      </c:lineChart>
      <c:catAx>
        <c:axId val="8164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6320"/>
        <c:crosses val="autoZero"/>
        <c:auto val="1"/>
        <c:lblAlgn val="ctr"/>
        <c:lblOffset val="100"/>
        <c:noMultiLvlLbl val="0"/>
      </c:catAx>
      <c:valAx>
        <c:axId val="81645632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33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Popolo_富樫!$Q$10</c:f>
              <c:strCache>
                <c:ptCount val="1"/>
                <c:pt idx="0">
                  <c:v>冷却塔ファンINV比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7.1093886701662293E-2"/>
                  <c:y val="-7.763055480133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B1-4989-A8A3-B8BB67A29E2C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Popolo_富樫!$Q$11:$Q$16</c:f>
              <c:numCache>
                <c:formatCode>0.00_);[Red]\(0.00\)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0.52684082031250001</c:v>
                </c:pt>
                <c:pt idx="3">
                  <c:v>0.4</c:v>
                </c:pt>
                <c:pt idx="4">
                  <c:v>1</c:v>
                </c:pt>
                <c:pt idx="5" formatCode="0.0_);[Red]\(0.0\)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1-4989-A8A3-B8BB67A29E2C}"/>
            </c:ext>
          </c:extLst>
        </c:ser>
        <c:ser>
          <c:idx val="1"/>
          <c:order val="1"/>
          <c:tx>
            <c:strRef>
              <c:f>Popolo_富樫!$R$10</c:f>
              <c:strCache>
                <c:ptCount val="1"/>
                <c:pt idx="0">
                  <c:v>バイパス流量比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0677220034995753E-2"/>
                  <c:y val="0.100617702959543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B1-4989-A8A3-B8BB67A29E2C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Popolo_富樫!$R$11:$R$16</c:f>
              <c:numCache>
                <c:formatCode>0.0_);[Red]\(0.0\)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1-4989-A8A3-B8BB67A2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65336"/>
        <c:axId val="816462200"/>
      </c:lineChart>
      <c:catAx>
        <c:axId val="8164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2200"/>
        <c:crosses val="autoZero"/>
        <c:auto val="1"/>
        <c:lblAlgn val="ctr"/>
        <c:lblOffset val="100"/>
        <c:noMultiLvlLbl val="0"/>
      </c:catAx>
      <c:valAx>
        <c:axId val="81646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比率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533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Popolo_富樫!$L$10</c:f>
              <c:strCache>
                <c:ptCount val="1"/>
                <c:pt idx="0">
                  <c:v>ARガス消費量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Popolo_富樫!$L$11:$L$16</c:f>
              <c:numCache>
                <c:formatCode>0.0_);[Red]\(0.0\)</c:formatCode>
                <c:ptCount val="6"/>
                <c:pt idx="0">
                  <c:v>32.408984979429697</c:v>
                </c:pt>
                <c:pt idx="1">
                  <c:v>29.016208862063198</c:v>
                </c:pt>
                <c:pt idx="2">
                  <c:v>28.413627254692798</c:v>
                </c:pt>
                <c:pt idx="3">
                  <c:v>32.408984979429697</c:v>
                </c:pt>
                <c:pt idx="4">
                  <c:v>25.9458212578295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1-4817-8B65-A28A6688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59456"/>
        <c:axId val="816457104"/>
      </c:lineChart>
      <c:catAx>
        <c:axId val="816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7104"/>
        <c:crosses val="autoZero"/>
        <c:auto val="1"/>
        <c:lblAlgn val="ctr"/>
        <c:lblOffset val="100"/>
        <c:noMultiLvlLbl val="0"/>
      </c:catAx>
      <c:valAx>
        <c:axId val="81645710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ガス消費量 </a:t>
                </a:r>
                <a:r>
                  <a:rPr lang="en-US" altLang="ja-JP"/>
                  <a:t>[m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945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Popolo_富樫!$N$10</c:f>
              <c:strCache>
                <c:ptCount val="1"/>
                <c:pt idx="0">
                  <c:v>冷却水ポンプ電力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4.9288331146106867E-2"/>
                  <c:y val="6.0387817902072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AF-4E77-82AD-C116AD57E1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Popolo_富樫!$N$11:$N$16</c:f>
              <c:numCache>
                <c:formatCode>0.0_);[Red]\(0.0\)</c:formatCode>
                <c:ptCount val="6"/>
                <c:pt idx="0">
                  <c:v>15.374365086433</c:v>
                </c:pt>
                <c:pt idx="1">
                  <c:v>15.374365086433</c:v>
                </c:pt>
                <c:pt idx="2">
                  <c:v>15.374365086433</c:v>
                </c:pt>
                <c:pt idx="3">
                  <c:v>15.374365086433</c:v>
                </c:pt>
                <c:pt idx="4">
                  <c:v>8.5988404491752508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F-4E77-82AD-C116AD57E17E}"/>
            </c:ext>
          </c:extLst>
        </c:ser>
        <c:ser>
          <c:idx val="1"/>
          <c:order val="1"/>
          <c:tx>
            <c:strRef>
              <c:f>Popolo_富樫!$O$10</c:f>
              <c:strCache>
                <c:ptCount val="1"/>
                <c:pt idx="0">
                  <c:v>冷却塔ファン電力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9288331146106736E-2"/>
                  <c:y val="6.0387817902072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AF-4E77-82AD-C116AD57E1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Popolo_富樫!$O$11:$O$16</c:f>
              <c:numCache>
                <c:formatCode>0.0_);[Red]\(0.0\)</c:formatCode>
                <c:ptCount val="6"/>
                <c:pt idx="0">
                  <c:v>8.1521739130434803</c:v>
                </c:pt>
                <c:pt idx="1">
                  <c:v>8.1521739130434803</c:v>
                </c:pt>
                <c:pt idx="2">
                  <c:v>1.1920972549673601</c:v>
                </c:pt>
                <c:pt idx="3">
                  <c:v>0.391962890625</c:v>
                </c:pt>
                <c:pt idx="4">
                  <c:v>8.1521739130434803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F-4E77-82AD-C116AD57E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57888"/>
        <c:axId val="816460632"/>
      </c:lineChart>
      <c:catAx>
        <c:axId val="8164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0632"/>
        <c:crosses val="autoZero"/>
        <c:auto val="1"/>
        <c:lblAlgn val="ctr"/>
        <c:lblOffset val="100"/>
        <c:noMultiLvlLbl val="0"/>
      </c:catAx>
      <c:valAx>
        <c:axId val="81646063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消費電力 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78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Popolo_富樫!$Z$10</c:f>
              <c:strCache>
                <c:ptCount val="1"/>
                <c:pt idx="0">
                  <c:v>AR-COP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Popolo_富樫!$Z$11:$Z$16</c:f>
              <c:numCache>
                <c:formatCode>0.00_ </c:formatCode>
                <c:ptCount val="6"/>
                <c:pt idx="0">
                  <c:v>1.3031146676656939</c:v>
                </c:pt>
                <c:pt idx="1">
                  <c:v>1.4703974781636291</c:v>
                </c:pt>
                <c:pt idx="2">
                  <c:v>1.5015809123631081</c:v>
                </c:pt>
                <c:pt idx="3">
                  <c:v>1.3031146676656939</c:v>
                </c:pt>
                <c:pt idx="4">
                  <c:v>1.3191482357228763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3-438F-8965-486C8030A9F8}"/>
            </c:ext>
          </c:extLst>
        </c:ser>
        <c:ser>
          <c:idx val="1"/>
          <c:order val="1"/>
          <c:tx>
            <c:strRef>
              <c:f>Popolo_富樫!$AA$10</c:f>
              <c:strCache>
                <c:ptCount val="1"/>
                <c:pt idx="0">
                  <c:v>システムCOP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Popolo_富樫!$AA$11:$AA$16</c:f>
              <c:numCache>
                <c:formatCode>0.00_ </c:formatCode>
                <c:ptCount val="6"/>
                <c:pt idx="0">
                  <c:v>1.0935781396349171</c:v>
                </c:pt>
                <c:pt idx="1">
                  <c:v>1.2108003535362395</c:v>
                </c:pt>
                <c:pt idx="2">
                  <c:v>1.2880040432332465</c:v>
                </c:pt>
                <c:pt idx="3">
                  <c:v>1.1434108971181669</c:v>
                </c:pt>
                <c:pt idx="4">
                  <c:v>1.12305397591027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3-438F-8965-486C8030A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62592"/>
        <c:axId val="816458672"/>
      </c:lineChart>
      <c:catAx>
        <c:axId val="8164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8672"/>
        <c:crosses val="autoZero"/>
        <c:auto val="1"/>
        <c:lblAlgn val="ctr"/>
        <c:lblOffset val="100"/>
        <c:noMultiLvlLbl val="0"/>
      </c:catAx>
      <c:valAx>
        <c:axId val="816458672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COP</a:t>
                </a:r>
                <a:r>
                  <a:rPr lang="ja-JP" altLang="en-US"/>
                  <a:t>（一次エネ換算）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25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Popolo_富樫!$X$10</c:f>
              <c:strCache>
                <c:ptCount val="1"/>
                <c:pt idx="0">
                  <c:v>冷却水ポンプ揚程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Popolo_富樫!$X$11:$X$16</c:f>
              <c:numCache>
                <c:formatCode>0.0_);[Red]\(0.0\)</c:formatCode>
                <c:ptCount val="6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170.8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440B-953A-0409AF77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62984"/>
        <c:axId val="816464160"/>
      </c:lineChart>
      <c:catAx>
        <c:axId val="81646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4160"/>
        <c:crosses val="autoZero"/>
        <c:auto val="1"/>
        <c:lblAlgn val="ctr"/>
        <c:lblOffset val="100"/>
        <c:noMultiLvlLbl val="0"/>
      </c:catAx>
      <c:valAx>
        <c:axId val="8164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298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Popolo_富樫!$Y$10</c:f>
              <c:strCache>
                <c:ptCount val="1"/>
                <c:pt idx="0">
                  <c:v>冷却水ポンプINV比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Popolo_富樫!$Y$11:$Y$16</c:f>
              <c:numCache>
                <c:formatCode>0.00_);[Red]\(0.00\)</c:formatCode>
                <c:ptCount val="6"/>
                <c:pt idx="0">
                  <c:v>0.99454310869977203</c:v>
                </c:pt>
                <c:pt idx="1">
                  <c:v>0.99454310869977203</c:v>
                </c:pt>
                <c:pt idx="2">
                  <c:v>0.99454310869977203</c:v>
                </c:pt>
                <c:pt idx="3">
                  <c:v>0.99454310869977203</c:v>
                </c:pt>
                <c:pt idx="4">
                  <c:v>0.81523088976568303</c:v>
                </c:pt>
                <c:pt idx="5" formatCode="0.0_);[Red]\(0.0\)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D-480D-BF95-4424AE94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65728"/>
        <c:axId val="816466120"/>
      </c:lineChart>
      <c:catAx>
        <c:axId val="8164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6120"/>
        <c:crosses val="autoZero"/>
        <c:auto val="1"/>
        <c:lblAlgn val="ctr"/>
        <c:lblOffset val="100"/>
        <c:noMultiLvlLbl val="0"/>
      </c:catAx>
      <c:valAx>
        <c:axId val="81646612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57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Popolo_富樫!$P$11:$P$16</c:f>
              <c:numCache>
                <c:formatCode>0.0_);[Red]\(0.0\)</c:formatCode>
                <c:ptCount val="6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2000</c:v>
                </c:pt>
                <c:pt idx="5">
                  <c:v>#N/A</c:v>
                </c:pt>
              </c:numCache>
            </c:numRef>
          </c:xVal>
          <c:yVal>
            <c:numRef>
              <c:f>Popolo_富樫!$X$11:$X$16</c:f>
              <c:numCache>
                <c:formatCode>0.0_);[Red]\(0.0\)</c:formatCode>
                <c:ptCount val="6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170.8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3-4651-904B-C828DCFE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67296"/>
        <c:axId val="816469648"/>
      </c:scatterChart>
      <c:valAx>
        <c:axId val="816467296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9648"/>
        <c:crosses val="autoZero"/>
        <c:crossBetween val="midCat"/>
      </c:valAx>
      <c:valAx>
        <c:axId val="8164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672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集計!$D$6:$D$11</c:f>
              <c:numCache>
                <c:formatCode>0.0_);[Red]\(0.0\)</c:formatCode>
                <c:ptCount val="6"/>
                <c:pt idx="0">
                  <c:v>32.047179999999997</c:v>
                </c:pt>
                <c:pt idx="1">
                  <c:v>28.944814400000002</c:v>
                </c:pt>
                <c:pt idx="2">
                  <c:v>28.126144799999999</c:v>
                </c:pt>
                <c:pt idx="3">
                  <c:v>32.083427200000003</c:v>
                </c:pt>
                <c:pt idx="4">
                  <c:v>25.393620799999997</c:v>
                </c:pt>
                <c:pt idx="5">
                  <c:v>25.815484000000001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2-42B3-AE6E-A5F19EB044E0}"/>
            </c:ext>
          </c:extLst>
        </c:ser>
        <c:ser>
          <c:idx val="1"/>
          <c:order val="1"/>
          <c:tx>
            <c:strRef>
              <c:f>集計!$A$13</c:f>
              <c:strCache>
                <c:ptCount val="1"/>
                <c:pt idx="0">
                  <c:v>LCEM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集計!$D$13:$D$18</c:f>
              <c:numCache>
                <c:formatCode>0.0_);[Red]\(0.0\)</c:formatCode>
                <c:ptCount val="6"/>
                <c:pt idx="0">
                  <c:v>32.383788993363488</c:v>
                </c:pt>
                <c:pt idx="1">
                  <c:v>29.333443168477746</c:v>
                </c:pt>
                <c:pt idx="2">
                  <c:v>28.340448480096569</c:v>
                </c:pt>
                <c:pt idx="3">
                  <c:v>32.131788985787118</c:v>
                </c:pt>
                <c:pt idx="4">
                  <c:v>25.861508602098098</c:v>
                </c:pt>
                <c:pt idx="5">
                  <c:v>26.547887306050566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2-42B3-AE6E-A5F19EB044E0}"/>
            </c:ext>
          </c:extLst>
        </c:ser>
        <c:ser>
          <c:idx val="2"/>
          <c:order val="2"/>
          <c:tx>
            <c:strRef>
              <c:f>集計!$A$20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集計!$D$20:$D$25</c:f>
              <c:numCache>
                <c:formatCode>0.0_);[Red]\(0.0\)</c:formatCode>
                <c:ptCount val="6"/>
                <c:pt idx="0">
                  <c:v>32.299999999999997</c:v>
                </c:pt>
                <c:pt idx="1">
                  <c:v>29.14</c:v>
                </c:pt>
                <c:pt idx="2">
                  <c:v>28.36</c:v>
                </c:pt>
                <c:pt idx="3">
                  <c:v>32.200000000000003</c:v>
                </c:pt>
                <c:pt idx="4">
                  <c:v>25.36</c:v>
                </c:pt>
                <c:pt idx="5">
                  <c:v>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2-42B3-AE6E-A5F19EB044E0}"/>
            </c:ext>
          </c:extLst>
        </c:ser>
        <c:ser>
          <c:idx val="3"/>
          <c:order val="3"/>
          <c:tx>
            <c:strRef>
              <c:f>集計!$A$27</c:f>
              <c:strCache>
                <c:ptCount val="1"/>
                <c:pt idx="0">
                  <c:v>Popolo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集計!$D$27:$D$32</c:f>
              <c:numCache>
                <c:formatCode>0.0_);[Red]\(0.0\)</c:formatCode>
                <c:ptCount val="6"/>
                <c:pt idx="0">
                  <c:v>32.408984979429697</c:v>
                </c:pt>
                <c:pt idx="1">
                  <c:v>29.016208862063198</c:v>
                </c:pt>
                <c:pt idx="2">
                  <c:v>28.413627254692798</c:v>
                </c:pt>
                <c:pt idx="3">
                  <c:v>32.408984979429697</c:v>
                </c:pt>
                <c:pt idx="4">
                  <c:v>25.9458212578295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2-42B3-AE6E-A5F19EB044E0}"/>
            </c:ext>
          </c:extLst>
        </c:ser>
        <c:ser>
          <c:idx val="4"/>
          <c:order val="4"/>
          <c:tx>
            <c:strRef>
              <c:f>集計!$A$34</c:f>
              <c:strCache>
                <c:ptCount val="1"/>
                <c:pt idx="0">
                  <c:v>ENe-ST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集計!$D$34:$D$39</c:f>
              <c:numCache>
                <c:formatCode>0.0_);[Red]\(0.0\)</c:formatCode>
                <c:ptCount val="6"/>
                <c:pt idx="0">
                  <c:v>32.283954388242996</c:v>
                </c:pt>
                <c:pt idx="1">
                  <c:v>28.870883091797701</c:v>
                </c:pt>
                <c:pt idx="2">
                  <c:v>28.2375991600343</c:v>
                </c:pt>
                <c:pt idx="3">
                  <c:v>32.250054522072098</c:v>
                </c:pt>
                <c:pt idx="4">
                  <c:v>25.171146441495999</c:v>
                </c:pt>
                <c:pt idx="5">
                  <c:v>25.220720549352901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32-42B3-AE6E-A5F19EB044E0}"/>
            </c:ext>
          </c:extLst>
        </c:ser>
        <c:ser>
          <c:idx val="5"/>
          <c:order val="5"/>
          <c:tx>
            <c:strRef>
              <c:f>集計!$A$41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集計!$D$41:$D$46</c:f>
              <c:numCache>
                <c:formatCode>0.0_);[Red]\(0.0\)</c:formatCode>
                <c:ptCount val="6"/>
                <c:pt idx="0">
                  <c:v>32.383064940875911</c:v>
                </c:pt>
                <c:pt idx="1">
                  <c:v>32.383064940875911</c:v>
                </c:pt>
                <c:pt idx="2">
                  <c:v>32.383064940875911</c:v>
                </c:pt>
                <c:pt idx="3">
                  <c:v>32.383064940875911</c:v>
                </c:pt>
                <c:pt idx="4">
                  <c:v>26.406179489057838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32-42B3-AE6E-A5F19EB0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476360"/>
        <c:axId val="645474400"/>
      </c:lineChart>
      <c:catAx>
        <c:axId val="64547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4400"/>
        <c:crosses val="autoZero"/>
        <c:auto val="1"/>
        <c:lblAlgn val="ctr"/>
        <c:lblOffset val="100"/>
        <c:noMultiLvlLbl val="0"/>
      </c:catAx>
      <c:valAx>
        <c:axId val="6454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</a:t>
                </a:r>
                <a:r>
                  <a:rPr lang="ja-JP" altLang="en-US"/>
                  <a:t>ガス消費量 </a:t>
                </a:r>
                <a:r>
                  <a:rPr lang="en-US" altLang="ja-JP"/>
                  <a:t>[m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63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Popolo_富樫!$P$11:$P$16</c:f>
              <c:numCache>
                <c:formatCode>0.0_);[Red]\(0.0\)</c:formatCode>
                <c:ptCount val="6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2000</c:v>
                </c:pt>
                <c:pt idx="5">
                  <c:v>#N/A</c:v>
                </c:pt>
              </c:numCache>
            </c:numRef>
          </c:xVal>
          <c:yVal>
            <c:numRef>
              <c:f>Popolo_富樫!$Y$11:$Y$16</c:f>
              <c:numCache>
                <c:formatCode>0.00_);[Red]\(0.00\)</c:formatCode>
                <c:ptCount val="6"/>
                <c:pt idx="0">
                  <c:v>0.99454310869977203</c:v>
                </c:pt>
                <c:pt idx="1">
                  <c:v>0.99454310869977203</c:v>
                </c:pt>
                <c:pt idx="2">
                  <c:v>0.99454310869977203</c:v>
                </c:pt>
                <c:pt idx="3">
                  <c:v>0.99454310869977203</c:v>
                </c:pt>
                <c:pt idx="4">
                  <c:v>0.81523088976568303</c:v>
                </c:pt>
                <c:pt idx="5" formatCode="0.0_);[Red]\(0.0\)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8-4B01-BBA4-4B45CA59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70040"/>
        <c:axId val="816470432"/>
      </c:scatterChart>
      <c:valAx>
        <c:axId val="816470040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70432"/>
        <c:crosses val="autoZero"/>
        <c:crossBetween val="midCat"/>
      </c:valAx>
      <c:valAx>
        <c:axId val="8164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</a:t>
                </a: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700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'ENe-ST_小野'!$T$10</c:f>
              <c:strCache>
                <c:ptCount val="1"/>
                <c:pt idx="0">
                  <c:v>AR入口温度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A3-4227-8B39-CBE2F3838ED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A3-4227-8B39-CBE2F3838E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A3-4227-8B39-CBE2F3838EDD}"/>
                </c:ext>
              </c:extLst>
            </c:dLbl>
            <c:dLbl>
              <c:idx val="3"/>
              <c:layout>
                <c:manualLayout>
                  <c:x val="-1.9010553368328961E-2"/>
                  <c:y val="-4.3146438591727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A3-4227-8B39-CBE2F3838E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A3-4227-8B39-CBE2F3838E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A3-4227-8B39-CBE2F3838EDD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'ENe-ST_小野'!$T$11:$T$16</c:f>
              <c:numCache>
                <c:formatCode>0.0_);[Red]\(0.0\)</c:formatCode>
                <c:ptCount val="6"/>
                <c:pt idx="0">
                  <c:v>31.558451140543902</c:v>
                </c:pt>
                <c:pt idx="1">
                  <c:v>23.903596072831199</c:v>
                </c:pt>
                <c:pt idx="2">
                  <c:v>22.005077278267802</c:v>
                </c:pt>
                <c:pt idx="3">
                  <c:v>31.492485289044399</c:v>
                </c:pt>
                <c:pt idx="4">
                  <c:v>30.3660024253922</c:v>
                </c:pt>
                <c:pt idx="5">
                  <c:v>30.003842850482901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A3-4227-8B39-CBE2F3838EDD}"/>
            </c:ext>
          </c:extLst>
        </c:ser>
        <c:ser>
          <c:idx val="1"/>
          <c:order val="1"/>
          <c:tx>
            <c:strRef>
              <c:f>'ENe-ST_小野'!$U$10</c:f>
              <c:strCache>
                <c:ptCount val="1"/>
                <c:pt idx="0">
                  <c:v>AR出口温度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'ENe-ST_小野'!$U$11:$U$16</c:f>
              <c:numCache>
                <c:formatCode>0.0_);[Red]\(0.0\)</c:formatCode>
                <c:ptCount val="6"/>
                <c:pt idx="0">
                  <c:v>36.559119995193399</c:v>
                </c:pt>
                <c:pt idx="1">
                  <c:v>28.9025659047226</c:v>
                </c:pt>
                <c:pt idx="2">
                  <c:v>27.004403915080999</c:v>
                </c:pt>
                <c:pt idx="3">
                  <c:v>36.497352765829099</c:v>
                </c:pt>
                <c:pt idx="4">
                  <c:v>35.361122575886597</c:v>
                </c:pt>
                <c:pt idx="5">
                  <c:v>36.003392130591799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A3-4227-8B39-CBE2F3838EDD}"/>
            </c:ext>
          </c:extLst>
        </c:ser>
        <c:ser>
          <c:idx val="2"/>
          <c:order val="2"/>
          <c:tx>
            <c:strRef>
              <c:f>'ENe-ST_小野'!$V$10</c:f>
              <c:strCache>
                <c:ptCount val="1"/>
                <c:pt idx="0">
                  <c:v>冷却塔出口温度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'ENe-ST_小野'!$V$11:$V$16</c:f>
              <c:numCache>
                <c:formatCode>0.0_);[Red]\(0.0\)</c:formatCode>
                <c:ptCount val="6"/>
                <c:pt idx="0">
                  <c:v>31.5584643604166</c:v>
                </c:pt>
                <c:pt idx="1">
                  <c:v>23.903573019299699</c:v>
                </c:pt>
                <c:pt idx="2">
                  <c:v>22.005827286554801</c:v>
                </c:pt>
                <c:pt idx="3">
                  <c:v>26.907764379899302</c:v>
                </c:pt>
                <c:pt idx="4">
                  <c:v>30.365889908753999</c:v>
                </c:pt>
                <c:pt idx="5">
                  <c:v>30.0038292171343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A3-4227-8B39-CBE2F383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57984"/>
        <c:axId val="221858376"/>
      </c:lineChart>
      <c:catAx>
        <c:axId val="2218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58376"/>
        <c:crosses val="autoZero"/>
        <c:auto val="1"/>
        <c:lblAlgn val="ctr"/>
        <c:lblOffset val="100"/>
        <c:noMultiLvlLbl val="0"/>
      </c:catAx>
      <c:valAx>
        <c:axId val="221858376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冷却水温度 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5798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'ENe-ST_小野'!$P$10</c:f>
              <c:strCache>
                <c:ptCount val="1"/>
                <c:pt idx="0">
                  <c:v>冷却水流量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'ENe-ST_小野'!$P$11:$P$16</c:f>
              <c:numCache>
                <c:formatCode>0.0_);[Red]\(0.0\)</c:formatCode>
                <c:ptCount val="6"/>
                <c:pt idx="0">
                  <c:v>2496.0562987031299</c:v>
                </c:pt>
                <c:pt idx="1">
                  <c:v>2392.6809467133498</c:v>
                </c:pt>
                <c:pt idx="2">
                  <c:v>2373.17320222324</c:v>
                </c:pt>
                <c:pt idx="3">
                  <c:v>2492.9283698680902</c:v>
                </c:pt>
                <c:pt idx="4">
                  <c:v>1980.0160756595401</c:v>
                </c:pt>
                <c:pt idx="5">
                  <c:v>1649.7882269747399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A-4BD3-9F4C-DE5B27AA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66232"/>
        <c:axId val="530966624"/>
      </c:lineChart>
      <c:catAx>
        <c:axId val="53096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6624"/>
        <c:crosses val="autoZero"/>
        <c:auto val="1"/>
        <c:lblAlgn val="ctr"/>
        <c:lblOffset val="100"/>
        <c:noMultiLvlLbl val="0"/>
      </c:catAx>
      <c:valAx>
        <c:axId val="530966624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623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'ENe-ST_小野'!$Q$10</c:f>
              <c:strCache>
                <c:ptCount val="1"/>
                <c:pt idx="0">
                  <c:v>冷却塔ファンINV比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7.1093886701662293E-2"/>
                  <c:y val="-7.763055480133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65-4838-8E62-160FC50CFAD7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'ENe-ST_小野'!$Q$11:$Q$16</c:f>
              <c:numCache>
                <c:formatCode>0.00_);[Red]\(0.00\)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0.63277115114064098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5-4838-8E62-160FC50CFAD7}"/>
            </c:ext>
          </c:extLst>
        </c:ser>
        <c:ser>
          <c:idx val="1"/>
          <c:order val="1"/>
          <c:tx>
            <c:strRef>
              <c:f>'ENe-ST_小野'!$R$10</c:f>
              <c:strCache>
                <c:ptCount val="1"/>
                <c:pt idx="0">
                  <c:v>バイパス流量比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0677220034995753E-2"/>
                  <c:y val="0.100617702959543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65-4838-8E62-160FC50CFAD7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'ENe-ST_小野'!$R$11:$R$16</c:f>
              <c:numCache>
                <c:formatCode>0.00_);[Red]\(0.00\)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0.47817192522052199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5-4838-8E62-160FC50C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67408"/>
        <c:axId val="530967800"/>
      </c:lineChart>
      <c:catAx>
        <c:axId val="5309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7800"/>
        <c:crosses val="autoZero"/>
        <c:auto val="1"/>
        <c:lblAlgn val="ctr"/>
        <c:lblOffset val="100"/>
        <c:noMultiLvlLbl val="0"/>
      </c:catAx>
      <c:valAx>
        <c:axId val="5309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比率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740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'ENe-ST_小野'!$L$10</c:f>
              <c:strCache>
                <c:ptCount val="1"/>
                <c:pt idx="0">
                  <c:v>ARガス消費量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'ENe-ST_小野'!$L$11:$L$16</c:f>
              <c:numCache>
                <c:formatCode>0.0_);[Red]\(0.0\)</c:formatCode>
                <c:ptCount val="6"/>
                <c:pt idx="0">
                  <c:v>32.283954388242996</c:v>
                </c:pt>
                <c:pt idx="1">
                  <c:v>28.870883091797701</c:v>
                </c:pt>
                <c:pt idx="2">
                  <c:v>28.2375991600343</c:v>
                </c:pt>
                <c:pt idx="3">
                  <c:v>32.250054522072098</c:v>
                </c:pt>
                <c:pt idx="4">
                  <c:v>25.171146441495999</c:v>
                </c:pt>
                <c:pt idx="5">
                  <c:v>25.220720549352901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D-44AA-AB1E-D36CA6408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65448"/>
        <c:axId val="530964664"/>
      </c:lineChart>
      <c:catAx>
        <c:axId val="53096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4664"/>
        <c:crosses val="autoZero"/>
        <c:auto val="1"/>
        <c:lblAlgn val="ctr"/>
        <c:lblOffset val="100"/>
        <c:noMultiLvlLbl val="0"/>
      </c:catAx>
      <c:valAx>
        <c:axId val="53096466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ガス消費量 </a:t>
                </a:r>
                <a:r>
                  <a:rPr lang="en-US" altLang="ja-JP"/>
                  <a:t>[m</a:t>
                </a:r>
                <a:r>
                  <a:rPr lang="en-US" altLang="ja-JP" baseline="30000"/>
                  <a:t>3</a:t>
                </a:r>
                <a:r>
                  <a:rPr lang="en-US" altLang="ja-JP"/>
                  <a:t>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54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'ENe-ST_小野'!$N$10</c:f>
              <c:strCache>
                <c:ptCount val="1"/>
                <c:pt idx="0">
                  <c:v>冷却水ポンプ電力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4.9288331146106867E-2"/>
                  <c:y val="6.0387817902072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48-41C3-B1D4-F5D2C84301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'ENe-ST_小野'!$N$11:$N$16</c:f>
              <c:numCache>
                <c:formatCode>0.0_);[Red]\(0.0\)</c:formatCode>
                <c:ptCount val="6"/>
                <c:pt idx="0">
                  <c:v>17.522219767219799</c:v>
                </c:pt>
                <c:pt idx="1">
                  <c:v>15.708354779192801</c:v>
                </c:pt>
                <c:pt idx="2">
                  <c:v>15.3928052550686</c:v>
                </c:pt>
                <c:pt idx="3">
                  <c:v>17.462572410697899</c:v>
                </c:pt>
                <c:pt idx="4">
                  <c:v>9.9212949537134101</c:v>
                </c:pt>
                <c:pt idx="5">
                  <c:v>6.5949263699224403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8-41C3-B1D4-F5D2C84301B8}"/>
            </c:ext>
          </c:extLst>
        </c:ser>
        <c:ser>
          <c:idx val="1"/>
          <c:order val="1"/>
          <c:tx>
            <c:strRef>
              <c:f>'ENe-ST_小野'!$O$10</c:f>
              <c:strCache>
                <c:ptCount val="1"/>
                <c:pt idx="0">
                  <c:v>冷却塔ファン電力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9288331146106736E-2"/>
                  <c:y val="6.0387817902072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48-41C3-B1D4-F5D2C84301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'ENe-ST_小野'!$O$11:$O$16</c:f>
              <c:numCache>
                <c:formatCode>0.0_);[Red]\(0.0\)</c:formatCode>
                <c:ptCount val="6"/>
                <c:pt idx="0">
                  <c:v>8.1521739130434803</c:v>
                </c:pt>
                <c:pt idx="1">
                  <c:v>8.1521739130434803</c:v>
                </c:pt>
                <c:pt idx="2">
                  <c:v>2.0654441150563101</c:v>
                </c:pt>
                <c:pt idx="3">
                  <c:v>0.52173913043478304</c:v>
                </c:pt>
                <c:pt idx="4">
                  <c:v>8.1521739130434803</c:v>
                </c:pt>
                <c:pt idx="5">
                  <c:v>8.1521739130434803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8-41C3-B1D4-F5D2C843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65840"/>
        <c:axId val="644133368"/>
      </c:lineChart>
      <c:catAx>
        <c:axId val="5309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3368"/>
        <c:crosses val="autoZero"/>
        <c:auto val="1"/>
        <c:lblAlgn val="ctr"/>
        <c:lblOffset val="100"/>
        <c:noMultiLvlLbl val="0"/>
      </c:catAx>
      <c:valAx>
        <c:axId val="6441333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消費電力 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5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'ENe-ST_小野'!$Z$10</c:f>
              <c:strCache>
                <c:ptCount val="1"/>
                <c:pt idx="0">
                  <c:v>AR-COP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'ENe-ST_小野'!$Z$11:$Z$16</c:f>
              <c:numCache>
                <c:formatCode>0.00_ </c:formatCode>
                <c:ptCount val="6"/>
                <c:pt idx="0">
                  <c:v>1.3059118933507603</c:v>
                </c:pt>
                <c:pt idx="1">
                  <c:v>1.4602947844008893</c:v>
                </c:pt>
                <c:pt idx="2">
                  <c:v>1.4930447790926427</c:v>
                </c:pt>
                <c:pt idx="3">
                  <c:v>1.307284611601059</c:v>
                </c:pt>
                <c:pt idx="4">
                  <c:v>1.3410554850354994</c:v>
                </c:pt>
                <c:pt idx="5">
                  <c:v>1.338419492573383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5-4EF5-88C8-A45EBE4B7DD5}"/>
            </c:ext>
          </c:extLst>
        </c:ser>
        <c:ser>
          <c:idx val="1"/>
          <c:order val="1"/>
          <c:tx>
            <c:strRef>
              <c:f>'ENe-ST_小野'!$AA$10</c:f>
              <c:strCache>
                <c:ptCount val="1"/>
                <c:pt idx="0">
                  <c:v>システムCOP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'ENe-ST_小野'!$AA$11:$AA$16</c:f>
              <c:numCache>
                <c:formatCode>0.00_ </c:formatCode>
                <c:ptCount val="6"/>
                <c:pt idx="0">
                  <c:v>1.0824009811640691</c:v>
                </c:pt>
                <c:pt idx="1">
                  <c:v>1.199636922663919</c:v>
                </c:pt>
                <c:pt idx="2">
                  <c:v>1.2728661732600162</c:v>
                </c:pt>
                <c:pt idx="3">
                  <c:v>1.1318530439041321</c:v>
                </c:pt>
                <c:pt idx="4">
                  <c:v>1.1263153158001256</c:v>
                </c:pt>
                <c:pt idx="5">
                  <c:v>1.1521443241093703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5-4EF5-88C8-A45EBE4B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35328"/>
        <c:axId val="644136112"/>
      </c:lineChart>
      <c:catAx>
        <c:axId val="6441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6112"/>
        <c:crosses val="autoZero"/>
        <c:auto val="1"/>
        <c:lblAlgn val="ctr"/>
        <c:lblOffset val="100"/>
        <c:noMultiLvlLbl val="0"/>
      </c:catAx>
      <c:valAx>
        <c:axId val="644136112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COP</a:t>
                </a:r>
                <a:r>
                  <a:rPr lang="ja-JP" altLang="en-US"/>
                  <a:t>（一次エネ換算）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5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'ENe-ST_小野'!$X$10</c:f>
              <c:strCache>
                <c:ptCount val="1"/>
                <c:pt idx="0">
                  <c:v>冷却水ポンプ揚程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'ENe-ST_小野'!$X$11:$X$16</c:f>
              <c:numCache>
                <c:formatCode>0.0_);[Red]\(0.0\)</c:formatCode>
                <c:ptCount val="6"/>
                <c:pt idx="0">
                  <c:v>244.32032690901099</c:v>
                </c:pt>
                <c:pt idx="1">
                  <c:v>226.886913201944</c:v>
                </c:pt>
                <c:pt idx="2">
                  <c:v>223.679783343201</c:v>
                </c:pt>
                <c:pt idx="3">
                  <c:v>243.78201030918501</c:v>
                </c:pt>
                <c:pt idx="4">
                  <c:v>164.64031441088301</c:v>
                </c:pt>
                <c:pt idx="5">
                  <c:v>123.291253983549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0-45C4-980E-CBA79BEE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34936"/>
        <c:axId val="644133760"/>
      </c:lineChart>
      <c:catAx>
        <c:axId val="64413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3760"/>
        <c:crosses val="autoZero"/>
        <c:auto val="1"/>
        <c:lblAlgn val="ctr"/>
        <c:lblOffset val="100"/>
        <c:noMultiLvlLbl val="0"/>
      </c:catAx>
      <c:valAx>
        <c:axId val="644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493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'ENe-ST_小野'!$Y$10</c:f>
              <c:strCache>
                <c:ptCount val="1"/>
                <c:pt idx="0">
                  <c:v>冷却水ポンプINV比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'ENe-ST_小野'!$A$11:$A$16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'ENe-ST_小野'!$Y$11:$Y$16</c:f>
              <c:numCache>
                <c:formatCode>0.00_);[Red]\(0.00\)</c:formatCode>
                <c:ptCount val="6"/>
                <c:pt idx="0">
                  <c:v>0.99922676588704595</c:v>
                </c:pt>
                <c:pt idx="1">
                  <c:v>0.96257201399637604</c:v>
                </c:pt>
                <c:pt idx="2">
                  <c:v>0.95567115871961095</c:v>
                </c:pt>
                <c:pt idx="3">
                  <c:v>0.99811673618978003</c:v>
                </c:pt>
                <c:pt idx="4">
                  <c:v>0.81832271871944096</c:v>
                </c:pt>
                <c:pt idx="5">
                  <c:v>0.70639908435907095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4-46C0-A03D-E8BF1509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36504"/>
        <c:axId val="644132976"/>
      </c:lineChart>
      <c:catAx>
        <c:axId val="644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2976"/>
        <c:crosses val="autoZero"/>
        <c:auto val="1"/>
        <c:lblAlgn val="ctr"/>
        <c:lblOffset val="100"/>
        <c:noMultiLvlLbl val="0"/>
      </c:catAx>
      <c:valAx>
        <c:axId val="64413297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65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'ENe-ST_小野'!$P$11:$P$16</c:f>
              <c:numCache>
                <c:formatCode>0.0_);[Red]\(0.0\)</c:formatCode>
                <c:ptCount val="6"/>
                <c:pt idx="0">
                  <c:v>2496.0562987031299</c:v>
                </c:pt>
                <c:pt idx="1">
                  <c:v>2392.6809467133498</c:v>
                </c:pt>
                <c:pt idx="2">
                  <c:v>2373.17320222324</c:v>
                </c:pt>
                <c:pt idx="3">
                  <c:v>2492.9283698680902</c:v>
                </c:pt>
                <c:pt idx="4">
                  <c:v>1980.0160756595401</c:v>
                </c:pt>
                <c:pt idx="5">
                  <c:v>1649.7882269747399</c:v>
                </c:pt>
              </c:numCache>
            </c:numRef>
          </c:xVal>
          <c:yVal>
            <c:numRef>
              <c:f>'ENe-ST_小野'!$X$11:$X$16</c:f>
              <c:numCache>
                <c:formatCode>0.0_);[Red]\(0.0\)</c:formatCode>
                <c:ptCount val="6"/>
                <c:pt idx="0">
                  <c:v>244.32032690901099</c:v>
                </c:pt>
                <c:pt idx="1">
                  <c:v>226.886913201944</c:v>
                </c:pt>
                <c:pt idx="2">
                  <c:v>223.679783343201</c:v>
                </c:pt>
                <c:pt idx="3">
                  <c:v>243.78201030918501</c:v>
                </c:pt>
                <c:pt idx="4">
                  <c:v>164.64031441088301</c:v>
                </c:pt>
                <c:pt idx="5">
                  <c:v>123.291253983549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1-4399-BA2A-CCD0187A5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82696"/>
        <c:axId val="536883088"/>
      </c:scatterChart>
      <c:valAx>
        <c:axId val="536882696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3088"/>
        <c:crosses val="autoZero"/>
        <c:crossBetween val="midCat"/>
      </c:valAx>
      <c:valAx>
        <c:axId val="5368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ポンプ揚程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2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集計!$F$6:$F$11</c:f>
              <c:numCache>
                <c:formatCode>0.0_);[Red]\(0.0\)</c:formatCode>
                <c:ptCount val="6"/>
                <c:pt idx="0">
                  <c:v>15.96827</c:v>
                </c:pt>
                <c:pt idx="1">
                  <c:v>14.922420000000001</c:v>
                </c:pt>
                <c:pt idx="2">
                  <c:v>14.65232</c:v>
                </c:pt>
                <c:pt idx="3">
                  <c:v>15.980700000000001</c:v>
                </c:pt>
                <c:pt idx="4">
                  <c:v>10.71875</c:v>
                </c:pt>
                <c:pt idx="5">
                  <c:v>7.8891400000000003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512-B1A0-2B53B41D6A18}"/>
            </c:ext>
          </c:extLst>
        </c:ser>
        <c:ser>
          <c:idx val="1"/>
          <c:order val="1"/>
          <c:tx>
            <c:strRef>
              <c:f>集計!$A$13</c:f>
              <c:strCache>
                <c:ptCount val="1"/>
                <c:pt idx="0">
                  <c:v>LCEM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集計!$F$13:$F$18</c:f>
              <c:numCache>
                <c:formatCode>0.0_);[Red]\(0.0\)</c:formatCode>
                <c:ptCount val="6"/>
                <c:pt idx="0">
                  <c:v>16.594704123875719</c:v>
                </c:pt>
                <c:pt idx="1">
                  <c:v>14.603603198258693</c:v>
                </c:pt>
                <c:pt idx="2">
                  <c:v>13.718700156152691</c:v>
                </c:pt>
                <c:pt idx="3">
                  <c:v>16.267197317270426</c:v>
                </c:pt>
                <c:pt idx="4">
                  <c:v>9.161529011737672</c:v>
                </c:pt>
                <c:pt idx="5">
                  <c:v>5.7864077246421095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D-4512-B1A0-2B53B41D6A18}"/>
            </c:ext>
          </c:extLst>
        </c:ser>
        <c:ser>
          <c:idx val="2"/>
          <c:order val="2"/>
          <c:tx>
            <c:strRef>
              <c:f>集計!$A$20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集計!$F$20:$F$25</c:f>
              <c:numCache>
                <c:formatCode>0.0_);[Red]\(0.0\)</c:formatCode>
                <c:ptCount val="6"/>
                <c:pt idx="0">
                  <c:v>17.05</c:v>
                </c:pt>
                <c:pt idx="1">
                  <c:v>15.31</c:v>
                </c:pt>
                <c:pt idx="2">
                  <c:v>14.84</c:v>
                </c:pt>
                <c:pt idx="3">
                  <c:v>16.899999999999999</c:v>
                </c:pt>
                <c:pt idx="4">
                  <c:v>9.24</c:v>
                </c:pt>
                <c:pt idx="5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D-4512-B1A0-2B53B41D6A18}"/>
            </c:ext>
          </c:extLst>
        </c:ser>
        <c:ser>
          <c:idx val="3"/>
          <c:order val="3"/>
          <c:tx>
            <c:strRef>
              <c:f>集計!$A$27</c:f>
              <c:strCache>
                <c:ptCount val="1"/>
                <c:pt idx="0">
                  <c:v>Popolo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集計!$F$27:$F$32</c:f>
              <c:numCache>
                <c:formatCode>0.0_);[Red]\(0.0\)</c:formatCode>
                <c:ptCount val="6"/>
                <c:pt idx="0">
                  <c:v>15.374365086433</c:v>
                </c:pt>
                <c:pt idx="1">
                  <c:v>15.374365086433</c:v>
                </c:pt>
                <c:pt idx="2">
                  <c:v>15.374365086433</c:v>
                </c:pt>
                <c:pt idx="3">
                  <c:v>15.374365086433</c:v>
                </c:pt>
                <c:pt idx="4">
                  <c:v>8.5988404491752508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D-4512-B1A0-2B53B41D6A18}"/>
            </c:ext>
          </c:extLst>
        </c:ser>
        <c:ser>
          <c:idx val="4"/>
          <c:order val="4"/>
          <c:tx>
            <c:strRef>
              <c:f>集計!$A$34</c:f>
              <c:strCache>
                <c:ptCount val="1"/>
                <c:pt idx="0">
                  <c:v>ENe-ST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集計!$F$34:$F$39</c:f>
              <c:numCache>
                <c:formatCode>0.0_);[Red]\(0.0\)</c:formatCode>
                <c:ptCount val="6"/>
                <c:pt idx="0">
                  <c:v>17.522219767219799</c:v>
                </c:pt>
                <c:pt idx="1">
                  <c:v>15.708354779192801</c:v>
                </c:pt>
                <c:pt idx="2">
                  <c:v>15.3928052550686</c:v>
                </c:pt>
                <c:pt idx="3">
                  <c:v>17.462572410697899</c:v>
                </c:pt>
                <c:pt idx="4">
                  <c:v>9.9212949537134101</c:v>
                </c:pt>
                <c:pt idx="5">
                  <c:v>6.5949263699224403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ED-4512-B1A0-2B53B41D6A18}"/>
            </c:ext>
          </c:extLst>
        </c:ser>
        <c:ser>
          <c:idx val="5"/>
          <c:order val="5"/>
          <c:tx>
            <c:strRef>
              <c:f>集計!$A$41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集計!$F$41:$F$46</c:f>
              <c:numCache>
                <c:formatCode>0.0_);[Red]\(0.0\)</c:formatCode>
                <c:ptCount val="6"/>
                <c:pt idx="0">
                  <c:v>16.63</c:v>
                </c:pt>
                <c:pt idx="1">
                  <c:v>16.63</c:v>
                </c:pt>
                <c:pt idx="2">
                  <c:v>16.63</c:v>
                </c:pt>
                <c:pt idx="3">
                  <c:v>16.63</c:v>
                </c:pt>
                <c:pt idx="4">
                  <c:v>16.63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ED-4512-B1A0-2B53B41D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475576"/>
        <c:axId val="813853824"/>
      </c:lineChart>
      <c:catAx>
        <c:axId val="64547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53824"/>
        <c:crosses val="autoZero"/>
        <c:auto val="1"/>
        <c:lblAlgn val="ctr"/>
        <c:lblOffset val="100"/>
        <c:noMultiLvlLbl val="0"/>
      </c:catAx>
      <c:valAx>
        <c:axId val="8138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冷却水ポンプ電力 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5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'ENe-ST_小野'!$P$11:$P$16</c:f>
              <c:numCache>
                <c:formatCode>0.0_);[Red]\(0.0\)</c:formatCode>
                <c:ptCount val="6"/>
                <c:pt idx="0">
                  <c:v>2496.0562987031299</c:v>
                </c:pt>
                <c:pt idx="1">
                  <c:v>2392.6809467133498</c:v>
                </c:pt>
                <c:pt idx="2">
                  <c:v>2373.17320222324</c:v>
                </c:pt>
                <c:pt idx="3">
                  <c:v>2492.9283698680902</c:v>
                </c:pt>
                <c:pt idx="4">
                  <c:v>1980.0160756595401</c:v>
                </c:pt>
                <c:pt idx="5">
                  <c:v>1649.7882269747399</c:v>
                </c:pt>
              </c:numCache>
            </c:numRef>
          </c:xVal>
          <c:yVal>
            <c:numRef>
              <c:f>'ENe-ST_小野'!$Y$11:$Y$16</c:f>
              <c:numCache>
                <c:formatCode>0.00_);[Red]\(0.00\)</c:formatCode>
                <c:ptCount val="6"/>
                <c:pt idx="0">
                  <c:v>0.99922676588704595</c:v>
                </c:pt>
                <c:pt idx="1">
                  <c:v>0.96257201399637604</c:v>
                </c:pt>
                <c:pt idx="2">
                  <c:v>0.95567115871961095</c:v>
                </c:pt>
                <c:pt idx="3">
                  <c:v>0.99811673618978003</c:v>
                </c:pt>
                <c:pt idx="4">
                  <c:v>0.81832271871944096</c:v>
                </c:pt>
                <c:pt idx="5">
                  <c:v>0.70639908435907095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1-481E-BAFE-DDEE47E5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80344"/>
        <c:axId val="536880736"/>
      </c:scatterChart>
      <c:valAx>
        <c:axId val="536880344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0736"/>
        <c:crosses val="autoZero"/>
        <c:crossBetween val="midCat"/>
      </c:valAx>
      <c:valAx>
        <c:axId val="5368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ポンプ</a:t>
                </a:r>
                <a:r>
                  <a:rPr lang="en-US" altLang="ja-JP"/>
                  <a:t>INV</a:t>
                </a:r>
                <a:r>
                  <a:rPr lang="ja-JP" altLang="en-US"/>
                  <a:t>比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0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集計!$G$6:$G$11</c:f>
              <c:numCache>
                <c:formatCode>0.0_);[Red]\(0.0\)</c:formatCode>
                <c:ptCount val="6"/>
                <c:pt idx="0">
                  <c:v>8.1519999999999992</c:v>
                </c:pt>
                <c:pt idx="1">
                  <c:v>8.1519999999999992</c:v>
                </c:pt>
                <c:pt idx="2">
                  <c:v>2.2577500000000001</c:v>
                </c:pt>
                <c:pt idx="3">
                  <c:v>0.52173000000000003</c:v>
                </c:pt>
                <c:pt idx="4">
                  <c:v>8.1519999999999992</c:v>
                </c:pt>
                <c:pt idx="5">
                  <c:v>8.1519999999999992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C-43A0-8B16-4F643043AF88}"/>
            </c:ext>
          </c:extLst>
        </c:ser>
        <c:ser>
          <c:idx val="1"/>
          <c:order val="1"/>
          <c:tx>
            <c:strRef>
              <c:f>集計!$A$13</c:f>
              <c:strCache>
                <c:ptCount val="1"/>
                <c:pt idx="0">
                  <c:v>LCEM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集計!$G$13:$G$18</c:f>
              <c:numCache>
                <c:formatCode>0.0_);[Red]\(0.0\)</c:formatCode>
                <c:ptCount val="6"/>
                <c:pt idx="0">
                  <c:v>8.150941224402791</c:v>
                </c:pt>
                <c:pt idx="1">
                  <c:v>8.1434661788750642</c:v>
                </c:pt>
                <c:pt idx="2">
                  <c:v>3.11996232620417</c:v>
                </c:pt>
                <c:pt idx="3">
                  <c:v>0.52173913043478271</c:v>
                </c:pt>
                <c:pt idx="4">
                  <c:v>8.1504594956545624</c:v>
                </c:pt>
                <c:pt idx="5">
                  <c:v>8.1506187574798297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C-43A0-8B16-4F643043AF88}"/>
            </c:ext>
          </c:extLst>
        </c:ser>
        <c:ser>
          <c:idx val="2"/>
          <c:order val="2"/>
          <c:tx>
            <c:strRef>
              <c:f>集計!$A$20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集計!$G$20:$G$25</c:f>
              <c:numCache>
                <c:formatCode>0.0_);[Red]\(0.0\)</c:formatCode>
                <c:ptCount val="6"/>
                <c:pt idx="0">
                  <c:v>8.15</c:v>
                </c:pt>
                <c:pt idx="1">
                  <c:v>8.15</c:v>
                </c:pt>
                <c:pt idx="2">
                  <c:v>3.13</c:v>
                </c:pt>
                <c:pt idx="3">
                  <c:v>0.82</c:v>
                </c:pt>
                <c:pt idx="4">
                  <c:v>8.15</c:v>
                </c:pt>
                <c:pt idx="5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C-43A0-8B16-4F643043AF88}"/>
            </c:ext>
          </c:extLst>
        </c:ser>
        <c:ser>
          <c:idx val="3"/>
          <c:order val="3"/>
          <c:tx>
            <c:strRef>
              <c:f>集計!$A$27</c:f>
              <c:strCache>
                <c:ptCount val="1"/>
                <c:pt idx="0">
                  <c:v>Popolo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集計!$G$27:$G$32</c:f>
              <c:numCache>
                <c:formatCode>0.0_);[Red]\(0.0\)</c:formatCode>
                <c:ptCount val="6"/>
                <c:pt idx="0">
                  <c:v>8.1521739130434803</c:v>
                </c:pt>
                <c:pt idx="1">
                  <c:v>8.1521739130434803</c:v>
                </c:pt>
                <c:pt idx="2">
                  <c:v>1.1920972549673601</c:v>
                </c:pt>
                <c:pt idx="3">
                  <c:v>0.391962890625</c:v>
                </c:pt>
                <c:pt idx="4">
                  <c:v>8.1521739130434803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C-43A0-8B16-4F643043AF88}"/>
            </c:ext>
          </c:extLst>
        </c:ser>
        <c:ser>
          <c:idx val="4"/>
          <c:order val="4"/>
          <c:tx>
            <c:strRef>
              <c:f>集計!$A$34</c:f>
              <c:strCache>
                <c:ptCount val="1"/>
                <c:pt idx="0">
                  <c:v>ENe-ST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集計!$G$34:$G$39</c:f>
              <c:numCache>
                <c:formatCode>0.0_);[Red]\(0.0\)</c:formatCode>
                <c:ptCount val="6"/>
                <c:pt idx="0">
                  <c:v>8.1521739130434803</c:v>
                </c:pt>
                <c:pt idx="1">
                  <c:v>8.1521739130434803</c:v>
                </c:pt>
                <c:pt idx="2">
                  <c:v>2.0654441150563101</c:v>
                </c:pt>
                <c:pt idx="3">
                  <c:v>0.52173913043478304</c:v>
                </c:pt>
                <c:pt idx="4">
                  <c:v>8.1521739130434803</c:v>
                </c:pt>
                <c:pt idx="5">
                  <c:v>8.1521739130434803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C-43A0-8B16-4F643043AF88}"/>
            </c:ext>
          </c:extLst>
        </c:ser>
        <c:ser>
          <c:idx val="5"/>
          <c:order val="5"/>
          <c:tx>
            <c:strRef>
              <c:f>集計!$A$41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集計!$G$41:$G$46</c:f>
              <c:numCache>
                <c:formatCode>0.0_);[Red]\(0.0\)</c:formatCode>
                <c:ptCount val="6"/>
                <c:pt idx="0">
                  <c:v>8.14</c:v>
                </c:pt>
                <c:pt idx="1">
                  <c:v>8.14</c:v>
                </c:pt>
                <c:pt idx="2">
                  <c:v>3.3876789984024498</c:v>
                </c:pt>
                <c:pt idx="3">
                  <c:v>0.58713232282162198</c:v>
                </c:pt>
                <c:pt idx="4">
                  <c:v>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C-43A0-8B16-4F643043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51472"/>
        <c:axId val="813852256"/>
      </c:lineChart>
      <c:catAx>
        <c:axId val="8138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52256"/>
        <c:crosses val="autoZero"/>
        <c:auto val="1"/>
        <c:lblAlgn val="ctr"/>
        <c:lblOffset val="100"/>
        <c:noMultiLvlLbl val="0"/>
      </c:catAx>
      <c:valAx>
        <c:axId val="8138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冷却塔ファン電力 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514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集計!$R$6:$R$11</c:f>
              <c:numCache>
                <c:formatCode>0.0_);[Red]\(0.0\)</c:formatCode>
                <c:ptCount val="6"/>
                <c:pt idx="0">
                  <c:v>1.3155603706784811</c:v>
                </c:pt>
                <c:pt idx="1">
                  <c:v>1.4565648760905512</c:v>
                </c:pt>
                <c:pt idx="2">
                  <c:v>1.4989612085051911</c:v>
                </c:pt>
                <c:pt idx="3">
                  <c:v>1.3140740774726212</c:v>
                </c:pt>
                <c:pt idx="4">
                  <c:v>1.3320891048353376</c:v>
                </c:pt>
                <c:pt idx="5">
                  <c:v>1.3103207981690368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D-4E65-9F9F-555E47BC53E2}"/>
            </c:ext>
          </c:extLst>
        </c:ser>
        <c:ser>
          <c:idx val="1"/>
          <c:order val="1"/>
          <c:tx>
            <c:strRef>
              <c:f>集計!$A$13</c:f>
              <c:strCache>
                <c:ptCount val="1"/>
                <c:pt idx="0">
                  <c:v>LCEM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集計!$R$13:$R$18</c:f>
              <c:numCache>
                <c:formatCode>0.0_);[Red]\(0.0\)</c:formatCode>
                <c:ptCount val="6"/>
                <c:pt idx="0">
                  <c:v>1.3010954341579588</c:v>
                </c:pt>
                <c:pt idx="1">
                  <c:v>1.4363946215928169</c:v>
                </c:pt>
                <c:pt idx="2">
                  <c:v>1.4867231204753477</c:v>
                </c:pt>
                <c:pt idx="3">
                  <c:v>1.311299536376183</c:v>
                </c:pt>
                <c:pt idx="4">
                  <c:v>1.303385680960057</c:v>
                </c:pt>
                <c:pt idx="5">
                  <c:v>1.2696874749923195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D-4E65-9F9F-555E47BC53E2}"/>
            </c:ext>
          </c:extLst>
        </c:ser>
        <c:ser>
          <c:idx val="2"/>
          <c:order val="2"/>
          <c:tx>
            <c:strRef>
              <c:f>集計!$A$20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集計!$R$20:$R$25</c:f>
              <c:numCache>
                <c:formatCode>0.0_);[Red]\(0.0\)</c:formatCode>
                <c:ptCount val="6"/>
                <c:pt idx="0">
                  <c:v>1.3067492260061921</c:v>
                </c:pt>
                <c:pt idx="1">
                  <c:v>1.4484557309540154</c:v>
                </c:pt>
                <c:pt idx="2">
                  <c:v>1.4882933709449928</c:v>
                </c:pt>
                <c:pt idx="3">
                  <c:v>1.3108074534161489</c:v>
                </c:pt>
                <c:pt idx="4">
                  <c:v>1.3312302839116719</c:v>
                </c:pt>
                <c:pt idx="5">
                  <c:v>1.3354430379746833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D-4E65-9F9F-555E47BC53E2}"/>
            </c:ext>
          </c:extLst>
        </c:ser>
        <c:ser>
          <c:idx val="3"/>
          <c:order val="3"/>
          <c:tx>
            <c:strRef>
              <c:f>集計!$A$27</c:f>
              <c:strCache>
                <c:ptCount val="1"/>
                <c:pt idx="0">
                  <c:v>Popolo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集計!$R$27:$R$32</c:f>
              <c:numCache>
                <c:formatCode>0.0_);[Red]\(0.0\)</c:formatCode>
                <c:ptCount val="6"/>
                <c:pt idx="0">
                  <c:v>1.3031146676656939</c:v>
                </c:pt>
                <c:pt idx="1">
                  <c:v>1.4703974781636291</c:v>
                </c:pt>
                <c:pt idx="2">
                  <c:v>1.5015809123631081</c:v>
                </c:pt>
                <c:pt idx="3">
                  <c:v>1.3031146676656939</c:v>
                </c:pt>
                <c:pt idx="4">
                  <c:v>1.3191482357228763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D-4E65-9F9F-555E47BC53E2}"/>
            </c:ext>
          </c:extLst>
        </c:ser>
        <c:ser>
          <c:idx val="4"/>
          <c:order val="4"/>
          <c:tx>
            <c:strRef>
              <c:f>集計!$A$34</c:f>
              <c:strCache>
                <c:ptCount val="1"/>
                <c:pt idx="0">
                  <c:v>ENe-ST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集計!$R$34:$R$39</c:f>
              <c:numCache>
                <c:formatCode>0.0_);[Red]\(0.0\)</c:formatCode>
                <c:ptCount val="6"/>
                <c:pt idx="0">
                  <c:v>1.3059118933507603</c:v>
                </c:pt>
                <c:pt idx="1">
                  <c:v>1.4602947844008893</c:v>
                </c:pt>
                <c:pt idx="2">
                  <c:v>1.4930447790926427</c:v>
                </c:pt>
                <c:pt idx="3">
                  <c:v>1.307284611601059</c:v>
                </c:pt>
                <c:pt idx="4">
                  <c:v>1.3410554850354994</c:v>
                </c:pt>
                <c:pt idx="5">
                  <c:v>1.338419492573383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D-4E65-9F9F-555E47BC53E2}"/>
            </c:ext>
          </c:extLst>
        </c:ser>
        <c:ser>
          <c:idx val="5"/>
          <c:order val="5"/>
          <c:tx>
            <c:strRef>
              <c:f>集計!$A$41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集計!$B$6:$B$11</c:f>
              <c:strCache>
                <c:ptCount val="6"/>
                <c:pt idx="0">
                  <c:v>CWS100</c:v>
                </c:pt>
                <c:pt idx="1">
                  <c:v>CWS110</c:v>
                </c:pt>
                <c:pt idx="2">
                  <c:v>CWS120</c:v>
                </c:pt>
                <c:pt idx="3">
                  <c:v>CWS130</c:v>
                </c:pt>
                <c:pt idx="4">
                  <c:v>CWS200</c:v>
                </c:pt>
                <c:pt idx="5">
                  <c:v>CWS210</c:v>
                </c:pt>
              </c:strCache>
            </c:strRef>
          </c:cat>
          <c:val>
            <c:numRef>
              <c:f>集計!$R$41:$R$46</c:f>
              <c:numCache>
                <c:formatCode>0.0_);[Red]\(0.0\)</c:formatCode>
                <c:ptCount val="6"/>
                <c:pt idx="0">
                  <c:v>1.3331543420909795</c:v>
                </c:pt>
                <c:pt idx="1">
                  <c:v>1.3331543420909795</c:v>
                </c:pt>
                <c:pt idx="2">
                  <c:v>1.3331543420909795</c:v>
                </c:pt>
                <c:pt idx="3">
                  <c:v>1.3331543420909795</c:v>
                </c:pt>
                <c:pt idx="4">
                  <c:v>1.3164620160263405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D-4E65-9F9F-555E47BC5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51864"/>
        <c:axId val="813852648"/>
      </c:lineChart>
      <c:catAx>
        <c:axId val="81385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52648"/>
        <c:crosses val="autoZero"/>
        <c:auto val="1"/>
        <c:lblAlgn val="ctr"/>
        <c:lblOffset val="100"/>
        <c:noMultiLvlLbl val="0"/>
      </c:catAx>
      <c:valAx>
        <c:axId val="81385264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518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1</xdr:rowOff>
    </xdr:from>
    <xdr:to>
      <xdr:col>25</xdr:col>
      <xdr:colOff>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861A3E-CB0C-4B29-9E00-E5954D237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30</xdr:col>
      <xdr:colOff>0</xdr:colOff>
      <xdr:row>13</xdr:row>
      <xdr:rowOff>13605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4BEFE26-6E88-4BC3-91D6-4040EBF25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25</xdr:col>
      <xdr:colOff>0</xdr:colOff>
      <xdr:row>28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08FDDDF-484F-4583-B004-712665698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30</xdr:row>
      <xdr:rowOff>0</xdr:rowOff>
    </xdr:from>
    <xdr:to>
      <xdr:col>25</xdr:col>
      <xdr:colOff>0</xdr:colOff>
      <xdr:row>43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52F269A-3396-4BD5-80AC-BB8338AD6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</xdr:colOff>
      <xdr:row>15</xdr:row>
      <xdr:rowOff>0</xdr:rowOff>
    </xdr:from>
    <xdr:to>
      <xdr:col>30</xdr:col>
      <xdr:colOff>0</xdr:colOff>
      <xdr:row>27</xdr:row>
      <xdr:rowOff>176892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982180E-5970-4FC4-8E96-A11455AEF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30</xdr:col>
      <xdr:colOff>0</xdr:colOff>
      <xdr:row>43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90D6635-D993-4AAB-8386-72F7F721D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44</xdr:row>
      <xdr:rowOff>173181</xdr:rowOff>
    </xdr:from>
    <xdr:to>
      <xdr:col>25</xdr:col>
      <xdr:colOff>0</xdr:colOff>
      <xdr:row>58</xdr:row>
      <xdr:rowOff>-1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10A0B2F-A69A-4BD0-812A-8F160CFA1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44</xdr:row>
      <xdr:rowOff>173181</xdr:rowOff>
    </xdr:from>
    <xdr:to>
      <xdr:col>30</xdr:col>
      <xdr:colOff>0</xdr:colOff>
      <xdr:row>57</xdr:row>
      <xdr:rowOff>173180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2CC28FFD-E4DE-4E42-81F6-642A5E325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25</xdr:col>
      <xdr:colOff>0</xdr:colOff>
      <xdr:row>73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FDA6D53F-7738-4454-8388-64813228D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60</xdr:row>
      <xdr:rowOff>-1</xdr:rowOff>
    </xdr:from>
    <xdr:to>
      <xdr:col>30</xdr:col>
      <xdr:colOff>0</xdr:colOff>
      <xdr:row>73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8AB12E77-6346-4BA5-9CA4-EE42286EA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564445</xdr:colOff>
      <xdr:row>37</xdr:row>
      <xdr:rowOff>141112</xdr:rowOff>
    </xdr:from>
    <xdr:to>
      <xdr:col>23</xdr:col>
      <xdr:colOff>293076</xdr:colOff>
      <xdr:row>40</xdr:row>
      <xdr:rowOff>75984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5242FB-6099-2343-ACFE-D3B0F17AB1A7}"/>
            </a:ext>
          </a:extLst>
        </xdr:cNvPr>
        <xdr:cNvSpPr txBox="1"/>
      </xdr:nvSpPr>
      <xdr:spPr>
        <a:xfrm>
          <a:off x="14849231" y="7826240"/>
          <a:ext cx="1747606" cy="52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/>
            <a:t>※EnergyPlusはINV比ではなく風量比をプロット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C484EB-9A04-4CBE-AD9C-41CD910F0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9C3030-B79B-4FF3-A04B-D99E57382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9</xdr:col>
      <xdr:colOff>0</xdr:colOff>
      <xdr:row>45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FFEA4A3-9973-4C22-9718-0FFE1F86F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0</xdr:colOff>
      <xdr:row>45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B510A8-3159-4EBA-810F-2DEE8C8C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9</xdr:col>
      <xdr:colOff>0</xdr:colOff>
      <xdr:row>60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7C4408C-D713-49AE-8BA6-2BE287AE0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15</xdr:col>
      <xdr:colOff>0</xdr:colOff>
      <xdr:row>60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9DDA472-209E-4669-9292-0E6852562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17</xdr:row>
      <xdr:rowOff>8805</xdr:rowOff>
    </xdr:from>
    <xdr:to>
      <xdr:col>22</xdr:col>
      <xdr:colOff>0</xdr:colOff>
      <xdr:row>30</xdr:row>
      <xdr:rowOff>8805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AB594BD-DEDE-41A3-9E85-AE9222B9F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17</xdr:row>
      <xdr:rowOff>8805</xdr:rowOff>
    </xdr:from>
    <xdr:to>
      <xdr:col>28</xdr:col>
      <xdr:colOff>0</xdr:colOff>
      <xdr:row>30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8B7323F-DD2E-461A-8C1C-C1E20119B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1245C66-B244-4030-A866-71CD22FBC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32</xdr:row>
      <xdr:rowOff>167367</xdr:rowOff>
    </xdr:from>
    <xdr:to>
      <xdr:col>28</xdr:col>
      <xdr:colOff>0</xdr:colOff>
      <xdr:row>45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DDA19EA-C310-4C1B-BB1C-9DEA90D8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B29BFA-5A9F-49FB-B30A-FFD921C0C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B119D4-CE6B-48BC-980A-780B64F94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9</xdr:col>
      <xdr:colOff>0</xdr:colOff>
      <xdr:row>45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E28A0A-90C2-4365-AC22-95FB62B8D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0</xdr:colOff>
      <xdr:row>45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52F011-F441-4D3C-8614-FD1F8A3B2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9</xdr:col>
      <xdr:colOff>0</xdr:colOff>
      <xdr:row>60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C0CC4E7-0BC4-412B-89DC-2BAF2675F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15</xdr:col>
      <xdr:colOff>0</xdr:colOff>
      <xdr:row>60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C9B3ABE-BF83-4AED-AC81-71C87E250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17</xdr:row>
      <xdr:rowOff>8805</xdr:rowOff>
    </xdr:from>
    <xdr:to>
      <xdr:col>22</xdr:col>
      <xdr:colOff>0</xdr:colOff>
      <xdr:row>30</xdr:row>
      <xdr:rowOff>8805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B118D56-4011-413C-A675-12FFF7AFF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17</xdr:row>
      <xdr:rowOff>8805</xdr:rowOff>
    </xdr:from>
    <xdr:to>
      <xdr:col>28</xdr:col>
      <xdr:colOff>0</xdr:colOff>
      <xdr:row>30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CC8E1D3-8065-406C-B306-A90401A72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6F546AB-FDB4-4D54-A174-5DB4CA0DE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32</xdr:row>
      <xdr:rowOff>167367</xdr:rowOff>
    </xdr:from>
    <xdr:to>
      <xdr:col>28</xdr:col>
      <xdr:colOff>0</xdr:colOff>
      <xdr:row>45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A103140-6834-4FB7-92E0-269530B7B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9E97F3-5E1D-408A-89CD-44BD2FA88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D761FE1-384F-4685-BED8-9225263AE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9</xdr:col>
      <xdr:colOff>0</xdr:colOff>
      <xdr:row>45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98D29A-2CDF-488E-86DB-572B9F405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0</xdr:colOff>
      <xdr:row>45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490999-374C-4F40-B651-C20C0823E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9</xdr:col>
      <xdr:colOff>0</xdr:colOff>
      <xdr:row>60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D9CE097-08BD-4A9B-8DB9-85E071040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15</xdr:col>
      <xdr:colOff>0</xdr:colOff>
      <xdr:row>60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4C33FE8-CAF7-469B-8144-AC791E572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17</xdr:row>
      <xdr:rowOff>8805</xdr:rowOff>
    </xdr:from>
    <xdr:to>
      <xdr:col>22</xdr:col>
      <xdr:colOff>0</xdr:colOff>
      <xdr:row>30</xdr:row>
      <xdr:rowOff>8805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0675CE9-B743-478D-869F-8280FC463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17</xdr:row>
      <xdr:rowOff>8805</xdr:rowOff>
    </xdr:from>
    <xdr:to>
      <xdr:col>28</xdr:col>
      <xdr:colOff>0</xdr:colOff>
      <xdr:row>30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482625D-1F45-42D9-9D64-8C95E3CB6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2149BFB-503E-4AF2-A810-E00F1B3CF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32</xdr:row>
      <xdr:rowOff>167367</xdr:rowOff>
    </xdr:from>
    <xdr:to>
      <xdr:col>28</xdr:col>
      <xdr:colOff>0</xdr:colOff>
      <xdr:row>45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DDAA8DE4-BD86-4631-9E79-DAE5A9FAF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3B86DE-D379-476F-BA0D-7ECAF1A6F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CCD934-270D-4313-AC62-08BF6FBF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9</xdr:col>
      <xdr:colOff>0</xdr:colOff>
      <xdr:row>45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EEA55E4-7431-4764-BCD0-08629B19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0</xdr:colOff>
      <xdr:row>45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E818DE1-424C-48DC-9020-FF047BDA3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9</xdr:col>
      <xdr:colOff>0</xdr:colOff>
      <xdr:row>60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0B357EC-66FB-486F-ACC0-9CD4AC039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15</xdr:col>
      <xdr:colOff>0</xdr:colOff>
      <xdr:row>60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59FA2A0-76AD-43CD-AD4E-36D1323DA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17</xdr:row>
      <xdr:rowOff>8805</xdr:rowOff>
    </xdr:from>
    <xdr:to>
      <xdr:col>22</xdr:col>
      <xdr:colOff>0</xdr:colOff>
      <xdr:row>30</xdr:row>
      <xdr:rowOff>8805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22033F8-9936-4C73-93B8-87B131DDC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17</xdr:row>
      <xdr:rowOff>8805</xdr:rowOff>
    </xdr:from>
    <xdr:to>
      <xdr:col>28</xdr:col>
      <xdr:colOff>0</xdr:colOff>
      <xdr:row>30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69A42B6-08D9-4407-8B95-0FB3631AD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27B08968-2DD4-4651-9B16-05FDF598F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32</xdr:row>
      <xdr:rowOff>167367</xdr:rowOff>
    </xdr:from>
    <xdr:to>
      <xdr:col>28</xdr:col>
      <xdr:colOff>0</xdr:colOff>
      <xdr:row>45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D5F72C8-DFB2-479A-94B0-F3405087F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00BA7-85DA-497A-8DCC-97F4F06EF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B737EA-1968-4136-8B30-055626487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9</xdr:col>
      <xdr:colOff>0</xdr:colOff>
      <xdr:row>45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4315FA9-ACF5-429D-9462-AE1BCFD6A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0</xdr:colOff>
      <xdr:row>45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31DB0C7-3D69-4E38-823D-F24B6B042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9</xdr:col>
      <xdr:colOff>0</xdr:colOff>
      <xdr:row>60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B0E4B3A-2D52-4B69-97D4-A38CF2A8B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15</xdr:col>
      <xdr:colOff>0</xdr:colOff>
      <xdr:row>60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21CE3C9-8912-46DC-8CC7-45B8A282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17</xdr:row>
      <xdr:rowOff>8805</xdr:rowOff>
    </xdr:from>
    <xdr:to>
      <xdr:col>22</xdr:col>
      <xdr:colOff>0</xdr:colOff>
      <xdr:row>30</xdr:row>
      <xdr:rowOff>8805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CBCC7C2-0E20-4090-91EA-7A3C39ADB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17</xdr:row>
      <xdr:rowOff>8805</xdr:rowOff>
    </xdr:from>
    <xdr:to>
      <xdr:col>28</xdr:col>
      <xdr:colOff>0</xdr:colOff>
      <xdr:row>30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B8EDDBF4-B4EF-4FE1-9842-CAF99933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99E6D4C-863D-4D6F-9A85-40E3329C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32</xdr:row>
      <xdr:rowOff>167367</xdr:rowOff>
    </xdr:from>
    <xdr:to>
      <xdr:col>28</xdr:col>
      <xdr:colOff>0</xdr:colOff>
      <xdr:row>45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C798EC2-E152-438A-8402-187C13DE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9</xdr:col>
      <xdr:colOff>0</xdr:colOff>
      <xdr:row>45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0</xdr:colOff>
      <xdr:row>45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9</xdr:col>
      <xdr:colOff>0</xdr:colOff>
      <xdr:row>60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15</xdr:col>
      <xdr:colOff>0</xdr:colOff>
      <xdr:row>60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17</xdr:row>
      <xdr:rowOff>8805</xdr:rowOff>
    </xdr:from>
    <xdr:to>
      <xdr:col>22</xdr:col>
      <xdr:colOff>0</xdr:colOff>
      <xdr:row>30</xdr:row>
      <xdr:rowOff>8805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94198AF-2A62-4D9B-B78A-01B9831D8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17</xdr:row>
      <xdr:rowOff>8805</xdr:rowOff>
    </xdr:from>
    <xdr:to>
      <xdr:col>28</xdr:col>
      <xdr:colOff>0</xdr:colOff>
      <xdr:row>30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3AF195B-386A-47C9-AFD2-EE20F672A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C77F2AA-1AC1-4D9F-808E-C0ED7AB6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32</xdr:row>
      <xdr:rowOff>167367</xdr:rowOff>
    </xdr:from>
    <xdr:to>
      <xdr:col>28</xdr:col>
      <xdr:colOff>0</xdr:colOff>
      <xdr:row>45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55924FB-908D-479C-8256-4BD60E47B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showGridLines="0" tabSelected="1" topLeftCell="N1" zoomScale="117" zoomScaleNormal="85" workbookViewId="0">
      <selection activeCell="AI15" sqref="AI15"/>
    </sheetView>
  </sheetViews>
  <sheetFormatPr baseColWidth="10" defaultColWidth="8.83203125" defaultRowHeight="15" x14ac:dyDescent="0.2"/>
  <cols>
    <col min="1" max="1" width="13.1640625" style="32" bestFit="1" customWidth="1"/>
    <col min="2" max="2" width="12.33203125" customWidth="1"/>
    <col min="3" max="3" width="11.83203125" bestFit="1" customWidth="1"/>
  </cols>
  <sheetData>
    <row r="1" spans="1:32" ht="19" x14ac:dyDescent="0.2">
      <c r="B1" s="18"/>
    </row>
    <row r="3" spans="1:32" x14ac:dyDescent="0.2">
      <c r="B3" s="5" t="s">
        <v>6</v>
      </c>
      <c r="C3" s="31" t="s">
        <v>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32" x14ac:dyDescent="0.2">
      <c r="B4" s="5"/>
      <c r="C4" s="26" t="s">
        <v>13</v>
      </c>
      <c r="D4" s="26" t="s">
        <v>14</v>
      </c>
      <c r="E4" s="26" t="s">
        <v>13</v>
      </c>
      <c r="F4" s="26" t="s">
        <v>13</v>
      </c>
      <c r="G4" s="26" t="s">
        <v>13</v>
      </c>
      <c r="H4" s="26" t="s">
        <v>15</v>
      </c>
      <c r="I4" s="26" t="s">
        <v>16</v>
      </c>
      <c r="J4" s="26" t="s">
        <v>16</v>
      </c>
      <c r="K4" s="26" t="s">
        <v>10</v>
      </c>
      <c r="L4" s="26" t="s">
        <v>10</v>
      </c>
      <c r="M4" s="26" t="s">
        <v>10</v>
      </c>
      <c r="N4" s="26" t="s">
        <v>10</v>
      </c>
      <c r="O4" s="26" t="s">
        <v>10</v>
      </c>
      <c r="P4" s="27" t="s">
        <v>75</v>
      </c>
      <c r="Q4" s="27" t="s">
        <v>76</v>
      </c>
      <c r="R4" s="6" t="s">
        <v>16</v>
      </c>
      <c r="S4" s="6" t="s">
        <v>16</v>
      </c>
    </row>
    <row r="5" spans="1:32" ht="48" x14ac:dyDescent="0.2">
      <c r="B5" s="5"/>
      <c r="C5" s="2" t="s">
        <v>25</v>
      </c>
      <c r="D5" s="2" t="s">
        <v>26</v>
      </c>
      <c r="E5" s="2" t="s">
        <v>27</v>
      </c>
      <c r="F5" s="2" t="s">
        <v>28</v>
      </c>
      <c r="G5" s="2" t="s">
        <v>29</v>
      </c>
      <c r="H5" s="2" t="s">
        <v>30</v>
      </c>
      <c r="I5" s="2" t="s">
        <v>36</v>
      </c>
      <c r="J5" s="2" t="s">
        <v>31</v>
      </c>
      <c r="K5" s="2" t="s">
        <v>9</v>
      </c>
      <c r="L5" s="2" t="s">
        <v>32</v>
      </c>
      <c r="M5" s="2" t="s">
        <v>33</v>
      </c>
      <c r="N5" s="2" t="s">
        <v>34</v>
      </c>
      <c r="O5" s="2" t="s">
        <v>35</v>
      </c>
      <c r="P5" s="2" t="s">
        <v>74</v>
      </c>
      <c r="Q5" s="2" t="s">
        <v>77</v>
      </c>
      <c r="R5" s="7" t="s">
        <v>37</v>
      </c>
      <c r="S5" s="7" t="s">
        <v>38</v>
      </c>
    </row>
    <row r="6" spans="1:32" x14ac:dyDescent="0.2">
      <c r="A6" s="32" t="s">
        <v>82</v>
      </c>
      <c r="B6" s="1" t="s">
        <v>0</v>
      </c>
      <c r="C6" s="19">
        <f>BEST_二宮!K11</f>
        <v>527</v>
      </c>
      <c r="D6" s="19">
        <f>BEST_二宮!L11</f>
        <v>32.047179999999997</v>
      </c>
      <c r="E6" s="19">
        <f>BEST_二宮!M11</f>
        <v>5.0999999999999996</v>
      </c>
      <c r="F6" s="19">
        <f>BEST_二宮!N11</f>
        <v>15.96827</v>
      </c>
      <c r="G6" s="19">
        <f>BEST_二宮!O11</f>
        <v>8.1519999999999992</v>
      </c>
      <c r="H6" s="19">
        <f>BEST_二宮!P11</f>
        <v>2474.2338</v>
      </c>
      <c r="I6" s="19">
        <f>BEST_二宮!Q11</f>
        <v>1</v>
      </c>
      <c r="J6" s="19">
        <f>BEST_二宮!R11</f>
        <v>0</v>
      </c>
      <c r="K6" s="19">
        <f>BEST_二宮!S11</f>
        <v>4.990000000000002</v>
      </c>
      <c r="L6" s="19">
        <f>BEST_二宮!T11</f>
        <v>31.43</v>
      </c>
      <c r="M6" s="19">
        <f>BEST_二宮!U11</f>
        <v>36.42</v>
      </c>
      <c r="N6" s="19">
        <f>BEST_二宮!V11</f>
        <v>31.42</v>
      </c>
      <c r="O6" s="19">
        <f>BEST_二宮!W11</f>
        <v>31.42</v>
      </c>
      <c r="P6" s="19"/>
      <c r="Q6" s="19"/>
      <c r="R6" s="19">
        <f>BEST_二宮!Z11</f>
        <v>1.3155603706784811</v>
      </c>
      <c r="S6" s="19">
        <f>BEST_二宮!AA11</f>
        <v>1.0983533795978488</v>
      </c>
    </row>
    <row r="7" spans="1:32" x14ac:dyDescent="0.2">
      <c r="A7" s="32" t="s">
        <v>54</v>
      </c>
      <c r="B7" s="1" t="s">
        <v>1</v>
      </c>
      <c r="C7" s="19">
        <f>BEST_二宮!K12</f>
        <v>527</v>
      </c>
      <c r="D7" s="19">
        <f>BEST_二宮!L12</f>
        <v>28.944814400000002</v>
      </c>
      <c r="E7" s="19">
        <f>BEST_二宮!M12</f>
        <v>5.0999999999999996</v>
      </c>
      <c r="F7" s="19">
        <f>BEST_二宮!N12</f>
        <v>14.922420000000001</v>
      </c>
      <c r="G7" s="19">
        <f>BEST_二宮!O12</f>
        <v>8.1519999999999992</v>
      </c>
      <c r="H7" s="19">
        <f>BEST_二宮!P12</f>
        <v>2382.1349999999998</v>
      </c>
      <c r="I7" s="19">
        <f>BEST_二宮!Q12</f>
        <v>1</v>
      </c>
      <c r="J7" s="19">
        <f>BEST_二宮!R12</f>
        <v>0</v>
      </c>
      <c r="K7" s="19">
        <f>BEST_二宮!S12</f>
        <v>4.9799999999999969</v>
      </c>
      <c r="L7" s="19">
        <f>BEST_二宮!T12</f>
        <v>24.17</v>
      </c>
      <c r="M7" s="19">
        <f>BEST_二宮!U12</f>
        <v>29.15</v>
      </c>
      <c r="N7" s="19">
        <f>BEST_二宮!V12</f>
        <v>24.15</v>
      </c>
      <c r="O7" s="19">
        <f>BEST_二宮!W12</f>
        <v>24.15</v>
      </c>
      <c r="P7" s="19"/>
      <c r="Q7" s="19"/>
      <c r="R7" s="19">
        <f>BEST_二宮!Z12</f>
        <v>1.4565648760905512</v>
      </c>
      <c r="S7" s="19">
        <f>BEST_二宮!AA12</f>
        <v>1.2026632127146129</v>
      </c>
    </row>
    <row r="8" spans="1:32" x14ac:dyDescent="0.2">
      <c r="B8" s="1" t="s">
        <v>2</v>
      </c>
      <c r="C8" s="19">
        <f>BEST_二宮!K13</f>
        <v>527</v>
      </c>
      <c r="D8" s="19">
        <f>BEST_二宮!L13</f>
        <v>28.126144799999999</v>
      </c>
      <c r="E8" s="19">
        <f>BEST_二宮!M13</f>
        <v>5.0999999999999996</v>
      </c>
      <c r="F8" s="19">
        <f>BEST_二宮!N13</f>
        <v>14.65232</v>
      </c>
      <c r="G8" s="19">
        <f>BEST_二宮!O13</f>
        <v>2.2577500000000001</v>
      </c>
      <c r="H8" s="19">
        <f>BEST_二宮!P13</f>
        <v>2357.8332</v>
      </c>
      <c r="I8" s="19">
        <f>BEST_二宮!Q13</f>
        <v>0.65200000000000002</v>
      </c>
      <c r="J8" s="19">
        <f>BEST_二宮!R13</f>
        <v>0</v>
      </c>
      <c r="K8" s="19">
        <f>BEST_二宮!S13</f>
        <v>4.9899999999999984</v>
      </c>
      <c r="L8" s="19">
        <f>BEST_二宮!T13</f>
        <v>22.01</v>
      </c>
      <c r="M8" s="19">
        <f>BEST_二宮!U13</f>
        <v>27</v>
      </c>
      <c r="N8" s="19">
        <f>BEST_二宮!V13</f>
        <v>22</v>
      </c>
      <c r="O8" s="19">
        <f>BEST_二宮!W13</f>
        <v>22</v>
      </c>
      <c r="P8" s="19"/>
      <c r="Q8" s="19"/>
      <c r="R8" s="19">
        <f>BEST_二宮!Z13</f>
        <v>1.4989612085051911</v>
      </c>
      <c r="S8" s="19">
        <f>BEST_二宮!AA13</f>
        <v>1.2814634681764305</v>
      </c>
    </row>
    <row r="9" spans="1:32" x14ac:dyDescent="0.2">
      <c r="B9" s="1" t="s">
        <v>3</v>
      </c>
      <c r="C9" s="19">
        <f>BEST_二宮!K14</f>
        <v>527</v>
      </c>
      <c r="D9" s="19">
        <f>BEST_二宮!L14</f>
        <v>32.083427200000003</v>
      </c>
      <c r="E9" s="19">
        <f>BEST_二宮!M14</f>
        <v>5.0999999999999996</v>
      </c>
      <c r="F9" s="19">
        <f>BEST_二宮!N14</f>
        <v>15.980700000000001</v>
      </c>
      <c r="G9" s="19">
        <f>BEST_二宮!O14</f>
        <v>0.52173000000000003</v>
      </c>
      <c r="H9" s="19">
        <f>BEST_二宮!P14</f>
        <v>2475.3101999999999</v>
      </c>
      <c r="I9" s="19">
        <f>BEST_二宮!Q14</f>
        <v>0.4</v>
      </c>
      <c r="J9" s="19">
        <f>BEST_二宮!R14</f>
        <v>0.43535173894568846</v>
      </c>
      <c r="K9" s="19">
        <f>BEST_二宮!S14</f>
        <v>4.9899999999999984</v>
      </c>
      <c r="L9" s="19">
        <f>BEST_二宮!T14</f>
        <v>31.51</v>
      </c>
      <c r="M9" s="19">
        <f>BEST_二宮!U14</f>
        <v>36.5</v>
      </c>
      <c r="N9" s="19">
        <f>BEST_二宮!V14</f>
        <v>27.64</v>
      </c>
      <c r="O9" s="19">
        <f>BEST_二宮!W14</f>
        <v>31.5</v>
      </c>
      <c r="P9" s="19"/>
      <c r="Q9" s="19"/>
      <c r="R9" s="19">
        <f>BEST_二宮!Z14</f>
        <v>1.3140740774726212</v>
      </c>
      <c r="S9" s="19">
        <f>BEST_二宮!AA14</f>
        <v>1.1466257389306644</v>
      </c>
    </row>
    <row r="10" spans="1:32" x14ac:dyDescent="0.2">
      <c r="B10" s="1" t="s">
        <v>4</v>
      </c>
      <c r="C10" s="19">
        <f>BEST_二宮!K15</f>
        <v>422.83206999999999</v>
      </c>
      <c r="D10" s="19">
        <f>BEST_二宮!L15</f>
        <v>25.393620799999997</v>
      </c>
      <c r="E10" s="19">
        <f>BEST_二宮!M15</f>
        <v>5.0999999999999996</v>
      </c>
      <c r="F10" s="19">
        <f>BEST_二宮!N15</f>
        <v>10.71875</v>
      </c>
      <c r="G10" s="19">
        <f>BEST_二宮!O15</f>
        <v>8.1519999999999992</v>
      </c>
      <c r="H10" s="19">
        <f>BEST_二宮!P15</f>
        <v>1975.1538</v>
      </c>
      <c r="I10" s="19">
        <f>BEST_二宮!Q15</f>
        <v>1</v>
      </c>
      <c r="J10" s="19">
        <f>BEST_二宮!R15</f>
        <v>0</v>
      </c>
      <c r="K10" s="19">
        <f>BEST_二宮!S15</f>
        <v>4.990000000000002</v>
      </c>
      <c r="L10" s="19">
        <f>BEST_二宮!T15</f>
        <v>30.4</v>
      </c>
      <c r="M10" s="19">
        <f>BEST_二宮!U15</f>
        <v>35.39</v>
      </c>
      <c r="N10" s="19">
        <f>BEST_二宮!V15</f>
        <v>30.39</v>
      </c>
      <c r="O10" s="19">
        <f>BEST_二宮!W15</f>
        <v>30.39</v>
      </c>
      <c r="P10" s="19"/>
      <c r="Q10" s="19"/>
      <c r="R10" s="19">
        <f>BEST_二宮!Z15</f>
        <v>1.3320891048353376</v>
      </c>
      <c r="S10" s="19">
        <f>BEST_二宮!AA15</f>
        <v>1.1057103481060282</v>
      </c>
    </row>
    <row r="11" spans="1:32" x14ac:dyDescent="0.2">
      <c r="B11" s="1" t="s">
        <v>5</v>
      </c>
      <c r="C11" s="19">
        <f>BEST_二宮!K16</f>
        <v>422.83206999999999</v>
      </c>
      <c r="D11" s="19">
        <f>BEST_二宮!L16</f>
        <v>25.815484000000001</v>
      </c>
      <c r="E11" s="19">
        <f>BEST_二宮!M16</f>
        <v>5.0999999999999996</v>
      </c>
      <c r="F11" s="19">
        <f>BEST_二宮!N16</f>
        <v>7.8891400000000003</v>
      </c>
      <c r="G11" s="19">
        <f>BEST_二宮!O16</f>
        <v>8.1519999999999992</v>
      </c>
      <c r="H11" s="19">
        <f>BEST_二宮!P16</f>
        <v>1655.5932</v>
      </c>
      <c r="I11" s="19">
        <f>BEST_二宮!Q16</f>
        <v>1</v>
      </c>
      <c r="J11" s="19">
        <f>BEST_二宮!R16</f>
        <v>0</v>
      </c>
      <c r="K11" s="19">
        <f>BEST_二宮!S16</f>
        <v>5.990000000000002</v>
      </c>
      <c r="L11" s="19">
        <f>BEST_二宮!T16</f>
        <v>30.15</v>
      </c>
      <c r="M11" s="19">
        <f>BEST_二宮!U16</f>
        <v>36.14</v>
      </c>
      <c r="N11" s="19">
        <f>BEST_二宮!V16</f>
        <v>30.14</v>
      </c>
      <c r="O11" s="19">
        <f>BEST_二宮!W16</f>
        <v>30.14</v>
      </c>
      <c r="P11" s="19"/>
      <c r="Q11" s="19"/>
      <c r="R11" s="19">
        <f>BEST_二宮!Z16</f>
        <v>1.3103207981690368</v>
      </c>
      <c r="S11" s="19">
        <f>BEST_二宮!AA16</f>
        <v>1.1126880699400568</v>
      </c>
    </row>
    <row r="12" spans="1:32" x14ac:dyDescent="0.2">
      <c r="B12" s="9"/>
      <c r="C12" s="21"/>
      <c r="D12" s="21"/>
      <c r="E12" s="21"/>
      <c r="F12" s="21"/>
      <c r="G12" s="21"/>
      <c r="H12" s="21"/>
      <c r="I12" s="21"/>
      <c r="J12" s="21"/>
      <c r="K12" s="21"/>
      <c r="L12" s="20"/>
      <c r="M12" s="20"/>
      <c r="N12" s="20"/>
      <c r="O12" s="20"/>
      <c r="P12" s="20"/>
      <c r="Q12" s="20"/>
      <c r="R12" s="11"/>
      <c r="S12" s="11"/>
      <c r="T12" s="12"/>
      <c r="U12" s="12"/>
      <c r="V12" s="11"/>
      <c r="W12" s="11"/>
      <c r="X12" s="11"/>
      <c r="Y12" s="11"/>
      <c r="Z12" s="11"/>
      <c r="AA12" s="13"/>
      <c r="AB12" s="13"/>
    </row>
    <row r="13" spans="1:32" x14ac:dyDescent="0.2">
      <c r="A13" s="32" t="s">
        <v>83</v>
      </c>
      <c r="B13" s="1" t="s">
        <v>0</v>
      </c>
      <c r="C13" s="24">
        <f>LCEM_矢島!K11</f>
        <v>526.67999999999995</v>
      </c>
      <c r="D13" s="24">
        <f>LCEM_矢島!L11</f>
        <v>32.383788993363488</v>
      </c>
      <c r="E13" s="24">
        <f>LCEM_矢島!M11</f>
        <v>5.0996903225806447</v>
      </c>
      <c r="F13" s="24">
        <f>LCEM_矢島!N11</f>
        <v>16.594704123875719</v>
      </c>
      <c r="G13" s="24">
        <f>LCEM_矢島!O11</f>
        <v>8.150941224402791</v>
      </c>
      <c r="H13" s="24">
        <f>LCEM_矢島!P11</f>
        <v>2498.1921429282702</v>
      </c>
      <c r="I13" s="24">
        <f>LCEM_矢島!Q11</f>
        <v>0.99994959419043339</v>
      </c>
      <c r="J13" s="24">
        <f>LCEM_矢島!R11</f>
        <v>0</v>
      </c>
      <c r="K13" s="24">
        <f>LCEM_矢島!S11</f>
        <v>4.98214806829548</v>
      </c>
      <c r="L13" s="24">
        <f>LCEM_矢島!T11</f>
        <v>32.017907716713324</v>
      </c>
      <c r="M13" s="24">
        <f>LCEM_矢島!U11</f>
        <v>37</v>
      </c>
      <c r="N13" s="24">
        <f>LCEM_矢島!V11</f>
        <v>31.999376305426967</v>
      </c>
      <c r="O13" s="24">
        <f>LCEM_矢島!W11</f>
        <v>31.999422131996507</v>
      </c>
      <c r="P13" s="24">
        <f>LCEM_矢島!X11</f>
        <v>244.68829355717281</v>
      </c>
      <c r="Q13" s="24">
        <f>LCEM_矢島!Y11</f>
        <v>0.99861379992580468</v>
      </c>
      <c r="R13" s="24">
        <f>LCEM_矢島!Z11</f>
        <v>1.3010954341579588</v>
      </c>
      <c r="S13" s="24">
        <f>LCEM_矢島!AA11</f>
        <v>1.0843476554529148</v>
      </c>
    </row>
    <row r="14" spans="1:32" x14ac:dyDescent="0.2">
      <c r="A14" s="32" t="s">
        <v>71</v>
      </c>
      <c r="B14" s="1" t="s">
        <v>1</v>
      </c>
      <c r="C14" s="24">
        <f>LCEM_矢島!K12</f>
        <v>526.67999999999995</v>
      </c>
      <c r="D14" s="24">
        <f>LCEM_矢島!L12</f>
        <v>29.333443168477746</v>
      </c>
      <c r="E14" s="24">
        <f>LCEM_矢島!M12</f>
        <v>5.0996903225806447</v>
      </c>
      <c r="F14" s="24">
        <f>LCEM_矢島!N12</f>
        <v>14.603603198258693</v>
      </c>
      <c r="G14" s="24">
        <f>LCEM_矢島!O12</f>
        <v>8.1434661788750642</v>
      </c>
      <c r="H14" s="24">
        <f>LCEM_矢島!P12</f>
        <v>2384.7226004956624</v>
      </c>
      <c r="I14" s="24">
        <f>LCEM_矢島!Q12</f>
        <v>0.99964382357853221</v>
      </c>
      <c r="J14" s="24">
        <f>LCEM_矢島!R12</f>
        <v>0</v>
      </c>
      <c r="K14" s="24">
        <f>LCEM_矢島!S12</f>
        <v>5.031392023397121</v>
      </c>
      <c r="L14" s="24">
        <f>LCEM_矢島!T12</f>
        <v>25.168666245321923</v>
      </c>
      <c r="M14" s="24">
        <f>LCEM_矢島!U12</f>
        <v>30.2</v>
      </c>
      <c r="N14" s="24">
        <f>LCEM_矢島!V12</f>
        <v>25.151554622337507</v>
      </c>
      <c r="O14" s="24">
        <f>LCEM_矢島!W12</f>
        <v>25.151608391205656</v>
      </c>
      <c r="P14" s="24">
        <f>LCEM_矢島!X12</f>
        <v>225.57536729783519</v>
      </c>
      <c r="Q14" s="24">
        <f>LCEM_矢島!Y12</f>
        <v>0.9583779109431112</v>
      </c>
      <c r="R14" s="24">
        <f>LCEM_矢島!Z12</f>
        <v>1.4363946215928169</v>
      </c>
      <c r="S14" s="24">
        <f>LCEM_矢島!AA12</f>
        <v>1.1911425585358209</v>
      </c>
      <c r="U14" s="30" t="s">
        <v>58</v>
      </c>
      <c r="V14" s="30"/>
      <c r="W14" s="30"/>
      <c r="X14" s="30"/>
      <c r="Y14" s="30"/>
      <c r="Z14" s="30" t="s">
        <v>62</v>
      </c>
      <c r="AA14" s="30"/>
      <c r="AB14" s="30"/>
      <c r="AC14" s="30"/>
      <c r="AD14" s="30"/>
      <c r="AE14" s="25"/>
      <c r="AF14" s="25"/>
    </row>
    <row r="15" spans="1:32" x14ac:dyDescent="0.2">
      <c r="B15" s="1" t="s">
        <v>2</v>
      </c>
      <c r="C15" s="24">
        <f>LCEM_矢島!K13</f>
        <v>526.67999999999995</v>
      </c>
      <c r="D15" s="24">
        <f>LCEM_矢島!L13</f>
        <v>28.340448480096569</v>
      </c>
      <c r="E15" s="24">
        <f>LCEM_矢島!M13</f>
        <v>5.0996903225806447</v>
      </c>
      <c r="F15" s="24">
        <f>LCEM_矢島!N13</f>
        <v>13.718700156152691</v>
      </c>
      <c r="G15" s="24">
        <f>LCEM_矢島!O13</f>
        <v>3.11996232620417</v>
      </c>
      <c r="H15" s="24">
        <f>LCEM_矢島!P13</f>
        <v>2330.8201904080956</v>
      </c>
      <c r="I15" s="24">
        <f>LCEM_矢島!Q13</f>
        <v>0.72603680666570014</v>
      </c>
      <c r="J15" s="24">
        <f>LCEM_矢島!R13</f>
        <v>0</v>
      </c>
      <c r="K15" s="24">
        <f>LCEM_矢島!S13</f>
        <v>4.9855574112664343</v>
      </c>
      <c r="L15" s="24">
        <f>LCEM_矢島!T13</f>
        <v>22.014310106272859</v>
      </c>
      <c r="M15" s="24">
        <f>LCEM_矢島!U13</f>
        <v>27</v>
      </c>
      <c r="N15" s="24">
        <f>LCEM_矢島!V13</f>
        <v>21.998402968385815</v>
      </c>
      <c r="O15" s="24">
        <f>LCEM_矢島!W13</f>
        <v>21.998283465090264</v>
      </c>
      <c r="P15" s="24">
        <f>LCEM_矢島!X13</f>
        <v>216.80720432944403</v>
      </c>
      <c r="Q15" s="24">
        <f>LCEM_矢島!Y13</f>
        <v>0.93934305150504438</v>
      </c>
      <c r="R15" s="24">
        <f>LCEM_矢島!Z13</f>
        <v>1.4867231204753477</v>
      </c>
      <c r="S15" s="24">
        <f>LCEM_矢島!AA13</f>
        <v>1.2729951546571423</v>
      </c>
    </row>
    <row r="16" spans="1:32" x14ac:dyDescent="0.2">
      <c r="B16" s="1" t="s">
        <v>3</v>
      </c>
      <c r="C16" s="24">
        <f>LCEM_矢島!K14</f>
        <v>526.67999999999995</v>
      </c>
      <c r="D16" s="24">
        <f>LCEM_矢島!L14</f>
        <v>32.131788985787118</v>
      </c>
      <c r="E16" s="24">
        <f>LCEM_矢島!M14</f>
        <v>5.0996903225806447</v>
      </c>
      <c r="F16" s="24">
        <f>LCEM_矢島!N14</f>
        <v>16.267197317270426</v>
      </c>
      <c r="G16" s="24">
        <f>LCEM_矢島!O14</f>
        <v>0.52173913043478271</v>
      </c>
      <c r="H16" s="24">
        <f>LCEM_矢島!P14</f>
        <v>2480.2030221836353</v>
      </c>
      <c r="I16" s="24">
        <f>LCEM_矢島!Q14</f>
        <v>0.4</v>
      </c>
      <c r="J16" s="24">
        <f>LCEM_矢島!R14</f>
        <v>0.51826634412424699</v>
      </c>
      <c r="K16" s="24">
        <f>LCEM_矢島!S14</f>
        <v>4.9818528119953029</v>
      </c>
      <c r="L16" s="24">
        <f>LCEM_矢島!T14</f>
        <v>31.518147188004697</v>
      </c>
      <c r="M16" s="24">
        <f>LCEM_矢島!U14</f>
        <v>36.5</v>
      </c>
      <c r="N16" s="24">
        <f>LCEM_矢島!V14</f>
        <v>26.120900612669864</v>
      </c>
      <c r="O16" s="24">
        <f>LCEM_矢島!W14</f>
        <v>31.5</v>
      </c>
      <c r="P16" s="24">
        <f>LCEM_矢島!X14</f>
        <v>241.59893694995998</v>
      </c>
      <c r="Q16" s="24">
        <f>LCEM_矢島!Y14</f>
        <v>0.99222073233405172</v>
      </c>
      <c r="R16" s="24">
        <f>LCEM_矢島!Z14</f>
        <v>1.311299536376183</v>
      </c>
      <c r="S16" s="24">
        <f>LCEM_矢島!AA14</f>
        <v>1.1424980111505942</v>
      </c>
    </row>
    <row r="17" spans="1:32" x14ac:dyDescent="0.2">
      <c r="B17" s="1" t="s">
        <v>4</v>
      </c>
      <c r="C17" s="24">
        <f>LCEM_矢島!K15</f>
        <v>421.34399999999999</v>
      </c>
      <c r="D17" s="24">
        <f>LCEM_矢島!L15</f>
        <v>25.861508602098098</v>
      </c>
      <c r="E17" s="24">
        <f>LCEM_矢島!M15</f>
        <v>4.9977522580645157</v>
      </c>
      <c r="F17" s="24">
        <f>LCEM_矢島!N15</f>
        <v>9.161529011737672</v>
      </c>
      <c r="G17" s="24">
        <f>LCEM_矢島!O15</f>
        <v>8.1504594956545624</v>
      </c>
      <c r="H17" s="24">
        <f>LCEM_矢島!P15</f>
        <v>2006.081240764627</v>
      </c>
      <c r="I17" s="24">
        <f>LCEM_矢島!Q15</f>
        <v>0.99992989446320402</v>
      </c>
      <c r="J17" s="24">
        <f>LCEM_矢島!R15</f>
        <v>0</v>
      </c>
      <c r="K17" s="24">
        <f>LCEM_矢島!S15</f>
        <v>5.0004662199074694</v>
      </c>
      <c r="L17" s="24">
        <f>LCEM_矢島!T15</f>
        <v>31.199585026217672</v>
      </c>
      <c r="M17" s="24">
        <f>LCEM_矢島!U15</f>
        <v>36.200000000000003</v>
      </c>
      <c r="N17" s="24">
        <f>LCEM_矢島!V15</f>
        <v>31.186808585814379</v>
      </c>
      <c r="O17" s="24">
        <f>LCEM_矢島!W15</f>
        <v>31.186851221389375</v>
      </c>
      <c r="P17" s="24">
        <f>LCEM_矢島!X15</f>
        <v>168.22438963911907</v>
      </c>
      <c r="Q17" s="24">
        <f>LCEM_矢島!Y15</f>
        <v>0.82596487672393182</v>
      </c>
      <c r="R17" s="24">
        <f>LCEM_矢島!Z15</f>
        <v>1.303385680960057</v>
      </c>
      <c r="S17" s="24">
        <f>LCEM_矢島!AA15</f>
        <v>1.0979561127274717</v>
      </c>
    </row>
    <row r="18" spans="1:32" x14ac:dyDescent="0.2">
      <c r="B18" s="1" t="s">
        <v>5</v>
      </c>
      <c r="C18" s="24">
        <f>LCEM_矢島!K16</f>
        <v>421.34399999999999</v>
      </c>
      <c r="D18" s="24">
        <f>LCEM_矢島!L16</f>
        <v>26.547887306050566</v>
      </c>
      <c r="E18" s="24">
        <f>LCEM_矢島!M16</f>
        <v>4.9977522580645157</v>
      </c>
      <c r="F18" s="24">
        <f>LCEM_矢島!N16</f>
        <v>5.7864077246421095</v>
      </c>
      <c r="G18" s="24">
        <f>LCEM_矢島!O16</f>
        <v>8.1506187574798297</v>
      </c>
      <c r="H18" s="24">
        <f>LCEM_矢島!P16</f>
        <v>1680.5825221737612</v>
      </c>
      <c r="I18" s="24">
        <f>LCEM_矢島!Q16</f>
        <v>0.99993640737301659</v>
      </c>
      <c r="J18" s="24">
        <f>LCEM_矢島!R16</f>
        <v>0</v>
      </c>
      <c r="K18" s="24">
        <f>LCEM_矢島!S16</f>
        <v>5.9783952894225969</v>
      </c>
      <c r="L18" s="24">
        <f>LCEM_矢島!T16</f>
        <v>31.121657546543705</v>
      </c>
      <c r="M18" s="24">
        <f>LCEM_矢島!U16</f>
        <v>37.1</v>
      </c>
      <c r="N18" s="24">
        <f>LCEM_矢島!V16</f>
        <v>31.111985986699228</v>
      </c>
      <c r="O18" s="24">
        <f>LCEM_矢島!W16</f>
        <v>31.112029996656382</v>
      </c>
      <c r="P18" s="24">
        <f>LCEM_矢島!X16</f>
        <v>126.82904024688392</v>
      </c>
      <c r="Q18" s="24">
        <f>LCEM_矢島!Y16</f>
        <v>0.71532378052412871</v>
      </c>
      <c r="R18" s="24">
        <f>LCEM_矢島!Z16</f>
        <v>1.2696874749923195</v>
      </c>
      <c r="S18" s="24">
        <f>LCEM_矢島!AA16</f>
        <v>1.0995898345200212</v>
      </c>
    </row>
    <row r="19" spans="1:32" x14ac:dyDescent="0.2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23"/>
    </row>
    <row r="20" spans="1:32" x14ac:dyDescent="0.2">
      <c r="A20" s="32" t="s">
        <v>61</v>
      </c>
      <c r="B20" s="1" t="s">
        <v>0</v>
      </c>
      <c r="C20" s="24">
        <f>ACSESCX_吉田!K11</f>
        <v>527.6</v>
      </c>
      <c r="D20" s="24">
        <f>ACSESCX_吉田!L11</f>
        <v>32.299999999999997</v>
      </c>
      <c r="E20" s="24">
        <f>ACSESCX_吉田!M11</f>
        <v>4.0999999999999996</v>
      </c>
      <c r="F20" s="24">
        <f>ACSESCX_吉田!N11</f>
        <v>17.05</v>
      </c>
      <c r="G20" s="24">
        <f>ACSESCX_吉田!O11</f>
        <v>8.15</v>
      </c>
      <c r="H20" s="24">
        <f>ACSESCX_吉田!P11</f>
        <v>2500.2000000000003</v>
      </c>
      <c r="I20" s="24">
        <f>ACSESCX_吉田!Q11</f>
        <v>1</v>
      </c>
      <c r="J20" s="24">
        <f>ACSESCX_吉田!R11</f>
        <v>0</v>
      </c>
      <c r="K20" s="24">
        <f>ACSESCX_吉田!S11</f>
        <v>5</v>
      </c>
      <c r="L20" s="24">
        <f>ACSESCX_吉田!T11</f>
        <v>31.99</v>
      </c>
      <c r="M20" s="24">
        <f>ACSESCX_吉田!U11</f>
        <v>36.99</v>
      </c>
      <c r="N20" s="24">
        <f>ACSESCX_吉田!V11</f>
        <v>31.99</v>
      </c>
      <c r="O20" s="24">
        <f>ACSESCX_吉田!W11</f>
        <v>31.99</v>
      </c>
      <c r="P20" s="24">
        <f>ACSESCX_吉田!X11</f>
        <v>243.9</v>
      </c>
      <c r="Q20" s="24">
        <f>ACSESCX_吉田!Y11</f>
        <v>0.999</v>
      </c>
      <c r="R20" s="24">
        <f>ACSESCX_吉田!Z11</f>
        <v>1.3067492260061921</v>
      </c>
      <c r="S20" s="24">
        <f>ACSESCX_吉田!AA11</f>
        <v>1.0919200583166808</v>
      </c>
    </row>
    <row r="21" spans="1:32" x14ac:dyDescent="0.2">
      <c r="A21" s="32" t="s">
        <v>73</v>
      </c>
      <c r="B21" s="1" t="s">
        <v>1</v>
      </c>
      <c r="C21" s="24">
        <f>ACSESCX_吉田!K12</f>
        <v>527.6</v>
      </c>
      <c r="D21" s="24">
        <f>ACSESCX_吉田!L12</f>
        <v>29.14</v>
      </c>
      <c r="E21" s="24">
        <f>ACSESCX_吉田!M12</f>
        <v>4.0999999999999996</v>
      </c>
      <c r="F21" s="24">
        <f>ACSESCX_吉田!N12</f>
        <v>15.31</v>
      </c>
      <c r="G21" s="24">
        <f>ACSESCX_吉田!O12</f>
        <v>8.15</v>
      </c>
      <c r="H21" s="24">
        <f>ACSESCX_吉田!P12</f>
        <v>2400</v>
      </c>
      <c r="I21" s="24">
        <f>ACSESCX_吉田!Q12</f>
        <v>1</v>
      </c>
      <c r="J21" s="24">
        <f>ACSESCX_吉田!R12</f>
        <v>0</v>
      </c>
      <c r="K21" s="24">
        <f>ACSESCX_吉田!S12</f>
        <v>5</v>
      </c>
      <c r="L21" s="24">
        <f>ACSESCX_吉田!T12</f>
        <v>24.9</v>
      </c>
      <c r="M21" s="24">
        <f>ACSESCX_吉田!U12</f>
        <v>29.9</v>
      </c>
      <c r="N21" s="24">
        <f>ACSESCX_吉田!V12</f>
        <v>24.9</v>
      </c>
      <c r="O21" s="24">
        <f>ACSESCX_吉田!W12</f>
        <v>24.9</v>
      </c>
      <c r="P21" s="24">
        <f>ACSESCX_吉田!X12</f>
        <v>227.5</v>
      </c>
      <c r="Q21" s="24">
        <f>ACSESCX_吉田!Y12</f>
        <v>0.96389999999999998</v>
      </c>
      <c r="R21" s="24">
        <f>ACSESCX_吉田!Z12</f>
        <v>1.4484557309540154</v>
      </c>
      <c r="S21" s="24">
        <f>ACSESCX_吉田!AA12</f>
        <v>1.2019093257573188</v>
      </c>
    </row>
    <row r="22" spans="1:32" x14ac:dyDescent="0.2">
      <c r="B22" s="1" t="s">
        <v>2</v>
      </c>
      <c r="C22" s="24">
        <f>ACSESCX_吉田!K13</f>
        <v>527.6</v>
      </c>
      <c r="D22" s="24">
        <f>ACSESCX_吉田!L13</f>
        <v>28.36</v>
      </c>
      <c r="E22" s="24">
        <f>ACSESCX_吉田!M13</f>
        <v>4.0999999999999996</v>
      </c>
      <c r="F22" s="24">
        <f>ACSESCX_吉田!N13</f>
        <v>14.84</v>
      </c>
      <c r="G22" s="24">
        <f>ACSESCX_吉田!O13</f>
        <v>3.13</v>
      </c>
      <c r="H22" s="24">
        <f>ACSESCX_吉田!P13</f>
        <v>2376</v>
      </c>
      <c r="I22" s="24">
        <f>ACSESCX_吉田!Q13</f>
        <v>0.68100000000000005</v>
      </c>
      <c r="J22" s="24">
        <f>ACSESCX_吉田!R13</f>
        <v>0</v>
      </c>
      <c r="K22" s="24">
        <f>ACSESCX_吉田!S13</f>
        <v>5</v>
      </c>
      <c r="L22" s="24">
        <f>ACSESCX_吉田!T13</f>
        <v>21.89</v>
      </c>
      <c r="M22" s="24">
        <f>ACSESCX_吉田!U13</f>
        <v>26.9</v>
      </c>
      <c r="N22" s="24">
        <f>ACSESCX_吉田!V13</f>
        <v>21.89</v>
      </c>
      <c r="O22" s="24">
        <f>ACSESCX_吉田!W13</f>
        <v>21.89</v>
      </c>
      <c r="P22" s="24">
        <f>ACSESCX_吉田!X13</f>
        <v>223.2</v>
      </c>
      <c r="Q22" s="24">
        <f>ACSESCX_吉田!Y13</f>
        <v>0.95409999999999995</v>
      </c>
      <c r="R22" s="24">
        <f>ACSESCX_吉田!Z13</f>
        <v>1.4882933709449928</v>
      </c>
      <c r="S22" s="24">
        <f>ACSESCX_吉田!AA13</f>
        <v>1.2733681450938157</v>
      </c>
    </row>
    <row r="23" spans="1:32" x14ac:dyDescent="0.2">
      <c r="B23" s="1" t="s">
        <v>3</v>
      </c>
      <c r="C23" s="24">
        <f>ACSESCX_吉田!K14</f>
        <v>527.6</v>
      </c>
      <c r="D23" s="24">
        <f>ACSESCX_吉田!L14</f>
        <v>32.200000000000003</v>
      </c>
      <c r="E23" s="24">
        <f>ACSESCX_吉田!M14</f>
        <v>4.0999999999999996</v>
      </c>
      <c r="F23" s="24">
        <f>ACSESCX_吉田!N14</f>
        <v>16.899999999999999</v>
      </c>
      <c r="G23" s="24">
        <f>ACSESCX_吉田!O14</f>
        <v>0.82</v>
      </c>
      <c r="H23" s="24">
        <f>ACSESCX_吉田!P14</f>
        <v>2493</v>
      </c>
      <c r="I23" s="24">
        <f>ACSESCX_吉田!Q14</f>
        <v>0.4</v>
      </c>
      <c r="J23" s="24">
        <f>ACSESCX_吉田!R14</f>
        <v>0.41499999999999998</v>
      </c>
      <c r="K23" s="24">
        <f>ACSESCX_吉田!S14</f>
        <v>5</v>
      </c>
      <c r="L23" s="24">
        <f>ACSESCX_吉田!T14</f>
        <v>31.5</v>
      </c>
      <c r="M23" s="24">
        <f>ACSESCX_吉田!U14</f>
        <v>36.5</v>
      </c>
      <c r="N23" s="24">
        <f>ACSESCX_吉田!V14</f>
        <v>27.95</v>
      </c>
      <c r="O23" s="24">
        <f>ACSESCX_吉田!W14</f>
        <v>31.5</v>
      </c>
      <c r="P23" s="24">
        <f>ACSESCX_吉田!X14</f>
        <v>242.6</v>
      </c>
      <c r="Q23" s="24">
        <f>ACSESCX_吉田!Y14</f>
        <v>0.99560000000000004</v>
      </c>
      <c r="R23" s="24">
        <f>ACSESCX_吉田!Z14</f>
        <v>1.3108074534161489</v>
      </c>
      <c r="S23" s="24">
        <f>ACSESCX_吉田!AA14</f>
        <v>1.1428411892633963</v>
      </c>
    </row>
    <row r="24" spans="1:32" x14ac:dyDescent="0.2">
      <c r="B24" s="1" t="s">
        <v>4</v>
      </c>
      <c r="C24" s="24">
        <f>ACSESCX_吉田!K15</f>
        <v>422</v>
      </c>
      <c r="D24" s="24">
        <f>ACSESCX_吉田!L15</f>
        <v>25.36</v>
      </c>
      <c r="E24" s="24">
        <f>ACSESCX_吉田!M15</f>
        <v>4.0999999999999996</v>
      </c>
      <c r="F24" s="24">
        <f>ACSESCX_吉田!N15</f>
        <v>9.24</v>
      </c>
      <c r="G24" s="24">
        <f>ACSESCX_吉田!O15</f>
        <v>8.15</v>
      </c>
      <c r="H24" s="24">
        <f>ACSESCX_吉田!P15</f>
        <v>1986.6</v>
      </c>
      <c r="I24" s="24">
        <f>ACSESCX_吉田!Q15</f>
        <v>1</v>
      </c>
      <c r="J24" s="24">
        <f>ACSESCX_吉田!R15</f>
        <v>0</v>
      </c>
      <c r="K24" s="24">
        <f>ACSESCX_吉田!S15</f>
        <v>5</v>
      </c>
      <c r="L24" s="24">
        <f>ACSESCX_吉田!T15</f>
        <v>31.02</v>
      </c>
      <c r="M24" s="24">
        <f>ACSESCX_吉田!U15</f>
        <v>36.020000000000003</v>
      </c>
      <c r="N24" s="24">
        <f>ACSESCX_吉田!V15</f>
        <v>31.02</v>
      </c>
      <c r="O24" s="24">
        <f>ACSESCX_吉田!W15</f>
        <v>31.02</v>
      </c>
      <c r="P24" s="24">
        <f>ACSESCX_吉田!X15</f>
        <v>164.4</v>
      </c>
      <c r="Q24" s="24">
        <f>ACSESCX_吉田!Y15</f>
        <v>0.81699999999999995</v>
      </c>
      <c r="R24" s="24">
        <f>ACSESCX_吉田!Z15</f>
        <v>1.3312302839116719</v>
      </c>
      <c r="S24" s="24">
        <f>ACSESCX_吉田!AA15</f>
        <v>1.124548315309372</v>
      </c>
    </row>
    <row r="25" spans="1:32" x14ac:dyDescent="0.2">
      <c r="B25" s="1" t="s">
        <v>5</v>
      </c>
      <c r="C25" s="24">
        <f>ACSESCX_吉田!K16</f>
        <v>422</v>
      </c>
      <c r="D25" s="24">
        <f>ACSESCX_吉田!L16</f>
        <v>25.28</v>
      </c>
      <c r="E25" s="24">
        <f>ACSESCX_吉田!M16</f>
        <v>4.0999999999999996</v>
      </c>
      <c r="F25" s="24">
        <f>ACSESCX_吉田!N16</f>
        <v>5.83</v>
      </c>
      <c r="G25" s="24">
        <f>ACSESCX_吉田!O16</f>
        <v>8.15</v>
      </c>
      <c r="H25" s="24">
        <f>ACSESCX_吉田!P16</f>
        <v>1653.6</v>
      </c>
      <c r="I25" s="24">
        <f>ACSESCX_吉田!Q16</f>
        <v>1</v>
      </c>
      <c r="J25" s="24">
        <f>ACSESCX_吉田!R16</f>
        <v>0</v>
      </c>
      <c r="K25" s="24">
        <f>ACSESCX_吉田!S16</f>
        <v>6</v>
      </c>
      <c r="L25" s="24">
        <f>ACSESCX_吉田!T16</f>
        <v>30.88</v>
      </c>
      <c r="M25" s="24">
        <f>ACSESCX_吉田!U16</f>
        <v>36.880000000000003</v>
      </c>
      <c r="N25" s="24">
        <f>ACSESCX_吉田!V16</f>
        <v>30.88</v>
      </c>
      <c r="O25" s="24">
        <f>ACSESCX_吉田!W16</f>
        <v>30.88</v>
      </c>
      <c r="P25" s="24">
        <f>ACSESCX_吉田!X16</f>
        <v>122.6</v>
      </c>
      <c r="Q25" s="24">
        <f>ACSESCX_吉田!Y16</f>
        <v>0.70409999999999995</v>
      </c>
      <c r="R25" s="24">
        <f>ACSESCX_吉田!Z16</f>
        <v>1.3354430379746833</v>
      </c>
      <c r="S25" s="24">
        <f>ACSESCX_吉田!AA16</f>
        <v>1.1561108892373928</v>
      </c>
    </row>
    <row r="26" spans="1:32" x14ac:dyDescent="0.2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23"/>
    </row>
    <row r="27" spans="1:32" x14ac:dyDescent="0.2">
      <c r="A27" s="32" t="s">
        <v>57</v>
      </c>
      <c r="B27" s="1" t="s">
        <v>0</v>
      </c>
      <c r="C27" s="24">
        <f>Popolo_富樫!K11</f>
        <v>527.90779613564996</v>
      </c>
      <c r="D27" s="24">
        <f>Popolo_富樫!L11</f>
        <v>32.408984979429697</v>
      </c>
      <c r="E27" s="24">
        <f>Popolo_富樫!M11</f>
        <v>5.1045619948047101</v>
      </c>
      <c r="F27" s="24">
        <f>Popolo_富樫!N11</f>
        <v>15.374365086433</v>
      </c>
      <c r="G27" s="24">
        <f>Popolo_富樫!O11</f>
        <v>8.1521739130434803</v>
      </c>
      <c r="H27" s="24">
        <f>Popolo_富樫!P11</f>
        <v>2500</v>
      </c>
      <c r="I27" s="24">
        <f>Popolo_富樫!Q11</f>
        <v>1</v>
      </c>
      <c r="J27" s="24"/>
      <c r="K27" s="24">
        <f>Popolo_富樫!S11</f>
        <v>5.0476517234270597</v>
      </c>
      <c r="L27" s="24">
        <f>Popolo_富樫!T11</f>
        <v>32.088147339243797</v>
      </c>
      <c r="M27" s="24">
        <f>Popolo_富樫!U11</f>
        <v>37.0972094702067</v>
      </c>
      <c r="N27" s="24">
        <f>Popolo_富樫!V11</f>
        <v>32.049557746779598</v>
      </c>
      <c r="O27" s="24"/>
      <c r="P27" s="24">
        <f>Popolo_富樫!X11</f>
        <v>250</v>
      </c>
      <c r="Q27" s="24">
        <f>Popolo_富樫!Y11</f>
        <v>0.99454310869977203</v>
      </c>
      <c r="R27" s="24">
        <f>Popolo_富樫!Z11</f>
        <v>1.3031146676656939</v>
      </c>
      <c r="S27" s="24">
        <f>Popolo_富樫!AA11</f>
        <v>1.0935781396349171</v>
      </c>
    </row>
    <row r="28" spans="1:32" x14ac:dyDescent="0.2">
      <c r="A28" s="32" t="s">
        <v>72</v>
      </c>
      <c r="B28" s="1" t="s">
        <v>1</v>
      </c>
      <c r="C28" s="24">
        <f>Popolo_富樫!K12</f>
        <v>533.31700420808602</v>
      </c>
      <c r="D28" s="24">
        <f>Popolo_富樫!L12</f>
        <v>29.016208862063198</v>
      </c>
      <c r="E28" s="24">
        <f>Popolo_富樫!M12</f>
        <v>5.1568658974003299</v>
      </c>
      <c r="F28" s="24">
        <f>Popolo_富樫!N12</f>
        <v>15.374365086433</v>
      </c>
      <c r="G28" s="24">
        <f>Popolo_富樫!O12</f>
        <v>8.1521739130434803</v>
      </c>
      <c r="H28" s="24">
        <f>Popolo_富樫!P12</f>
        <v>2500</v>
      </c>
      <c r="I28" s="24">
        <f>Popolo_富樫!Q12</f>
        <v>1</v>
      </c>
      <c r="J28" s="24"/>
      <c r="K28" s="24">
        <f>Popolo_富樫!S12</f>
        <v>4.9750348917490497</v>
      </c>
      <c r="L28" s="24">
        <f>Popolo_富樫!T12</f>
        <v>23.4084598392438</v>
      </c>
      <c r="M28" s="24">
        <f>Popolo_富樫!U12</f>
        <v>28.299105168564001</v>
      </c>
      <c r="N28" s="24">
        <f>Popolo_富樫!V12</f>
        <v>23.324070276815</v>
      </c>
      <c r="O28" s="24"/>
      <c r="P28" s="24">
        <f>Popolo_富樫!X12</f>
        <v>250</v>
      </c>
      <c r="Q28" s="24">
        <f>Popolo_富樫!Y12</f>
        <v>0.99454310869977203</v>
      </c>
      <c r="R28" s="24">
        <f>Popolo_富樫!Z12</f>
        <v>1.4703974781636291</v>
      </c>
      <c r="S28" s="24">
        <f>Popolo_富樫!AA12</f>
        <v>1.2108003535362395</v>
      </c>
    </row>
    <row r="29" spans="1:32" x14ac:dyDescent="0.2">
      <c r="B29" s="1" t="s">
        <v>2</v>
      </c>
      <c r="C29" s="24">
        <f>Popolo_富樫!K13</f>
        <v>533.31700420808602</v>
      </c>
      <c r="D29" s="24">
        <f>Popolo_富樫!L13</f>
        <v>28.413627254692798</v>
      </c>
      <c r="E29" s="24">
        <f>Popolo_富樫!M13</f>
        <v>5.1568658974003299</v>
      </c>
      <c r="F29" s="24">
        <f>Popolo_富樫!N13</f>
        <v>15.374365086433</v>
      </c>
      <c r="G29" s="24">
        <f>Popolo_富樫!O13</f>
        <v>1.1920972549673601</v>
      </c>
      <c r="H29" s="24">
        <f>Popolo_富樫!P13</f>
        <v>2500</v>
      </c>
      <c r="I29" s="24">
        <f>Popolo_富樫!Q13</f>
        <v>0.52684082031250001</v>
      </c>
      <c r="J29" s="24"/>
      <c r="K29" s="24">
        <f>Popolo_富樫!S13</f>
        <v>4.9537086371213297</v>
      </c>
      <c r="L29" s="24">
        <f>Popolo_富樫!T13</f>
        <v>22.0881473392438</v>
      </c>
      <c r="M29" s="24">
        <f>Popolo_富樫!U13</f>
        <v>26.9497700469046</v>
      </c>
      <c r="N29" s="24">
        <f>Popolo_富樫!V13</f>
        <v>21.996061409783199</v>
      </c>
      <c r="O29" s="24"/>
      <c r="P29" s="24">
        <f>Popolo_富樫!X13</f>
        <v>250</v>
      </c>
      <c r="Q29" s="24">
        <f>Popolo_富樫!Y13</f>
        <v>0.99454310869977203</v>
      </c>
      <c r="R29" s="24">
        <f>Popolo_富樫!Z13</f>
        <v>1.5015809123631081</v>
      </c>
      <c r="S29" s="24">
        <f>Popolo_富樫!AA13</f>
        <v>1.2880040432332465</v>
      </c>
      <c r="U29" s="30" t="s">
        <v>63</v>
      </c>
      <c r="V29" s="30"/>
      <c r="W29" s="30"/>
      <c r="X29" s="30"/>
      <c r="Y29" s="30"/>
      <c r="Z29" s="30" t="s">
        <v>64</v>
      </c>
      <c r="AA29" s="30"/>
      <c r="AB29" s="30"/>
      <c r="AC29" s="30"/>
      <c r="AD29" s="30"/>
      <c r="AE29" s="25"/>
      <c r="AF29" s="25"/>
    </row>
    <row r="30" spans="1:32" x14ac:dyDescent="0.2">
      <c r="B30" s="1" t="s">
        <v>3</v>
      </c>
      <c r="C30" s="24">
        <f>Popolo_富樫!K14</f>
        <v>527.90779613564996</v>
      </c>
      <c r="D30" s="24">
        <f>Popolo_富樫!L14</f>
        <v>32.408984979429697</v>
      </c>
      <c r="E30" s="24">
        <f>Popolo_富樫!M14</f>
        <v>5.1045619948047101</v>
      </c>
      <c r="F30" s="24">
        <f>Popolo_富樫!N14</f>
        <v>15.374365086433</v>
      </c>
      <c r="G30" s="24">
        <f>Popolo_富樫!O14</f>
        <v>0.391962890625</v>
      </c>
      <c r="H30" s="24">
        <f>Popolo_富樫!P14</f>
        <v>2500</v>
      </c>
      <c r="I30" s="24">
        <f>Popolo_富樫!Q14</f>
        <v>0.4</v>
      </c>
      <c r="J30" s="24"/>
      <c r="K30" s="24">
        <f>Popolo_富樫!S14</f>
        <v>5.1074634978858802</v>
      </c>
      <c r="L30" s="24">
        <f>Popolo_富樫!T14</f>
        <v>32.088147339243797</v>
      </c>
      <c r="M30" s="24">
        <f>Popolo_富樫!U14</f>
        <v>37.0972094702067</v>
      </c>
      <c r="N30" s="24">
        <f>Popolo_富樫!V14</f>
        <v>31.989745972320801</v>
      </c>
      <c r="O30" s="24"/>
      <c r="P30" s="24">
        <f>Popolo_富樫!X14</f>
        <v>250</v>
      </c>
      <c r="Q30" s="24">
        <f>Popolo_富樫!Y14</f>
        <v>0.99454310869977203</v>
      </c>
      <c r="R30" s="24">
        <f>Popolo_富樫!Z14</f>
        <v>1.3031146676656939</v>
      </c>
      <c r="S30" s="24">
        <f>Popolo_富樫!AA14</f>
        <v>1.1434108971181669</v>
      </c>
    </row>
    <row r="31" spans="1:32" x14ac:dyDescent="0.2">
      <c r="B31" s="1" t="s">
        <v>4</v>
      </c>
      <c r="C31" s="24">
        <f>Popolo_富樫!K15</f>
        <v>427.82980420808599</v>
      </c>
      <c r="D31" s="24">
        <f>Popolo_富樫!L15</f>
        <v>25.9458212578295</v>
      </c>
      <c r="E31" s="24">
        <f>Popolo_富樫!M15</f>
        <v>4.1368658974003303</v>
      </c>
      <c r="F31" s="24">
        <f>Popolo_富樫!N15</f>
        <v>8.5988404491752508</v>
      </c>
      <c r="G31" s="24">
        <f>Popolo_富樫!O15</f>
        <v>8.1521739130434803</v>
      </c>
      <c r="H31" s="24">
        <f>Popolo_富樫!P15</f>
        <v>2000</v>
      </c>
      <c r="I31" s="24">
        <f>Popolo_富樫!Q15</f>
        <v>1</v>
      </c>
      <c r="J31" s="24"/>
      <c r="K31" s="24">
        <f>Popolo_富樫!S15</f>
        <v>5.1058793503614304</v>
      </c>
      <c r="L31" s="24">
        <f>Popolo_富樫!T15</f>
        <v>30.987406957949201</v>
      </c>
      <c r="M31" s="24">
        <f>Popolo_富樫!U15</f>
        <v>36.028096377937501</v>
      </c>
      <c r="N31" s="24">
        <f>Popolo_富樫!V15</f>
        <v>30.922217027576099</v>
      </c>
      <c r="O31" s="24"/>
      <c r="P31" s="24">
        <f>Popolo_富樫!X15</f>
        <v>170.8</v>
      </c>
      <c r="Q31" s="24">
        <f>Popolo_富樫!Y15</f>
        <v>0.81523088976568303</v>
      </c>
      <c r="R31" s="24">
        <f>Popolo_富樫!Z15</f>
        <v>1.3191482357228763</v>
      </c>
      <c r="S31" s="24">
        <f>Popolo_富樫!AA15</f>
        <v>1.12305397591027</v>
      </c>
    </row>
    <row r="32" spans="1:32" x14ac:dyDescent="0.2">
      <c r="B32" s="1" t="s">
        <v>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1:32" x14ac:dyDescent="0.2"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3"/>
      <c r="S33" s="23"/>
    </row>
    <row r="34" spans="1:32" x14ac:dyDescent="0.2">
      <c r="A34" s="32" t="s">
        <v>84</v>
      </c>
      <c r="B34" s="1" t="s">
        <v>0</v>
      </c>
      <c r="C34" s="24">
        <f>'ENe-ST_小野'!K11</f>
        <v>527</v>
      </c>
      <c r="D34" s="24">
        <f>'ENe-ST_小野'!L11</f>
        <v>32.283954388242996</v>
      </c>
      <c r="E34" s="24">
        <f>'ENe-ST_小野'!M11</f>
        <v>5.0625</v>
      </c>
      <c r="F34" s="24">
        <f>'ENe-ST_小野'!N11</f>
        <v>17.522219767219799</v>
      </c>
      <c r="G34" s="24">
        <f>'ENe-ST_小野'!O11</f>
        <v>8.1521739130434803</v>
      </c>
      <c r="H34" s="24">
        <f>'ENe-ST_小野'!P11</f>
        <v>2496.0562987031299</v>
      </c>
      <c r="I34" s="24">
        <f>'ENe-ST_小野'!Q11</f>
        <v>1</v>
      </c>
      <c r="J34" s="24">
        <f>'ENe-ST_小野'!R11</f>
        <v>0</v>
      </c>
      <c r="K34" s="24">
        <f>'ENe-ST_小野'!S11</f>
        <v>5.00066885464945</v>
      </c>
      <c r="L34" s="24">
        <f>'ENe-ST_小野'!T11</f>
        <v>31.558451140543902</v>
      </c>
      <c r="M34" s="24">
        <f>'ENe-ST_小野'!U11</f>
        <v>36.559119995193399</v>
      </c>
      <c r="N34" s="24">
        <f>'ENe-ST_小野'!V11</f>
        <v>31.5584643604166</v>
      </c>
      <c r="O34" s="24">
        <f>'ENe-ST_小野'!W11</f>
        <v>31.5584643604166</v>
      </c>
      <c r="P34" s="24">
        <f>'ENe-ST_小野'!X11</f>
        <v>244.32032690901099</v>
      </c>
      <c r="Q34" s="24">
        <f>'ENe-ST_小野'!Y11</f>
        <v>0.99922676588704595</v>
      </c>
      <c r="R34" s="24">
        <f>'ENe-ST_小野'!Z11</f>
        <v>1.3059118933507603</v>
      </c>
      <c r="S34" s="24">
        <f>'ENe-ST_小野'!AA11</f>
        <v>1.0824009811640691</v>
      </c>
    </row>
    <row r="35" spans="1:32" x14ac:dyDescent="0.2">
      <c r="A35" s="32" t="s">
        <v>85</v>
      </c>
      <c r="B35" s="1" t="s">
        <v>1</v>
      </c>
      <c r="C35" s="24">
        <f>'ENe-ST_小野'!K12</f>
        <v>527</v>
      </c>
      <c r="D35" s="24">
        <f>'ENe-ST_小野'!L12</f>
        <v>28.870883091797701</v>
      </c>
      <c r="E35" s="24">
        <f>'ENe-ST_小野'!M12</f>
        <v>5.0625</v>
      </c>
      <c r="F35" s="24">
        <f>'ENe-ST_小野'!N12</f>
        <v>15.708354779192801</v>
      </c>
      <c r="G35" s="24">
        <f>'ENe-ST_小野'!O12</f>
        <v>8.1521739130434803</v>
      </c>
      <c r="H35" s="24">
        <f>'ENe-ST_小野'!P12</f>
        <v>2392.6809467133498</v>
      </c>
      <c r="I35" s="24">
        <f>'ENe-ST_小野'!Q12</f>
        <v>1</v>
      </c>
      <c r="J35" s="24">
        <f>'ENe-ST_小野'!R12</f>
        <v>0</v>
      </c>
      <c r="K35" s="24">
        <f>'ENe-ST_小野'!S12</f>
        <v>4.99896983189144</v>
      </c>
      <c r="L35" s="24">
        <f>'ENe-ST_小野'!T12</f>
        <v>23.903596072831199</v>
      </c>
      <c r="M35" s="24">
        <f>'ENe-ST_小野'!U12</f>
        <v>28.9025659047226</v>
      </c>
      <c r="N35" s="24">
        <f>'ENe-ST_小野'!V12</f>
        <v>23.903573019299699</v>
      </c>
      <c r="O35" s="24">
        <f>'ENe-ST_小野'!W12</f>
        <v>23.903573019299699</v>
      </c>
      <c r="P35" s="24">
        <f>'ENe-ST_小野'!X12</f>
        <v>226.886913201944</v>
      </c>
      <c r="Q35" s="24">
        <f>'ENe-ST_小野'!Y12</f>
        <v>0.96257201399637604</v>
      </c>
      <c r="R35" s="24">
        <f>'ENe-ST_小野'!Z12</f>
        <v>1.4602947844008893</v>
      </c>
      <c r="S35" s="24">
        <f>'ENe-ST_小野'!AA12</f>
        <v>1.199636922663919</v>
      </c>
    </row>
    <row r="36" spans="1:32" x14ac:dyDescent="0.2">
      <c r="B36" s="1" t="s">
        <v>2</v>
      </c>
      <c r="C36" s="24">
        <f>'ENe-ST_小野'!K13</f>
        <v>527</v>
      </c>
      <c r="D36" s="24">
        <f>'ENe-ST_小野'!L13</f>
        <v>28.2375991600343</v>
      </c>
      <c r="E36" s="24">
        <f>'ENe-ST_小野'!M13</f>
        <v>5.0625</v>
      </c>
      <c r="F36" s="24">
        <f>'ENe-ST_小野'!N13</f>
        <v>15.3928052550686</v>
      </c>
      <c r="G36" s="24">
        <f>'ENe-ST_小野'!O13</f>
        <v>2.0654441150563101</v>
      </c>
      <c r="H36" s="24">
        <f>'ENe-ST_小野'!P13</f>
        <v>2373.17320222324</v>
      </c>
      <c r="I36" s="24">
        <f>'ENe-ST_小野'!Q13</f>
        <v>0.63277115114064098</v>
      </c>
      <c r="J36" s="24">
        <f>'ENe-ST_小野'!R13</f>
        <v>0</v>
      </c>
      <c r="K36" s="24">
        <f>'ENe-ST_小野'!S13</f>
        <v>4.9993266368132101</v>
      </c>
      <c r="L36" s="24">
        <f>'ENe-ST_小野'!T13</f>
        <v>22.005077278267802</v>
      </c>
      <c r="M36" s="24">
        <f>'ENe-ST_小野'!U13</f>
        <v>27.004403915080999</v>
      </c>
      <c r="N36" s="24">
        <f>'ENe-ST_小野'!V13</f>
        <v>22.005827286554801</v>
      </c>
      <c r="O36" s="24">
        <f>'ENe-ST_小野'!W13</f>
        <v>22.005827286554801</v>
      </c>
      <c r="P36" s="24">
        <f>'ENe-ST_小野'!X13</f>
        <v>223.679783343201</v>
      </c>
      <c r="Q36" s="24">
        <f>'ENe-ST_小野'!Y13</f>
        <v>0.95567115871961095</v>
      </c>
      <c r="R36" s="24">
        <f>'ENe-ST_小野'!Z13</f>
        <v>1.4930447790926427</v>
      </c>
      <c r="S36" s="24">
        <f>'ENe-ST_小野'!AA13</f>
        <v>1.2728661732600162</v>
      </c>
    </row>
    <row r="37" spans="1:32" x14ac:dyDescent="0.2">
      <c r="B37" s="1" t="s">
        <v>3</v>
      </c>
      <c r="C37" s="24">
        <f>'ENe-ST_小野'!K14</f>
        <v>527</v>
      </c>
      <c r="D37" s="24">
        <f>'ENe-ST_小野'!L14</f>
        <v>32.250054522072098</v>
      </c>
      <c r="E37" s="24">
        <f>'ENe-ST_小野'!M14</f>
        <v>5.0625</v>
      </c>
      <c r="F37" s="24">
        <f>'ENe-ST_小野'!N14</f>
        <v>17.462572410697899</v>
      </c>
      <c r="G37" s="24">
        <f>'ENe-ST_小野'!O14</f>
        <v>0.52173913043478304</v>
      </c>
      <c r="H37" s="24">
        <f>'ENe-ST_小野'!P14</f>
        <v>2492.9283698680902</v>
      </c>
      <c r="I37" s="24">
        <f>'ENe-ST_小野'!Q14</f>
        <v>0.4</v>
      </c>
      <c r="J37" s="24">
        <f>'ENe-ST_小野'!R14</f>
        <v>0.47817192522052199</v>
      </c>
      <c r="K37" s="24">
        <f>'ENe-ST_小野'!S14</f>
        <v>5.0048674767847201</v>
      </c>
      <c r="L37" s="24">
        <f>'ENe-ST_小野'!T14</f>
        <v>31.492485289044399</v>
      </c>
      <c r="M37" s="24">
        <f>'ENe-ST_小野'!U14</f>
        <v>36.497352765829099</v>
      </c>
      <c r="N37" s="24">
        <f>'ENe-ST_小野'!V14</f>
        <v>26.907764379899302</v>
      </c>
      <c r="O37" s="24">
        <f>'ENe-ST_小野'!W14</f>
        <v>31.493236320471699</v>
      </c>
      <c r="P37" s="24">
        <f>'ENe-ST_小野'!X14</f>
        <v>243.78201030918501</v>
      </c>
      <c r="Q37" s="24">
        <f>'ENe-ST_小野'!Y14</f>
        <v>0.99811673618978003</v>
      </c>
      <c r="R37" s="24">
        <f>'ENe-ST_小野'!Z14</f>
        <v>1.307284611601059</v>
      </c>
      <c r="S37" s="24">
        <f>'ENe-ST_小野'!AA14</f>
        <v>1.1318530439041321</v>
      </c>
    </row>
    <row r="38" spans="1:32" x14ac:dyDescent="0.2">
      <c r="B38" s="1" t="s">
        <v>4</v>
      </c>
      <c r="C38" s="24">
        <f>'ENe-ST_小野'!K15</f>
        <v>421.94880000000001</v>
      </c>
      <c r="D38" s="24">
        <f>'ENe-ST_小野'!L15</f>
        <v>25.171146441495999</v>
      </c>
      <c r="E38" s="24">
        <f>'ENe-ST_小野'!M15</f>
        <v>4.0533506641366204</v>
      </c>
      <c r="F38" s="24">
        <f>'ENe-ST_小野'!N15</f>
        <v>9.9212949537134101</v>
      </c>
      <c r="G38" s="24">
        <f>'ENe-ST_小野'!O15</f>
        <v>8.1521739130434803</v>
      </c>
      <c r="H38" s="24">
        <f>'ENe-ST_小野'!P15</f>
        <v>1980.0160756595401</v>
      </c>
      <c r="I38" s="24">
        <f>'ENe-ST_小野'!Q15</f>
        <v>1</v>
      </c>
      <c r="J38" s="24">
        <f>'ENe-ST_小野'!R15</f>
        <v>0</v>
      </c>
      <c r="K38" s="24">
        <f>'ENe-ST_小野'!S15</f>
        <v>4.9951201504944303</v>
      </c>
      <c r="L38" s="24">
        <f>'ENe-ST_小野'!T15</f>
        <v>30.3660024253922</v>
      </c>
      <c r="M38" s="24">
        <f>'ENe-ST_小野'!U15</f>
        <v>35.361122575886597</v>
      </c>
      <c r="N38" s="24">
        <f>'ENe-ST_小野'!V15</f>
        <v>30.365889908753999</v>
      </c>
      <c r="O38" s="24">
        <f>'ENe-ST_小野'!W15</f>
        <v>30.365889908753999</v>
      </c>
      <c r="P38" s="24">
        <f>'ENe-ST_小野'!X15</f>
        <v>164.64031441088301</v>
      </c>
      <c r="Q38" s="24">
        <f>'ENe-ST_小野'!Y15</f>
        <v>0.81832271871944096</v>
      </c>
      <c r="R38" s="24">
        <f>'ENe-ST_小野'!Z15</f>
        <v>1.3410554850354994</v>
      </c>
      <c r="S38" s="24">
        <f>'ENe-ST_小野'!AA15</f>
        <v>1.1263153158001256</v>
      </c>
    </row>
    <row r="39" spans="1:32" x14ac:dyDescent="0.2">
      <c r="B39" s="1" t="s">
        <v>5</v>
      </c>
      <c r="C39" s="24">
        <f>'ENe-ST_小野'!K16</f>
        <v>421.94880000000001</v>
      </c>
      <c r="D39" s="24">
        <f>'ENe-ST_小野'!L16</f>
        <v>25.220720549352901</v>
      </c>
      <c r="E39" s="24">
        <f>'ENe-ST_小野'!M16</f>
        <v>4.0533506641366204</v>
      </c>
      <c r="F39" s="24">
        <f>'ENe-ST_小野'!N16</f>
        <v>6.5949263699224403</v>
      </c>
      <c r="G39" s="24">
        <f>'ENe-ST_小野'!O16</f>
        <v>8.1521739130434803</v>
      </c>
      <c r="H39" s="24">
        <f>'ENe-ST_小野'!P16</f>
        <v>1649.7882269747399</v>
      </c>
      <c r="I39" s="24">
        <f>'ENe-ST_小野'!Q16</f>
        <v>1</v>
      </c>
      <c r="J39" s="24">
        <f>'ENe-ST_小野'!R16</f>
        <v>0</v>
      </c>
      <c r="K39" s="24">
        <f>'ENe-ST_小野'!S16</f>
        <v>5.9995492801088499</v>
      </c>
      <c r="L39" s="24">
        <f>'ENe-ST_小野'!T16</f>
        <v>30.003842850482901</v>
      </c>
      <c r="M39" s="24">
        <f>'ENe-ST_小野'!U16</f>
        <v>36.003392130591799</v>
      </c>
      <c r="N39" s="24">
        <f>'ENe-ST_小野'!V16</f>
        <v>30.0038292171343</v>
      </c>
      <c r="O39" s="24">
        <f>'ENe-ST_小野'!W16</f>
        <v>30.0038292171343</v>
      </c>
      <c r="P39" s="24">
        <f>'ENe-ST_小野'!X16</f>
        <v>123.291253983549</v>
      </c>
      <c r="Q39" s="24">
        <f>'ENe-ST_小野'!Y16</f>
        <v>0.70639908435907095</v>
      </c>
      <c r="R39" s="24">
        <f>'ENe-ST_小野'!Z16</f>
        <v>1.338419492573383</v>
      </c>
      <c r="S39" s="24">
        <f>'ENe-ST_小野'!AA16</f>
        <v>1.1521443241093703</v>
      </c>
    </row>
    <row r="40" spans="1:32" x14ac:dyDescent="0.2"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3"/>
      <c r="S40" s="23"/>
    </row>
    <row r="41" spans="1:32" x14ac:dyDescent="0.2">
      <c r="A41" s="32" t="s">
        <v>86</v>
      </c>
      <c r="B41" s="1" t="s">
        <v>0</v>
      </c>
      <c r="C41" s="24">
        <f>EnergyPlus_小野!K11</f>
        <v>539.64529545178607</v>
      </c>
      <c r="D41" s="24">
        <f>EnergyPlus_小野!L11</f>
        <v>32.383064940875911</v>
      </c>
      <c r="E41" s="24">
        <f>EnergyPlus_小野!M11</f>
        <v>5.2223738269527606</v>
      </c>
      <c r="F41" s="24">
        <f>EnergyPlus_小野!N11</f>
        <v>16.63</v>
      </c>
      <c r="G41" s="24">
        <f>EnergyPlus_小野!O11</f>
        <v>8.14</v>
      </c>
      <c r="H41" s="24">
        <f>EnergyPlus_小野!P11</f>
        <v>2499.7649979600001</v>
      </c>
      <c r="I41" s="24">
        <f>EnergyPlus_小野!Q11</f>
        <v>1</v>
      </c>
      <c r="J41" s="24">
        <f>EnergyPlus_小野!R11</f>
        <v>0</v>
      </c>
      <c r="K41" s="24">
        <f>EnergyPlus_小野!S11</f>
        <v>5.5342862973279985</v>
      </c>
      <c r="L41" s="24">
        <f>EnergyPlus_小野!T11</f>
        <v>31.958941378369101</v>
      </c>
      <c r="M41" s="24">
        <f>EnergyPlus_小野!U11</f>
        <v>37.493227675697099</v>
      </c>
      <c r="N41" s="24">
        <f>EnergyPlus_小野!V11</f>
        <v>31.958941378369101</v>
      </c>
      <c r="O41" s="24">
        <f>EnergyPlus_小野!W11</f>
        <v>31.958941378369101</v>
      </c>
      <c r="P41" s="24"/>
      <c r="Q41" s="24"/>
      <c r="R41" s="24">
        <f>EnergyPlus_小野!Z11</f>
        <v>1.3331543420909795</v>
      </c>
      <c r="S41" s="24">
        <f>EnergyPlus_小野!AA11</f>
        <v>1.1101506252783986</v>
      </c>
    </row>
    <row r="42" spans="1:32" x14ac:dyDescent="0.2">
      <c r="A42" s="32" t="s">
        <v>85</v>
      </c>
      <c r="B42" s="1" t="s">
        <v>1</v>
      </c>
      <c r="C42" s="24">
        <f>EnergyPlus_小野!K12</f>
        <v>539.64529545178607</v>
      </c>
      <c r="D42" s="24">
        <f>EnergyPlus_小野!L12</f>
        <v>32.383064940875911</v>
      </c>
      <c r="E42" s="24">
        <f>EnergyPlus_小野!M12</f>
        <v>5.2223738269527606</v>
      </c>
      <c r="F42" s="24">
        <f>EnergyPlus_小野!N12</f>
        <v>16.63</v>
      </c>
      <c r="G42" s="24">
        <f>EnergyPlus_小野!O12</f>
        <v>8.14</v>
      </c>
      <c r="H42" s="24">
        <f>EnergyPlus_小野!P12</f>
        <v>2499.7649979600001</v>
      </c>
      <c r="I42" s="24">
        <f>EnergyPlus_小野!Q12</f>
        <v>1</v>
      </c>
      <c r="J42" s="24">
        <f>EnergyPlus_小野!R12</f>
        <v>0</v>
      </c>
      <c r="K42" s="24">
        <f>EnergyPlus_小野!S12</f>
        <v>5.5334224998240025</v>
      </c>
      <c r="L42" s="24">
        <f>EnergyPlus_小野!T12</f>
        <v>24.838869504631699</v>
      </c>
      <c r="M42" s="24">
        <f>EnergyPlus_小野!U12</f>
        <v>30.372292004455701</v>
      </c>
      <c r="N42" s="24">
        <f>EnergyPlus_小野!V12</f>
        <v>24.838869504631699</v>
      </c>
      <c r="O42" s="24">
        <f>EnergyPlus_小野!W12</f>
        <v>24.838869504631699</v>
      </c>
      <c r="P42" s="24"/>
      <c r="Q42" s="24"/>
      <c r="R42" s="24">
        <f>EnergyPlus_小野!Z12</f>
        <v>1.3331543420909795</v>
      </c>
      <c r="S42" s="24">
        <f>EnergyPlus_小野!AA12</f>
        <v>1.1101506252783986</v>
      </c>
    </row>
    <row r="43" spans="1:32" x14ac:dyDescent="0.2">
      <c r="B43" s="1" t="s">
        <v>2</v>
      </c>
      <c r="C43" s="24">
        <f>EnergyPlus_小野!K13</f>
        <v>539.64529545178607</v>
      </c>
      <c r="D43" s="24">
        <f>EnergyPlus_小野!L13</f>
        <v>32.383064940875911</v>
      </c>
      <c r="E43" s="24">
        <f>EnergyPlus_小野!M13</f>
        <v>5.2223738269527606</v>
      </c>
      <c r="F43" s="24">
        <f>EnergyPlus_小野!N13</f>
        <v>16.63</v>
      </c>
      <c r="G43" s="24">
        <f>EnergyPlus_小野!O13</f>
        <v>3.3876789984024498</v>
      </c>
      <c r="H43" s="24">
        <f>EnergyPlus_小野!P13</f>
        <v>2499.7649979600001</v>
      </c>
      <c r="I43" s="24">
        <f>EnergyPlus_小野!Q13</f>
        <v>0.74660795958412896</v>
      </c>
      <c r="J43" s="24">
        <f>EnergyPlus_小野!R13</f>
        <v>0</v>
      </c>
      <c r="K43" s="24">
        <f>EnergyPlus_小野!S13</f>
        <v>5.5387750486824991</v>
      </c>
      <c r="L43" s="24">
        <f>EnergyPlus_小野!T13</f>
        <v>22</v>
      </c>
      <c r="M43" s="24">
        <f>EnergyPlus_小野!U13</f>
        <v>27.538775048682499</v>
      </c>
      <c r="N43" s="24">
        <f>EnergyPlus_小野!V13</f>
        <v>22</v>
      </c>
      <c r="O43" s="24">
        <f>EnergyPlus_小野!W13</f>
        <v>22</v>
      </c>
      <c r="P43" s="24"/>
      <c r="Q43" s="24"/>
      <c r="R43" s="24">
        <f>EnergyPlus_小野!Z13</f>
        <v>1.3331543420909795</v>
      </c>
      <c r="S43" s="24">
        <f>EnergyPlus_小野!AA13</f>
        <v>1.1403762124985204</v>
      </c>
    </row>
    <row r="44" spans="1:32" x14ac:dyDescent="0.2">
      <c r="B44" s="1" t="s">
        <v>3</v>
      </c>
      <c r="C44" s="24">
        <f>EnergyPlus_小野!K14</f>
        <v>539.64529545178607</v>
      </c>
      <c r="D44" s="24">
        <f>EnergyPlus_小野!L14</f>
        <v>32.383064940875911</v>
      </c>
      <c r="E44" s="24">
        <f>EnergyPlus_小野!M14</f>
        <v>5.2223738269527606</v>
      </c>
      <c r="F44" s="24">
        <f>EnergyPlus_小野!N14</f>
        <v>16.63</v>
      </c>
      <c r="G44" s="24">
        <f>EnergyPlus_小野!O14</f>
        <v>0.58713232282162198</v>
      </c>
      <c r="H44" s="24">
        <f>EnergyPlus_小野!P14</f>
        <v>2499.7649979600001</v>
      </c>
      <c r="I44" s="24">
        <f>EnergyPlus_小野!Q14</f>
        <v>0.41626560559848003</v>
      </c>
      <c r="J44" s="24">
        <f>EnergyPlus_小野!R14</f>
        <v>0</v>
      </c>
      <c r="K44" s="24">
        <f>EnergyPlus_小野!S14</f>
        <v>5.5390258272423978</v>
      </c>
      <c r="L44" s="24">
        <f>EnergyPlus_小野!T14</f>
        <v>32</v>
      </c>
      <c r="M44" s="24">
        <f>EnergyPlus_小野!U14</f>
        <v>37.539025827242398</v>
      </c>
      <c r="N44" s="24">
        <f>EnergyPlus_小野!V14</f>
        <v>32</v>
      </c>
      <c r="O44" s="24">
        <f>EnergyPlus_小野!W14</f>
        <v>32</v>
      </c>
      <c r="P44" s="24"/>
      <c r="Q44" s="24"/>
      <c r="R44" s="24">
        <f>EnergyPlus_小野!Z14</f>
        <v>1.3331543420909795</v>
      </c>
      <c r="S44" s="24">
        <f>EnergyPlus_小野!AA14</f>
        <v>1.1589714889297973</v>
      </c>
      <c r="U44" s="30" t="s">
        <v>59</v>
      </c>
      <c r="V44" s="30"/>
      <c r="W44" s="30"/>
      <c r="X44" s="30"/>
      <c r="Y44" s="30"/>
      <c r="Z44" s="30" t="s">
        <v>65</v>
      </c>
      <c r="AA44" s="30"/>
      <c r="AB44" s="30"/>
      <c r="AC44" s="30"/>
      <c r="AD44" s="30"/>
      <c r="AE44" s="25"/>
      <c r="AF44" s="25"/>
    </row>
    <row r="45" spans="1:32" x14ac:dyDescent="0.2">
      <c r="B45" s="1" t="s">
        <v>4</v>
      </c>
      <c r="C45" s="24">
        <f>EnergyPlus_小野!K15</f>
        <v>434.534153571481</v>
      </c>
      <c r="D45" s="24">
        <f>EnergyPlus_小野!L15</f>
        <v>26.406179489057838</v>
      </c>
      <c r="E45" s="24">
        <f>EnergyPlus_小野!M15</f>
        <v>4.2051692281111102</v>
      </c>
      <c r="F45" s="24">
        <f>EnergyPlus_小野!N15</f>
        <v>16.63</v>
      </c>
      <c r="G45" s="24">
        <f>EnergyPlus_小野!O15</f>
        <v>8.14</v>
      </c>
      <c r="H45" s="24">
        <f>EnergyPlus_小野!P15</f>
        <v>2499.7649979600001</v>
      </c>
      <c r="I45" s="24">
        <f>EnergyPlus_小野!Q15</f>
        <v>1</v>
      </c>
      <c r="J45" s="24">
        <f>EnergyPlus_小野!R15</f>
        <v>0</v>
      </c>
      <c r="K45" s="24">
        <f>EnergyPlus_小野!S15</f>
        <v>4.4918444900221992</v>
      </c>
      <c r="L45" s="24">
        <f>EnergyPlus_小野!T15</f>
        <v>31.229820729882402</v>
      </c>
      <c r="M45" s="24">
        <f>EnergyPlus_小野!U15</f>
        <v>35.721665219904601</v>
      </c>
      <c r="N45" s="24">
        <f>EnergyPlus_小野!V15</f>
        <v>31.229820729882402</v>
      </c>
      <c r="O45" s="24">
        <f>EnergyPlus_小野!W15</f>
        <v>31.229820729882402</v>
      </c>
      <c r="P45" s="24"/>
      <c r="Q45" s="24"/>
      <c r="R45" s="24">
        <f>EnergyPlus_小野!Z15</f>
        <v>1.3164620160263405</v>
      </c>
      <c r="S45" s="24">
        <f>EnergyPlus_小野!AA15</f>
        <v>1.0633870999064188</v>
      </c>
    </row>
    <row r="46" spans="1:32" x14ac:dyDescent="0.2">
      <c r="B46" s="1" t="s">
        <v>5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8"/>
      <c r="S46" s="8"/>
    </row>
    <row r="47" spans="1:32" x14ac:dyDescent="0.2"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3"/>
      <c r="S47" s="23"/>
    </row>
    <row r="48" spans="1:32" x14ac:dyDescent="0.2">
      <c r="B48" s="1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 spans="2:30" x14ac:dyDescent="0.2">
      <c r="B49" s="1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 spans="2:30" x14ac:dyDescent="0.2">
      <c r="B50" s="1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spans="2:30" x14ac:dyDescent="0.2">
      <c r="B51" s="1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2:30" x14ac:dyDescent="0.2">
      <c r="B52" s="1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2:30" x14ac:dyDescent="0.2">
      <c r="B53" s="1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9" spans="2:30" x14ac:dyDescent="0.2">
      <c r="U59" s="30" t="s">
        <v>66</v>
      </c>
      <c r="V59" s="30"/>
      <c r="W59" s="30"/>
      <c r="X59" s="30"/>
      <c r="Y59" s="30"/>
      <c r="Z59" s="30" t="s">
        <v>67</v>
      </c>
      <c r="AA59" s="30"/>
      <c r="AB59" s="30"/>
      <c r="AC59" s="30"/>
      <c r="AD59" s="30"/>
    </row>
    <row r="74" spans="21:30" x14ac:dyDescent="0.2">
      <c r="U74" s="30" t="s">
        <v>68</v>
      </c>
      <c r="V74" s="30"/>
      <c r="W74" s="30"/>
      <c r="X74" s="30"/>
      <c r="Y74" s="30"/>
      <c r="Z74" s="30" t="s">
        <v>69</v>
      </c>
      <c r="AA74" s="30"/>
      <c r="AB74" s="30"/>
      <c r="AC74" s="30"/>
      <c r="AD74" s="30"/>
    </row>
  </sheetData>
  <mergeCells count="11">
    <mergeCell ref="C3:S3"/>
    <mergeCell ref="U14:Y14"/>
    <mergeCell ref="Z14:AD14"/>
    <mergeCell ref="U29:Y29"/>
    <mergeCell ref="Z29:AD29"/>
    <mergeCell ref="U59:Y59"/>
    <mergeCell ref="Z59:AD59"/>
    <mergeCell ref="U74:Y74"/>
    <mergeCell ref="Z74:AD74"/>
    <mergeCell ref="U44:Y44"/>
    <mergeCell ref="Z44:AD4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1"/>
  <sheetViews>
    <sheetView showGridLines="0" topLeftCell="C1" zoomScale="133" zoomScaleNormal="70" workbookViewId="0">
      <selection activeCell="P4" sqref="P4"/>
    </sheetView>
  </sheetViews>
  <sheetFormatPr baseColWidth="10" defaultColWidth="8.83203125" defaultRowHeight="15" x14ac:dyDescent="0.2"/>
  <cols>
    <col min="1" max="1" width="12.33203125" customWidth="1"/>
    <col min="2" max="2" width="11.83203125" bestFit="1" customWidth="1"/>
  </cols>
  <sheetData>
    <row r="1" spans="1:27" ht="19" x14ac:dyDescent="0.2">
      <c r="A1" s="18" t="s">
        <v>46</v>
      </c>
    </row>
    <row r="3" spans="1:27" x14ac:dyDescent="0.2">
      <c r="A3" t="s">
        <v>47</v>
      </c>
      <c r="B3" s="16"/>
    </row>
    <row r="4" spans="1:27" x14ac:dyDescent="0.2">
      <c r="A4" t="s">
        <v>48</v>
      </c>
      <c r="B4" s="17" t="s">
        <v>87</v>
      </c>
    </row>
    <row r="5" spans="1:27" x14ac:dyDescent="0.2">
      <c r="A5" t="s">
        <v>49</v>
      </c>
      <c r="B5" s="17" t="s">
        <v>88</v>
      </c>
    </row>
    <row r="8" spans="1:27" x14ac:dyDescent="0.2">
      <c r="A8" s="5" t="s">
        <v>6</v>
      </c>
      <c r="B8" s="31" t="s">
        <v>7</v>
      </c>
      <c r="C8" s="31"/>
      <c r="D8" s="31"/>
      <c r="E8" s="31"/>
      <c r="F8" s="31"/>
      <c r="G8" s="31"/>
      <c r="H8" s="31"/>
      <c r="I8" s="31"/>
      <c r="J8" s="31"/>
      <c r="K8" s="31" t="s">
        <v>8</v>
      </c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x14ac:dyDescent="0.2">
      <c r="A9" s="5"/>
      <c r="B9" s="27" t="s">
        <v>10</v>
      </c>
      <c r="C9" s="27"/>
      <c r="D9" s="27" t="s">
        <v>10</v>
      </c>
      <c r="E9" s="27" t="s">
        <v>11</v>
      </c>
      <c r="F9" s="27" t="s">
        <v>10</v>
      </c>
      <c r="G9" s="27" t="s">
        <v>10</v>
      </c>
      <c r="H9" s="27" t="s">
        <v>10</v>
      </c>
      <c r="I9" s="27" t="s">
        <v>12</v>
      </c>
      <c r="J9" s="27" t="s">
        <v>10</v>
      </c>
      <c r="K9" s="27" t="s">
        <v>13</v>
      </c>
      <c r="L9" s="27" t="s">
        <v>14</v>
      </c>
      <c r="M9" s="27" t="s">
        <v>13</v>
      </c>
      <c r="N9" s="27" t="s">
        <v>13</v>
      </c>
      <c r="O9" s="27" t="s">
        <v>13</v>
      </c>
      <c r="P9" s="27" t="s">
        <v>15</v>
      </c>
      <c r="Q9" s="27" t="s">
        <v>16</v>
      </c>
      <c r="R9" s="27" t="s">
        <v>16</v>
      </c>
      <c r="S9" s="27" t="s">
        <v>10</v>
      </c>
      <c r="T9" s="27" t="s">
        <v>10</v>
      </c>
      <c r="U9" s="27" t="s">
        <v>10</v>
      </c>
      <c r="V9" s="27" t="s">
        <v>10</v>
      </c>
      <c r="W9" s="27" t="s">
        <v>10</v>
      </c>
      <c r="X9" s="27" t="s">
        <v>75</v>
      </c>
      <c r="Y9" s="27" t="s">
        <v>76</v>
      </c>
      <c r="Z9" s="6" t="s">
        <v>16</v>
      </c>
      <c r="AA9" s="6" t="s">
        <v>16</v>
      </c>
    </row>
    <row r="10" spans="1:27" ht="48" x14ac:dyDescent="0.2">
      <c r="A10" s="5"/>
      <c r="B10" s="2" t="s">
        <v>17</v>
      </c>
      <c r="C10" s="2" t="s">
        <v>18</v>
      </c>
      <c r="D10" s="2" t="s">
        <v>45</v>
      </c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28</v>
      </c>
      <c r="O10" s="2" t="s">
        <v>29</v>
      </c>
      <c r="P10" s="2" t="s">
        <v>30</v>
      </c>
      <c r="Q10" s="2" t="s">
        <v>36</v>
      </c>
      <c r="R10" s="2" t="s">
        <v>31</v>
      </c>
      <c r="S10" s="2" t="s">
        <v>9</v>
      </c>
      <c r="T10" s="2" t="s">
        <v>32</v>
      </c>
      <c r="U10" s="2" t="s">
        <v>33</v>
      </c>
      <c r="V10" s="2" t="s">
        <v>34</v>
      </c>
      <c r="W10" s="2" t="s">
        <v>35</v>
      </c>
      <c r="X10" s="2" t="s">
        <v>74</v>
      </c>
      <c r="Y10" s="2" t="s">
        <v>77</v>
      </c>
      <c r="Z10" s="7" t="s">
        <v>37</v>
      </c>
      <c r="AA10" s="7" t="s">
        <v>38</v>
      </c>
    </row>
    <row r="11" spans="1:27" x14ac:dyDescent="0.2">
      <c r="A11" s="1" t="s">
        <v>0</v>
      </c>
      <c r="B11" s="3">
        <v>36</v>
      </c>
      <c r="C11" s="3">
        <v>27</v>
      </c>
      <c r="D11" s="3">
        <v>50</v>
      </c>
      <c r="E11" s="3">
        <v>100</v>
      </c>
      <c r="F11" s="3">
        <v>12</v>
      </c>
      <c r="G11" s="3">
        <v>7</v>
      </c>
      <c r="H11" s="3">
        <v>22</v>
      </c>
      <c r="I11" s="3">
        <v>5</v>
      </c>
      <c r="J11" s="3">
        <v>21.5</v>
      </c>
      <c r="K11" s="14">
        <v>539.64529545178607</v>
      </c>
      <c r="L11" s="14">
        <v>32.383064940875911</v>
      </c>
      <c r="M11" s="14">
        <v>5.2223738269527606</v>
      </c>
      <c r="N11" s="14">
        <v>16.63</v>
      </c>
      <c r="O11" s="14">
        <v>8.14</v>
      </c>
      <c r="P11" s="14">
        <v>2499.7649979600001</v>
      </c>
      <c r="Q11" s="15">
        <v>1</v>
      </c>
      <c r="R11" s="15">
        <v>0</v>
      </c>
      <c r="S11" s="14">
        <v>5.5342862973279985</v>
      </c>
      <c r="T11" s="14">
        <v>31.958941378369101</v>
      </c>
      <c r="U11" s="14">
        <v>37.493227675697099</v>
      </c>
      <c r="V11" s="14">
        <v>31.958941378369101</v>
      </c>
      <c r="W11" s="14">
        <v>31.958941378369101</v>
      </c>
      <c r="X11" s="14"/>
      <c r="Y11" s="14"/>
      <c r="Z11" s="8">
        <f>K11/(L11*45/3600*1000)</f>
        <v>1.3331543420909795</v>
      </c>
      <c r="AA11" s="8">
        <f>K11*3600/1000/(L11*45+SUM(M11:O11)*9.76)</f>
        <v>1.1101506252783986</v>
      </c>
    </row>
    <row r="12" spans="1:27" x14ac:dyDescent="0.2">
      <c r="A12" s="1" t="s">
        <v>1</v>
      </c>
      <c r="B12" s="3">
        <v>23.9</v>
      </c>
      <c r="C12" s="3">
        <v>17</v>
      </c>
      <c r="D12" s="3">
        <v>50</v>
      </c>
      <c r="E12" s="3">
        <v>100</v>
      </c>
      <c r="F12" s="3">
        <v>12</v>
      </c>
      <c r="G12" s="3">
        <v>7</v>
      </c>
      <c r="H12" s="3">
        <v>22</v>
      </c>
      <c r="I12" s="3">
        <v>5</v>
      </c>
      <c r="J12" s="3">
        <v>21.5</v>
      </c>
      <c r="K12" s="14">
        <v>539.64529545178607</v>
      </c>
      <c r="L12" s="14">
        <v>32.383064940875911</v>
      </c>
      <c r="M12" s="14">
        <v>5.2223738269527606</v>
      </c>
      <c r="N12" s="14">
        <v>16.63</v>
      </c>
      <c r="O12" s="14">
        <v>8.14</v>
      </c>
      <c r="P12" s="14">
        <v>2499.7649979600001</v>
      </c>
      <c r="Q12" s="15">
        <v>1</v>
      </c>
      <c r="R12" s="29">
        <v>0</v>
      </c>
      <c r="S12" s="14">
        <v>5.5334224998240025</v>
      </c>
      <c r="T12" s="14">
        <v>24.838869504631699</v>
      </c>
      <c r="U12" s="14">
        <v>30.372292004455701</v>
      </c>
      <c r="V12" s="14">
        <v>24.838869504631699</v>
      </c>
      <c r="W12" s="14">
        <v>24.838869504631699</v>
      </c>
      <c r="X12" s="14"/>
      <c r="Y12" s="14"/>
      <c r="Z12" s="8">
        <f t="shared" ref="Z12:Z16" si="0">K12/(L12*45/3600*1000)</f>
        <v>1.3331543420909795</v>
      </c>
      <c r="AA12" s="8">
        <f t="shared" ref="AA12:AA16" si="1">K12*3600/1000/(L12*45+SUM(M12:O12)*9.76)</f>
        <v>1.1101506252783986</v>
      </c>
    </row>
    <row r="13" spans="1:27" x14ac:dyDescent="0.2">
      <c r="A13" s="1" t="s">
        <v>2</v>
      </c>
      <c r="B13" s="3">
        <v>11.8</v>
      </c>
      <c r="C13" s="3">
        <v>7</v>
      </c>
      <c r="D13" s="3">
        <v>50</v>
      </c>
      <c r="E13" s="3">
        <v>100</v>
      </c>
      <c r="F13" s="3">
        <v>12</v>
      </c>
      <c r="G13" s="3">
        <v>7</v>
      </c>
      <c r="H13" s="3">
        <v>22</v>
      </c>
      <c r="I13" s="3">
        <v>5</v>
      </c>
      <c r="J13" s="3">
        <v>21.5</v>
      </c>
      <c r="K13" s="14">
        <v>539.64529545178607</v>
      </c>
      <c r="L13" s="14">
        <v>32.383064940875911</v>
      </c>
      <c r="M13" s="14">
        <v>5.2223738269527606</v>
      </c>
      <c r="N13" s="14">
        <v>16.63</v>
      </c>
      <c r="O13" s="14">
        <v>3.3876789984024498</v>
      </c>
      <c r="P13" s="14">
        <v>2499.7649979600001</v>
      </c>
      <c r="Q13" s="15">
        <v>0.74660795958412896</v>
      </c>
      <c r="R13" s="29">
        <v>0</v>
      </c>
      <c r="S13" s="14">
        <v>5.5387750486824991</v>
      </c>
      <c r="T13" s="14">
        <v>22</v>
      </c>
      <c r="U13" s="14">
        <v>27.538775048682499</v>
      </c>
      <c r="V13" s="14">
        <v>22</v>
      </c>
      <c r="W13" s="14">
        <v>22</v>
      </c>
      <c r="X13" s="14"/>
      <c r="Y13" s="14"/>
      <c r="Z13" s="8">
        <f t="shared" si="0"/>
        <v>1.3331543420909795</v>
      </c>
      <c r="AA13" s="8">
        <f t="shared" si="1"/>
        <v>1.1403762124985204</v>
      </c>
    </row>
    <row r="14" spans="1:27" x14ac:dyDescent="0.2">
      <c r="A14" s="1" t="s">
        <v>3</v>
      </c>
      <c r="B14" s="3">
        <v>11.8</v>
      </c>
      <c r="C14" s="3">
        <v>7</v>
      </c>
      <c r="D14" s="3">
        <v>50</v>
      </c>
      <c r="E14" s="3">
        <v>100</v>
      </c>
      <c r="F14" s="3">
        <v>12</v>
      </c>
      <c r="G14" s="3">
        <v>7</v>
      </c>
      <c r="H14" s="3">
        <v>32</v>
      </c>
      <c r="I14" s="3">
        <v>5</v>
      </c>
      <c r="J14" s="3">
        <v>31.5</v>
      </c>
      <c r="K14" s="14">
        <v>539.64529545178607</v>
      </c>
      <c r="L14" s="14">
        <v>32.383064940875911</v>
      </c>
      <c r="M14" s="14">
        <v>5.2223738269527606</v>
      </c>
      <c r="N14" s="14">
        <v>16.63</v>
      </c>
      <c r="O14" s="14">
        <v>0.58713232282162198</v>
      </c>
      <c r="P14" s="14">
        <v>2499.7649979600001</v>
      </c>
      <c r="Q14" s="15">
        <v>0.41626560559848003</v>
      </c>
      <c r="R14" s="29">
        <v>0</v>
      </c>
      <c r="S14" s="14">
        <v>5.5390258272423978</v>
      </c>
      <c r="T14" s="14">
        <v>32</v>
      </c>
      <c r="U14" s="14">
        <v>37.539025827242398</v>
      </c>
      <c r="V14" s="14">
        <v>32</v>
      </c>
      <c r="W14" s="14">
        <v>32</v>
      </c>
      <c r="X14" s="14"/>
      <c r="Y14" s="14"/>
      <c r="Z14" s="8">
        <f t="shared" si="0"/>
        <v>1.3331543420909795</v>
      </c>
      <c r="AA14" s="8">
        <f t="shared" si="1"/>
        <v>1.1589714889297973</v>
      </c>
    </row>
    <row r="15" spans="1:27" x14ac:dyDescent="0.2">
      <c r="A15" s="1" t="s">
        <v>4</v>
      </c>
      <c r="B15" s="3">
        <v>36</v>
      </c>
      <c r="C15" s="3">
        <v>27</v>
      </c>
      <c r="D15" s="3">
        <v>50</v>
      </c>
      <c r="E15" s="3">
        <v>100</v>
      </c>
      <c r="F15" s="3">
        <v>11</v>
      </c>
      <c r="G15" s="3">
        <v>7</v>
      </c>
      <c r="H15" s="3">
        <v>22</v>
      </c>
      <c r="I15" s="3">
        <v>5</v>
      </c>
      <c r="J15" s="3">
        <v>21.5</v>
      </c>
      <c r="K15" s="14">
        <v>434.534153571481</v>
      </c>
      <c r="L15" s="14">
        <v>26.406179489057838</v>
      </c>
      <c r="M15" s="14">
        <v>4.2051692281111102</v>
      </c>
      <c r="N15" s="14">
        <v>16.63</v>
      </c>
      <c r="O15" s="14">
        <v>8.14</v>
      </c>
      <c r="P15" s="14">
        <v>2499.7649979600001</v>
      </c>
      <c r="Q15" s="15">
        <v>1</v>
      </c>
      <c r="R15" s="29">
        <v>0</v>
      </c>
      <c r="S15" s="14">
        <v>4.4918444900221992</v>
      </c>
      <c r="T15" s="14">
        <v>31.229820729882402</v>
      </c>
      <c r="U15" s="14">
        <v>35.721665219904601</v>
      </c>
      <c r="V15" s="14">
        <v>31.229820729882402</v>
      </c>
      <c r="W15" s="14">
        <v>31.229820729882402</v>
      </c>
      <c r="X15" s="14"/>
      <c r="Y15" s="14"/>
      <c r="Z15" s="8">
        <f t="shared" si="0"/>
        <v>1.3164620160263405</v>
      </c>
      <c r="AA15" s="8">
        <f t="shared" si="1"/>
        <v>1.0633870999064188</v>
      </c>
    </row>
    <row r="16" spans="1:27" x14ac:dyDescent="0.2">
      <c r="A16" s="1" t="s">
        <v>5</v>
      </c>
      <c r="B16" s="3">
        <v>36</v>
      </c>
      <c r="C16" s="3">
        <v>27</v>
      </c>
      <c r="D16" s="3">
        <v>50</v>
      </c>
      <c r="E16" s="3">
        <v>100</v>
      </c>
      <c r="F16" s="3">
        <v>11</v>
      </c>
      <c r="G16" s="3">
        <v>7</v>
      </c>
      <c r="H16" s="3">
        <v>22</v>
      </c>
      <c r="I16" s="3">
        <v>6</v>
      </c>
      <c r="J16" s="3">
        <v>21.5</v>
      </c>
      <c r="K16" s="14"/>
      <c r="L16" s="14"/>
      <c r="M16" s="14"/>
      <c r="N16" s="14"/>
      <c r="O16" s="14"/>
      <c r="P16" s="14"/>
      <c r="Q16" s="15"/>
      <c r="R16" s="29"/>
      <c r="S16" s="14"/>
      <c r="T16" s="14"/>
      <c r="U16" s="14"/>
      <c r="V16" s="14"/>
      <c r="W16" s="14"/>
      <c r="X16" s="14"/>
      <c r="Y16" s="14"/>
      <c r="Z16" s="8" t="e">
        <f t="shared" si="0"/>
        <v>#DIV/0!</v>
      </c>
      <c r="AA16" s="8" t="e">
        <f t="shared" si="1"/>
        <v>#DIV/0!</v>
      </c>
    </row>
    <row r="17" spans="1:28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2"/>
      <c r="R17" s="12"/>
      <c r="S17" s="11"/>
      <c r="T17" s="11"/>
      <c r="U17" s="11"/>
      <c r="V17" s="11"/>
      <c r="W17" s="11"/>
      <c r="X17" s="11"/>
      <c r="Y17" s="11"/>
      <c r="Z17" s="13"/>
      <c r="AA17" s="13"/>
    </row>
    <row r="31" spans="1:28" x14ac:dyDescent="0.2">
      <c r="D31" s="30" t="s">
        <v>39</v>
      </c>
      <c r="E31" s="30"/>
      <c r="F31" s="30"/>
      <c r="G31" s="30"/>
      <c r="H31" s="30"/>
      <c r="I31" s="30"/>
      <c r="J31" s="30" t="s">
        <v>40</v>
      </c>
      <c r="K31" s="30"/>
      <c r="L31" s="30"/>
      <c r="M31" s="30"/>
      <c r="N31" s="30"/>
      <c r="O31" s="30"/>
      <c r="Q31" s="30" t="s">
        <v>78</v>
      </c>
      <c r="R31" s="30"/>
      <c r="S31" s="30"/>
      <c r="T31" s="30"/>
      <c r="U31" s="30"/>
      <c r="V31" s="30"/>
      <c r="W31" s="30" t="s">
        <v>79</v>
      </c>
      <c r="X31" s="30"/>
      <c r="Y31" s="30"/>
      <c r="Z31" s="30"/>
      <c r="AA31" s="30"/>
      <c r="AB31" s="30"/>
    </row>
    <row r="46" spans="4:28" x14ac:dyDescent="0.2">
      <c r="D46" s="30" t="s">
        <v>41</v>
      </c>
      <c r="E46" s="30"/>
      <c r="F46" s="30"/>
      <c r="G46" s="30"/>
      <c r="H46" s="30"/>
      <c r="I46" s="30"/>
      <c r="J46" s="30" t="s">
        <v>42</v>
      </c>
      <c r="K46" s="30"/>
      <c r="L46" s="30"/>
      <c r="M46" s="30"/>
      <c r="N46" s="30"/>
      <c r="O46" s="30"/>
      <c r="Q46" s="30" t="s">
        <v>80</v>
      </c>
      <c r="R46" s="30"/>
      <c r="S46" s="30"/>
      <c r="T46" s="30"/>
      <c r="U46" s="30"/>
      <c r="V46" s="30"/>
      <c r="W46" s="30" t="s">
        <v>81</v>
      </c>
      <c r="X46" s="30"/>
      <c r="Y46" s="30"/>
      <c r="Z46" s="30"/>
      <c r="AA46" s="30"/>
      <c r="AB46" s="30"/>
    </row>
    <row r="61" spans="4:15" x14ac:dyDescent="0.2">
      <c r="D61" s="30" t="s">
        <v>43</v>
      </c>
      <c r="E61" s="30"/>
      <c r="F61" s="30"/>
      <c r="G61" s="30"/>
      <c r="H61" s="30"/>
      <c r="I61" s="30"/>
      <c r="J61" s="30" t="s">
        <v>44</v>
      </c>
      <c r="K61" s="30"/>
      <c r="L61" s="30"/>
      <c r="M61" s="30"/>
      <c r="N61" s="30"/>
      <c r="O61" s="30"/>
    </row>
  </sheetData>
  <mergeCells count="12">
    <mergeCell ref="B8:J8"/>
    <mergeCell ref="K8:AA8"/>
    <mergeCell ref="D31:I31"/>
    <mergeCell ref="J31:O31"/>
    <mergeCell ref="Q31:V31"/>
    <mergeCell ref="W31:AB31"/>
    <mergeCell ref="D46:I46"/>
    <mergeCell ref="J46:O46"/>
    <mergeCell ref="Q46:V46"/>
    <mergeCell ref="W46:AB46"/>
    <mergeCell ref="D61:I61"/>
    <mergeCell ref="J61:O6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1"/>
  <sheetViews>
    <sheetView showGridLines="0" zoomScale="70" zoomScaleNormal="70" workbookViewId="0"/>
  </sheetViews>
  <sheetFormatPr baseColWidth="10" defaultColWidth="8.83203125" defaultRowHeight="15" x14ac:dyDescent="0.2"/>
  <cols>
    <col min="1" max="1" width="12.33203125" customWidth="1"/>
    <col min="2" max="2" width="11.83203125" bestFit="1" customWidth="1"/>
  </cols>
  <sheetData>
    <row r="1" spans="1:27" ht="19" x14ac:dyDescent="0.2">
      <c r="A1" s="18" t="s">
        <v>46</v>
      </c>
    </row>
    <row r="3" spans="1:27" x14ac:dyDescent="0.2">
      <c r="A3" t="s">
        <v>47</v>
      </c>
      <c r="B3" s="16"/>
    </row>
    <row r="4" spans="1:27" x14ac:dyDescent="0.2">
      <c r="A4" t="s">
        <v>48</v>
      </c>
      <c r="B4" s="17" t="s">
        <v>54</v>
      </c>
    </row>
    <row r="5" spans="1:27" x14ac:dyDescent="0.2">
      <c r="A5" t="s">
        <v>49</v>
      </c>
      <c r="B5" s="17" t="s">
        <v>55</v>
      </c>
    </row>
    <row r="8" spans="1:27" x14ac:dyDescent="0.2">
      <c r="A8" s="5" t="s">
        <v>6</v>
      </c>
      <c r="B8" s="31" t="s">
        <v>7</v>
      </c>
      <c r="C8" s="31"/>
      <c r="D8" s="31"/>
      <c r="E8" s="31"/>
      <c r="F8" s="31"/>
      <c r="G8" s="31"/>
      <c r="H8" s="31"/>
      <c r="I8" s="31"/>
      <c r="J8" s="31"/>
      <c r="K8" s="31" t="s">
        <v>8</v>
      </c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x14ac:dyDescent="0.2">
      <c r="A9" s="5"/>
      <c r="B9" s="27" t="s">
        <v>10</v>
      </c>
      <c r="C9" s="27"/>
      <c r="D9" s="27" t="s">
        <v>10</v>
      </c>
      <c r="E9" s="27" t="s">
        <v>11</v>
      </c>
      <c r="F9" s="27" t="s">
        <v>10</v>
      </c>
      <c r="G9" s="27" t="s">
        <v>10</v>
      </c>
      <c r="H9" s="27" t="s">
        <v>10</v>
      </c>
      <c r="I9" s="27" t="s">
        <v>12</v>
      </c>
      <c r="J9" s="27" t="s">
        <v>10</v>
      </c>
      <c r="K9" s="27" t="s">
        <v>13</v>
      </c>
      <c r="L9" s="27" t="s">
        <v>14</v>
      </c>
      <c r="M9" s="27" t="s">
        <v>13</v>
      </c>
      <c r="N9" s="27" t="s">
        <v>13</v>
      </c>
      <c r="O9" s="27" t="s">
        <v>13</v>
      </c>
      <c r="P9" s="27" t="s">
        <v>15</v>
      </c>
      <c r="Q9" s="27" t="s">
        <v>16</v>
      </c>
      <c r="R9" s="27" t="s">
        <v>16</v>
      </c>
      <c r="S9" s="27" t="s">
        <v>10</v>
      </c>
      <c r="T9" s="27" t="s">
        <v>10</v>
      </c>
      <c r="U9" s="27" t="s">
        <v>10</v>
      </c>
      <c r="V9" s="27" t="s">
        <v>10</v>
      </c>
      <c r="W9" s="27" t="s">
        <v>10</v>
      </c>
      <c r="X9" s="27" t="s">
        <v>75</v>
      </c>
      <c r="Y9" s="27" t="s">
        <v>76</v>
      </c>
      <c r="Z9" s="6" t="s">
        <v>16</v>
      </c>
      <c r="AA9" s="6" t="s">
        <v>16</v>
      </c>
    </row>
    <row r="10" spans="1:27" ht="48" x14ac:dyDescent="0.2">
      <c r="A10" s="5"/>
      <c r="B10" s="2" t="s">
        <v>17</v>
      </c>
      <c r="C10" s="2" t="s">
        <v>18</v>
      </c>
      <c r="D10" s="2" t="s">
        <v>45</v>
      </c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28</v>
      </c>
      <c r="O10" s="2" t="s">
        <v>29</v>
      </c>
      <c r="P10" s="2" t="s">
        <v>30</v>
      </c>
      <c r="Q10" s="2" t="s">
        <v>36</v>
      </c>
      <c r="R10" s="2" t="s">
        <v>31</v>
      </c>
      <c r="S10" s="2" t="s">
        <v>9</v>
      </c>
      <c r="T10" s="2" t="s">
        <v>32</v>
      </c>
      <c r="U10" s="2" t="s">
        <v>33</v>
      </c>
      <c r="V10" s="2" t="s">
        <v>34</v>
      </c>
      <c r="W10" s="2" t="s">
        <v>35</v>
      </c>
      <c r="X10" s="2" t="s">
        <v>74</v>
      </c>
      <c r="Y10" s="2" t="s">
        <v>77</v>
      </c>
      <c r="Z10" s="7" t="s">
        <v>37</v>
      </c>
      <c r="AA10" s="7" t="s">
        <v>38</v>
      </c>
    </row>
    <row r="11" spans="1:27" x14ac:dyDescent="0.2">
      <c r="A11" s="1" t="s">
        <v>0</v>
      </c>
      <c r="B11" s="3">
        <v>36</v>
      </c>
      <c r="C11" s="3">
        <v>27</v>
      </c>
      <c r="D11" s="3">
        <v>50</v>
      </c>
      <c r="E11" s="3">
        <v>100</v>
      </c>
      <c r="F11" s="3">
        <v>12</v>
      </c>
      <c r="G11" s="3">
        <v>7</v>
      </c>
      <c r="H11" s="3">
        <v>22</v>
      </c>
      <c r="I11" s="3">
        <v>5</v>
      </c>
      <c r="J11" s="3">
        <v>21.5</v>
      </c>
      <c r="K11" s="14">
        <v>527</v>
      </c>
      <c r="L11" s="14">
        <v>32.047179999999997</v>
      </c>
      <c r="M11" s="14">
        <v>5.0999999999999996</v>
      </c>
      <c r="N11" s="14">
        <v>15.96827</v>
      </c>
      <c r="O11" s="14">
        <v>8.1519999999999992</v>
      </c>
      <c r="P11" s="14">
        <v>2474.2338</v>
      </c>
      <c r="Q11" s="15">
        <v>1</v>
      </c>
      <c r="R11" s="15">
        <v>0</v>
      </c>
      <c r="S11" s="14">
        <v>4.990000000000002</v>
      </c>
      <c r="T11" s="15">
        <v>31.43</v>
      </c>
      <c r="U11" s="15">
        <v>36.42</v>
      </c>
      <c r="V11" s="14">
        <v>31.42</v>
      </c>
      <c r="W11" s="14">
        <v>31.42</v>
      </c>
      <c r="X11" s="14"/>
      <c r="Y11" s="14"/>
      <c r="Z11" s="8">
        <f>K11/(L11*45/3600*1000)</f>
        <v>1.3155603706784811</v>
      </c>
      <c r="AA11" s="8">
        <f>K11*3600/1000/(L11*45+SUM(M11:O11)*9.76)</f>
        <v>1.0983533795978488</v>
      </c>
    </row>
    <row r="12" spans="1:27" x14ac:dyDescent="0.2">
      <c r="A12" s="1" t="s">
        <v>1</v>
      </c>
      <c r="B12" s="3">
        <v>23.9</v>
      </c>
      <c r="C12" s="3">
        <v>17</v>
      </c>
      <c r="D12" s="3">
        <v>50</v>
      </c>
      <c r="E12" s="3">
        <v>100</v>
      </c>
      <c r="F12" s="3">
        <v>12</v>
      </c>
      <c r="G12" s="3">
        <v>7</v>
      </c>
      <c r="H12" s="3">
        <v>22</v>
      </c>
      <c r="I12" s="3">
        <v>5</v>
      </c>
      <c r="J12" s="3">
        <v>21.5</v>
      </c>
      <c r="K12" s="14">
        <v>527</v>
      </c>
      <c r="L12" s="14">
        <v>28.944814400000002</v>
      </c>
      <c r="M12" s="14">
        <v>5.0999999999999996</v>
      </c>
      <c r="N12" s="14">
        <v>14.922420000000001</v>
      </c>
      <c r="O12" s="14">
        <v>8.1519999999999992</v>
      </c>
      <c r="P12" s="14">
        <v>2382.1349999999998</v>
      </c>
      <c r="Q12" s="15">
        <v>1</v>
      </c>
      <c r="R12" s="15">
        <v>0</v>
      </c>
      <c r="S12" s="14">
        <v>4.9799999999999969</v>
      </c>
      <c r="T12" s="15">
        <v>24.17</v>
      </c>
      <c r="U12" s="15">
        <v>29.15</v>
      </c>
      <c r="V12" s="14">
        <v>24.15</v>
      </c>
      <c r="W12" s="14">
        <v>24.15</v>
      </c>
      <c r="X12" s="14"/>
      <c r="Y12" s="14"/>
      <c r="Z12" s="8">
        <f t="shared" ref="Z12:Z16" si="0">K12/(L12*45/3600*1000)</f>
        <v>1.4565648760905512</v>
      </c>
      <c r="AA12" s="8">
        <f t="shared" ref="AA12:AA16" si="1">K12*3600/1000/(L12*45+SUM(M12:O12)*9.76)</f>
        <v>1.2026632127146129</v>
      </c>
    </row>
    <row r="13" spans="1:27" x14ac:dyDescent="0.2">
      <c r="A13" s="1" t="s">
        <v>2</v>
      </c>
      <c r="B13" s="3">
        <v>11.8</v>
      </c>
      <c r="C13" s="3">
        <v>7</v>
      </c>
      <c r="D13" s="3">
        <v>50</v>
      </c>
      <c r="E13" s="3">
        <v>100</v>
      </c>
      <c r="F13" s="3">
        <v>12</v>
      </c>
      <c r="G13" s="3">
        <v>7</v>
      </c>
      <c r="H13" s="3">
        <v>22</v>
      </c>
      <c r="I13" s="3">
        <v>5</v>
      </c>
      <c r="J13" s="3">
        <v>21.5</v>
      </c>
      <c r="K13" s="14">
        <v>527</v>
      </c>
      <c r="L13" s="14">
        <v>28.126144799999999</v>
      </c>
      <c r="M13" s="14">
        <v>5.0999999999999996</v>
      </c>
      <c r="N13" s="14">
        <v>14.65232</v>
      </c>
      <c r="O13" s="14">
        <v>2.2577500000000001</v>
      </c>
      <c r="P13" s="14">
        <v>2357.8332</v>
      </c>
      <c r="Q13" s="15">
        <v>0.65200000000000002</v>
      </c>
      <c r="R13" s="15">
        <v>0</v>
      </c>
      <c r="S13" s="14">
        <v>4.9899999999999984</v>
      </c>
      <c r="T13" s="15">
        <v>22.01</v>
      </c>
      <c r="U13" s="15">
        <v>27</v>
      </c>
      <c r="V13" s="14">
        <v>22</v>
      </c>
      <c r="W13" s="14">
        <v>22</v>
      </c>
      <c r="X13" s="14"/>
      <c r="Y13" s="14"/>
      <c r="Z13" s="8">
        <f t="shared" si="0"/>
        <v>1.4989612085051911</v>
      </c>
      <c r="AA13" s="8">
        <f t="shared" si="1"/>
        <v>1.2814634681764305</v>
      </c>
    </row>
    <row r="14" spans="1:27" x14ac:dyDescent="0.2">
      <c r="A14" s="1" t="s">
        <v>3</v>
      </c>
      <c r="B14" s="3">
        <v>11.8</v>
      </c>
      <c r="C14" s="3">
        <v>7</v>
      </c>
      <c r="D14" s="3">
        <v>50</v>
      </c>
      <c r="E14" s="3">
        <v>100</v>
      </c>
      <c r="F14" s="3">
        <v>12</v>
      </c>
      <c r="G14" s="3">
        <v>7</v>
      </c>
      <c r="H14" s="3">
        <v>32</v>
      </c>
      <c r="I14" s="3">
        <v>5</v>
      </c>
      <c r="J14" s="3">
        <v>31.5</v>
      </c>
      <c r="K14" s="14">
        <v>527</v>
      </c>
      <c r="L14" s="14">
        <v>32.083427200000003</v>
      </c>
      <c r="M14" s="14">
        <v>5.0999999999999996</v>
      </c>
      <c r="N14" s="14">
        <v>15.980700000000001</v>
      </c>
      <c r="O14" s="14">
        <v>0.52173000000000003</v>
      </c>
      <c r="P14" s="14">
        <v>2475.3101999999999</v>
      </c>
      <c r="Q14" s="15">
        <v>0.4</v>
      </c>
      <c r="R14" s="15">
        <v>0.43535173894568846</v>
      </c>
      <c r="S14" s="14">
        <v>4.9899999999999984</v>
      </c>
      <c r="T14" s="15">
        <v>31.51</v>
      </c>
      <c r="U14" s="15">
        <v>36.5</v>
      </c>
      <c r="V14" s="14">
        <v>27.64</v>
      </c>
      <c r="W14" s="14">
        <v>31.5</v>
      </c>
      <c r="X14" s="14"/>
      <c r="Y14" s="14"/>
      <c r="Z14" s="8">
        <f t="shared" si="0"/>
        <v>1.3140740774726212</v>
      </c>
      <c r="AA14" s="8">
        <f t="shared" si="1"/>
        <v>1.1466257389306644</v>
      </c>
    </row>
    <row r="15" spans="1:27" x14ac:dyDescent="0.2">
      <c r="A15" s="1" t="s">
        <v>4</v>
      </c>
      <c r="B15" s="3">
        <v>36</v>
      </c>
      <c r="C15" s="3">
        <v>27</v>
      </c>
      <c r="D15" s="3">
        <v>50</v>
      </c>
      <c r="E15" s="3">
        <v>100</v>
      </c>
      <c r="F15" s="3">
        <v>11</v>
      </c>
      <c r="G15" s="3">
        <v>7</v>
      </c>
      <c r="H15" s="3">
        <v>22</v>
      </c>
      <c r="I15" s="3">
        <v>5</v>
      </c>
      <c r="J15" s="3">
        <v>21.5</v>
      </c>
      <c r="K15" s="14">
        <v>422.83206999999999</v>
      </c>
      <c r="L15" s="14">
        <v>25.393620799999997</v>
      </c>
      <c r="M15" s="14">
        <v>5.0999999999999996</v>
      </c>
      <c r="N15" s="14">
        <v>10.71875</v>
      </c>
      <c r="O15" s="14">
        <v>8.1519999999999992</v>
      </c>
      <c r="P15" s="14">
        <v>1975.1538</v>
      </c>
      <c r="Q15" s="15">
        <v>1</v>
      </c>
      <c r="R15" s="15">
        <v>0</v>
      </c>
      <c r="S15" s="14">
        <v>4.990000000000002</v>
      </c>
      <c r="T15" s="15">
        <v>30.4</v>
      </c>
      <c r="U15" s="15">
        <v>35.39</v>
      </c>
      <c r="V15" s="14">
        <v>30.39</v>
      </c>
      <c r="W15" s="14">
        <v>30.39</v>
      </c>
      <c r="X15" s="14"/>
      <c r="Y15" s="14"/>
      <c r="Z15" s="8">
        <f t="shared" si="0"/>
        <v>1.3320891048353376</v>
      </c>
      <c r="AA15" s="8">
        <f t="shared" si="1"/>
        <v>1.1057103481060282</v>
      </c>
    </row>
    <row r="16" spans="1:27" x14ac:dyDescent="0.2">
      <c r="A16" s="1" t="s">
        <v>5</v>
      </c>
      <c r="B16" s="3">
        <v>36</v>
      </c>
      <c r="C16" s="3">
        <v>27</v>
      </c>
      <c r="D16" s="3">
        <v>50</v>
      </c>
      <c r="E16" s="3">
        <v>100</v>
      </c>
      <c r="F16" s="3">
        <v>11</v>
      </c>
      <c r="G16" s="3">
        <v>7</v>
      </c>
      <c r="H16" s="3">
        <v>22</v>
      </c>
      <c r="I16" s="3">
        <v>6</v>
      </c>
      <c r="J16" s="3">
        <v>21.5</v>
      </c>
      <c r="K16" s="14">
        <v>422.83206999999999</v>
      </c>
      <c r="L16" s="14">
        <v>25.815484000000001</v>
      </c>
      <c r="M16" s="14">
        <v>5.0999999999999996</v>
      </c>
      <c r="N16" s="14">
        <v>7.8891400000000003</v>
      </c>
      <c r="O16" s="14">
        <v>8.1519999999999992</v>
      </c>
      <c r="P16" s="14">
        <v>1655.5932</v>
      </c>
      <c r="Q16" s="15">
        <v>1</v>
      </c>
      <c r="R16" s="15">
        <v>0</v>
      </c>
      <c r="S16" s="14">
        <v>5.990000000000002</v>
      </c>
      <c r="T16" s="15">
        <v>30.15</v>
      </c>
      <c r="U16" s="15">
        <v>36.14</v>
      </c>
      <c r="V16" s="14">
        <v>30.14</v>
      </c>
      <c r="W16" s="14">
        <v>30.14</v>
      </c>
      <c r="X16" s="14"/>
      <c r="Y16" s="14"/>
      <c r="Z16" s="8">
        <f t="shared" si="0"/>
        <v>1.3103207981690368</v>
      </c>
      <c r="AA16" s="8">
        <f t="shared" si="1"/>
        <v>1.1126880699400568</v>
      </c>
    </row>
    <row r="17" spans="1:28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2"/>
      <c r="R17" s="12"/>
      <c r="S17" s="11"/>
      <c r="T17" s="11"/>
      <c r="U17" s="11"/>
      <c r="V17" s="11"/>
      <c r="W17" s="11"/>
      <c r="X17" s="11"/>
      <c r="Y17" s="11"/>
      <c r="Z17" s="13"/>
      <c r="AA17" s="13"/>
    </row>
    <row r="31" spans="1:28" x14ac:dyDescent="0.2">
      <c r="D31" s="30" t="s">
        <v>39</v>
      </c>
      <c r="E31" s="30"/>
      <c r="F31" s="30"/>
      <c r="G31" s="30"/>
      <c r="H31" s="30"/>
      <c r="I31" s="30"/>
      <c r="J31" s="30" t="s">
        <v>40</v>
      </c>
      <c r="K31" s="30"/>
      <c r="L31" s="30"/>
      <c r="M31" s="30"/>
      <c r="N31" s="30"/>
      <c r="O31" s="30"/>
      <c r="Q31" s="30" t="s">
        <v>78</v>
      </c>
      <c r="R31" s="30"/>
      <c r="S31" s="30"/>
      <c r="T31" s="30"/>
      <c r="U31" s="30"/>
      <c r="V31" s="30"/>
      <c r="W31" s="30" t="s">
        <v>79</v>
      </c>
      <c r="X31" s="30"/>
      <c r="Y31" s="30"/>
      <c r="Z31" s="30"/>
      <c r="AA31" s="30"/>
      <c r="AB31" s="30"/>
    </row>
    <row r="46" spans="4:28" x14ac:dyDescent="0.2">
      <c r="D46" s="30" t="s">
        <v>41</v>
      </c>
      <c r="E46" s="30"/>
      <c r="F46" s="30"/>
      <c r="G46" s="30"/>
      <c r="H46" s="30"/>
      <c r="I46" s="30"/>
      <c r="J46" s="30" t="s">
        <v>42</v>
      </c>
      <c r="K46" s="30"/>
      <c r="L46" s="30"/>
      <c r="M46" s="30"/>
      <c r="N46" s="30"/>
      <c r="O46" s="30"/>
      <c r="Q46" s="30" t="s">
        <v>80</v>
      </c>
      <c r="R46" s="30"/>
      <c r="S46" s="30"/>
      <c r="T46" s="30"/>
      <c r="U46" s="30"/>
      <c r="V46" s="30"/>
      <c r="W46" s="30" t="s">
        <v>81</v>
      </c>
      <c r="X46" s="30"/>
      <c r="Y46" s="30"/>
      <c r="Z46" s="30"/>
      <c r="AA46" s="30"/>
      <c r="AB46" s="30"/>
    </row>
    <row r="61" spans="4:15" x14ac:dyDescent="0.2">
      <c r="D61" s="30" t="s">
        <v>43</v>
      </c>
      <c r="E61" s="30"/>
      <c r="F61" s="30"/>
      <c r="G61" s="30"/>
      <c r="H61" s="30"/>
      <c r="I61" s="30"/>
      <c r="J61" s="30" t="s">
        <v>44</v>
      </c>
      <c r="K61" s="30"/>
      <c r="L61" s="30"/>
      <c r="M61" s="30"/>
      <c r="N61" s="30"/>
      <c r="O61" s="30"/>
    </row>
  </sheetData>
  <mergeCells count="12">
    <mergeCell ref="B8:J8"/>
    <mergeCell ref="K8:AA8"/>
    <mergeCell ref="D31:I31"/>
    <mergeCell ref="J31:O31"/>
    <mergeCell ref="Q31:V31"/>
    <mergeCell ref="W31:AB31"/>
    <mergeCell ref="D46:I46"/>
    <mergeCell ref="J46:O46"/>
    <mergeCell ref="Q46:V46"/>
    <mergeCell ref="W46:AB46"/>
    <mergeCell ref="D61:I61"/>
    <mergeCell ref="J61:O6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1"/>
  <sheetViews>
    <sheetView showGridLines="0" topLeftCell="B9" zoomScale="87" zoomScaleNormal="70" workbookViewId="0">
      <selection activeCell="K11" sqref="K11:Y16"/>
    </sheetView>
  </sheetViews>
  <sheetFormatPr baseColWidth="10" defaultColWidth="8.83203125" defaultRowHeight="15" x14ac:dyDescent="0.2"/>
  <cols>
    <col min="1" max="1" width="12.33203125" customWidth="1"/>
    <col min="2" max="2" width="11.83203125" bestFit="1" customWidth="1"/>
  </cols>
  <sheetData>
    <row r="1" spans="1:27" ht="19" x14ac:dyDescent="0.2">
      <c r="A1" s="18" t="s">
        <v>46</v>
      </c>
    </row>
    <row r="3" spans="1:27" x14ac:dyDescent="0.2">
      <c r="A3" t="s">
        <v>47</v>
      </c>
      <c r="B3" s="16">
        <v>44176</v>
      </c>
    </row>
    <row r="4" spans="1:27" x14ac:dyDescent="0.2">
      <c r="A4" t="s">
        <v>48</v>
      </c>
      <c r="B4" s="17" t="s">
        <v>52</v>
      </c>
    </row>
    <row r="5" spans="1:27" x14ac:dyDescent="0.2">
      <c r="A5" t="s">
        <v>49</v>
      </c>
      <c r="B5" s="17" t="s">
        <v>53</v>
      </c>
    </row>
    <row r="8" spans="1:27" x14ac:dyDescent="0.2">
      <c r="A8" s="5" t="s">
        <v>6</v>
      </c>
      <c r="B8" s="31" t="s">
        <v>7</v>
      </c>
      <c r="C8" s="31"/>
      <c r="D8" s="31"/>
      <c r="E8" s="31"/>
      <c r="F8" s="31"/>
      <c r="G8" s="31"/>
      <c r="H8" s="31"/>
      <c r="I8" s="31"/>
      <c r="J8" s="31"/>
      <c r="K8" s="31" t="s">
        <v>8</v>
      </c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x14ac:dyDescent="0.2">
      <c r="A9" s="5"/>
      <c r="B9" s="27" t="s">
        <v>10</v>
      </c>
      <c r="C9" s="27"/>
      <c r="D9" s="27" t="s">
        <v>10</v>
      </c>
      <c r="E9" s="27" t="s">
        <v>11</v>
      </c>
      <c r="F9" s="27" t="s">
        <v>10</v>
      </c>
      <c r="G9" s="27" t="s">
        <v>10</v>
      </c>
      <c r="H9" s="27" t="s">
        <v>10</v>
      </c>
      <c r="I9" s="27" t="s">
        <v>12</v>
      </c>
      <c r="J9" s="27" t="s">
        <v>10</v>
      </c>
      <c r="K9" s="27" t="s">
        <v>13</v>
      </c>
      <c r="L9" s="27" t="s">
        <v>14</v>
      </c>
      <c r="M9" s="27" t="s">
        <v>13</v>
      </c>
      <c r="N9" s="27" t="s">
        <v>13</v>
      </c>
      <c r="O9" s="27" t="s">
        <v>13</v>
      </c>
      <c r="P9" s="27" t="s">
        <v>15</v>
      </c>
      <c r="Q9" s="27" t="s">
        <v>16</v>
      </c>
      <c r="R9" s="27" t="s">
        <v>16</v>
      </c>
      <c r="S9" s="27" t="s">
        <v>10</v>
      </c>
      <c r="T9" s="27" t="s">
        <v>10</v>
      </c>
      <c r="U9" s="27" t="s">
        <v>10</v>
      </c>
      <c r="V9" s="27" t="s">
        <v>10</v>
      </c>
      <c r="W9" s="27" t="s">
        <v>10</v>
      </c>
      <c r="X9" s="27" t="s">
        <v>75</v>
      </c>
      <c r="Y9" s="27" t="s">
        <v>76</v>
      </c>
      <c r="Z9" s="6" t="s">
        <v>16</v>
      </c>
      <c r="AA9" s="6" t="s">
        <v>16</v>
      </c>
    </row>
    <row r="10" spans="1:27" ht="48" x14ac:dyDescent="0.2">
      <c r="A10" s="5"/>
      <c r="B10" s="2" t="s">
        <v>17</v>
      </c>
      <c r="C10" s="2" t="s">
        <v>18</v>
      </c>
      <c r="D10" s="2" t="s">
        <v>45</v>
      </c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28</v>
      </c>
      <c r="O10" s="2" t="s">
        <v>29</v>
      </c>
      <c r="P10" s="2" t="s">
        <v>30</v>
      </c>
      <c r="Q10" s="2" t="s">
        <v>36</v>
      </c>
      <c r="R10" s="2" t="s">
        <v>31</v>
      </c>
      <c r="S10" s="2" t="s">
        <v>9</v>
      </c>
      <c r="T10" s="2" t="s">
        <v>32</v>
      </c>
      <c r="U10" s="2" t="s">
        <v>33</v>
      </c>
      <c r="V10" s="2" t="s">
        <v>34</v>
      </c>
      <c r="W10" s="2" t="s">
        <v>35</v>
      </c>
      <c r="X10" s="2" t="s">
        <v>74</v>
      </c>
      <c r="Y10" s="2" t="s">
        <v>77</v>
      </c>
      <c r="Z10" s="7" t="s">
        <v>37</v>
      </c>
      <c r="AA10" s="7" t="s">
        <v>38</v>
      </c>
    </row>
    <row r="11" spans="1:27" x14ac:dyDescent="0.2">
      <c r="A11" s="1" t="s">
        <v>0</v>
      </c>
      <c r="B11" s="3">
        <v>36</v>
      </c>
      <c r="C11" s="3">
        <v>27</v>
      </c>
      <c r="D11" s="3">
        <v>50</v>
      </c>
      <c r="E11" s="3">
        <v>100</v>
      </c>
      <c r="F11" s="3">
        <v>12</v>
      </c>
      <c r="G11" s="3">
        <v>7</v>
      </c>
      <c r="H11" s="3">
        <v>22</v>
      </c>
      <c r="I11" s="3">
        <v>5</v>
      </c>
      <c r="J11" s="3">
        <v>21.5</v>
      </c>
      <c r="K11" s="28">
        <v>526.67999999999995</v>
      </c>
      <c r="L11" s="28">
        <v>32.383788993363488</v>
      </c>
      <c r="M11" s="28">
        <v>5.0996903225806447</v>
      </c>
      <c r="N11" s="28">
        <v>16.594704123875719</v>
      </c>
      <c r="O11" s="28">
        <v>8.150941224402791</v>
      </c>
      <c r="P11" s="28">
        <v>2498.1921429282702</v>
      </c>
      <c r="Q11" s="29">
        <v>0.99994959419043339</v>
      </c>
      <c r="R11" s="29">
        <v>0</v>
      </c>
      <c r="S11" s="28">
        <v>4.98214806829548</v>
      </c>
      <c r="T11" s="28">
        <v>32.017907716713324</v>
      </c>
      <c r="U11" s="28">
        <v>37</v>
      </c>
      <c r="V11" s="28">
        <v>31.999376305426967</v>
      </c>
      <c r="W11" s="28">
        <v>31.999422131996507</v>
      </c>
      <c r="X11" s="28">
        <v>244.68829355717281</v>
      </c>
      <c r="Y11" s="28">
        <v>0.99861379992580468</v>
      </c>
      <c r="Z11" s="8">
        <f>K11/(L11*45/3600*1000)</f>
        <v>1.3010954341579588</v>
      </c>
      <c r="AA11" s="8">
        <f>K11*3600/1000/(L11*45+SUM(M11:O11)*9.76)</f>
        <v>1.0843476554529148</v>
      </c>
    </row>
    <row r="12" spans="1:27" x14ac:dyDescent="0.2">
      <c r="A12" s="1" t="s">
        <v>1</v>
      </c>
      <c r="B12" s="3">
        <v>23.9</v>
      </c>
      <c r="C12" s="3">
        <v>17</v>
      </c>
      <c r="D12" s="3">
        <v>50</v>
      </c>
      <c r="E12" s="3">
        <v>100</v>
      </c>
      <c r="F12" s="3">
        <v>12</v>
      </c>
      <c r="G12" s="3">
        <v>7</v>
      </c>
      <c r="H12" s="3">
        <v>22</v>
      </c>
      <c r="I12" s="3">
        <v>5</v>
      </c>
      <c r="J12" s="3">
        <v>21.5</v>
      </c>
      <c r="K12" s="28">
        <v>526.67999999999995</v>
      </c>
      <c r="L12" s="28">
        <v>29.333443168477746</v>
      </c>
      <c r="M12" s="28">
        <v>5.0996903225806447</v>
      </c>
      <c r="N12" s="28">
        <v>14.603603198258693</v>
      </c>
      <c r="O12" s="28">
        <v>8.1434661788750642</v>
      </c>
      <c r="P12" s="28">
        <v>2384.7226004956624</v>
      </c>
      <c r="Q12" s="29">
        <v>0.99964382357853221</v>
      </c>
      <c r="R12" s="29">
        <v>0</v>
      </c>
      <c r="S12" s="28">
        <v>5.031392023397121</v>
      </c>
      <c r="T12" s="28">
        <v>25.168666245321923</v>
      </c>
      <c r="U12" s="28">
        <v>30.2</v>
      </c>
      <c r="V12" s="28">
        <v>25.151554622337507</v>
      </c>
      <c r="W12" s="28">
        <v>25.151608391205656</v>
      </c>
      <c r="X12" s="28">
        <v>225.57536729783519</v>
      </c>
      <c r="Y12" s="28">
        <v>0.9583779109431112</v>
      </c>
      <c r="Z12" s="8">
        <f t="shared" ref="Z12:Z16" si="0">K12/(L12*45/3600*1000)</f>
        <v>1.4363946215928169</v>
      </c>
      <c r="AA12" s="8">
        <f t="shared" ref="AA12:AA16" si="1">K12*3600/1000/(L12*45+SUM(M12:O12)*9.76)</f>
        <v>1.1911425585358209</v>
      </c>
    </row>
    <row r="13" spans="1:27" x14ac:dyDescent="0.2">
      <c r="A13" s="1" t="s">
        <v>2</v>
      </c>
      <c r="B13" s="3">
        <v>11.8</v>
      </c>
      <c r="C13" s="3">
        <v>7</v>
      </c>
      <c r="D13" s="3">
        <v>50</v>
      </c>
      <c r="E13" s="3">
        <v>100</v>
      </c>
      <c r="F13" s="3">
        <v>12</v>
      </c>
      <c r="G13" s="3">
        <v>7</v>
      </c>
      <c r="H13" s="3">
        <v>22</v>
      </c>
      <c r="I13" s="3">
        <v>5</v>
      </c>
      <c r="J13" s="3">
        <v>21.5</v>
      </c>
      <c r="K13" s="28">
        <v>526.67999999999995</v>
      </c>
      <c r="L13" s="28">
        <v>28.340448480096569</v>
      </c>
      <c r="M13" s="28">
        <v>5.0996903225806447</v>
      </c>
      <c r="N13" s="28">
        <v>13.718700156152691</v>
      </c>
      <c r="O13" s="28">
        <v>3.11996232620417</v>
      </c>
      <c r="P13" s="28">
        <v>2330.8201904080956</v>
      </c>
      <c r="Q13" s="29">
        <v>0.72603680666570014</v>
      </c>
      <c r="R13" s="29">
        <v>0</v>
      </c>
      <c r="S13" s="28">
        <v>4.9855574112664343</v>
      </c>
      <c r="T13" s="28">
        <v>22.014310106272859</v>
      </c>
      <c r="U13" s="28">
        <v>27</v>
      </c>
      <c r="V13" s="28">
        <v>21.998402968385815</v>
      </c>
      <c r="W13" s="28">
        <v>21.998283465090264</v>
      </c>
      <c r="X13" s="28">
        <v>216.80720432944403</v>
      </c>
      <c r="Y13" s="28">
        <v>0.93934305150504438</v>
      </c>
      <c r="Z13" s="8">
        <f t="shared" si="0"/>
        <v>1.4867231204753477</v>
      </c>
      <c r="AA13" s="8">
        <f t="shared" si="1"/>
        <v>1.2729951546571423</v>
      </c>
    </row>
    <row r="14" spans="1:27" x14ac:dyDescent="0.2">
      <c r="A14" s="1" t="s">
        <v>3</v>
      </c>
      <c r="B14" s="3">
        <v>11.8</v>
      </c>
      <c r="C14" s="3">
        <v>7</v>
      </c>
      <c r="D14" s="3">
        <v>50</v>
      </c>
      <c r="E14" s="3">
        <v>100</v>
      </c>
      <c r="F14" s="3">
        <v>12</v>
      </c>
      <c r="G14" s="3">
        <v>7</v>
      </c>
      <c r="H14" s="3">
        <v>32</v>
      </c>
      <c r="I14" s="3">
        <v>5</v>
      </c>
      <c r="J14" s="3">
        <v>31.5</v>
      </c>
      <c r="K14" s="28">
        <v>526.67999999999995</v>
      </c>
      <c r="L14" s="28">
        <v>32.131788985787118</v>
      </c>
      <c r="M14" s="28">
        <v>5.0996903225806447</v>
      </c>
      <c r="N14" s="28">
        <v>16.267197317270426</v>
      </c>
      <c r="O14" s="28">
        <v>0.52173913043478271</v>
      </c>
      <c r="P14" s="28">
        <v>2480.2030221836353</v>
      </c>
      <c r="Q14" s="29">
        <v>0.4</v>
      </c>
      <c r="R14" s="29">
        <v>0.51826634412424699</v>
      </c>
      <c r="S14" s="28">
        <v>4.9818528119953029</v>
      </c>
      <c r="T14" s="28">
        <v>31.518147188004697</v>
      </c>
      <c r="U14" s="28">
        <v>36.5</v>
      </c>
      <c r="V14" s="28">
        <v>26.120900612669864</v>
      </c>
      <c r="W14" s="28">
        <v>31.5</v>
      </c>
      <c r="X14" s="28">
        <v>241.59893694995998</v>
      </c>
      <c r="Y14" s="28">
        <v>0.99222073233405172</v>
      </c>
      <c r="Z14" s="8">
        <f t="shared" si="0"/>
        <v>1.311299536376183</v>
      </c>
      <c r="AA14" s="8">
        <f t="shared" si="1"/>
        <v>1.1424980111505942</v>
      </c>
    </row>
    <row r="15" spans="1:27" x14ac:dyDescent="0.2">
      <c r="A15" s="1" t="s">
        <v>4</v>
      </c>
      <c r="B15" s="3">
        <v>36</v>
      </c>
      <c r="C15" s="3">
        <v>27</v>
      </c>
      <c r="D15" s="3">
        <v>50</v>
      </c>
      <c r="E15" s="3">
        <v>100</v>
      </c>
      <c r="F15" s="3">
        <v>11</v>
      </c>
      <c r="G15" s="3">
        <v>7</v>
      </c>
      <c r="H15" s="3">
        <v>22</v>
      </c>
      <c r="I15" s="3">
        <v>5</v>
      </c>
      <c r="J15" s="3">
        <v>21.5</v>
      </c>
      <c r="K15" s="28">
        <v>421.34399999999999</v>
      </c>
      <c r="L15" s="28">
        <v>25.861508602098098</v>
      </c>
      <c r="M15" s="28">
        <v>4.9977522580645157</v>
      </c>
      <c r="N15" s="28">
        <v>9.161529011737672</v>
      </c>
      <c r="O15" s="28">
        <v>8.1504594956545624</v>
      </c>
      <c r="P15" s="28">
        <v>2006.081240764627</v>
      </c>
      <c r="Q15" s="29">
        <v>0.99992989446320402</v>
      </c>
      <c r="R15" s="29">
        <v>0</v>
      </c>
      <c r="S15" s="28">
        <v>5.0004662199074694</v>
      </c>
      <c r="T15" s="28">
        <v>31.199585026217672</v>
      </c>
      <c r="U15" s="28">
        <v>36.200000000000003</v>
      </c>
      <c r="V15" s="28">
        <v>31.186808585814379</v>
      </c>
      <c r="W15" s="28">
        <v>31.186851221389375</v>
      </c>
      <c r="X15" s="28">
        <v>168.22438963911907</v>
      </c>
      <c r="Y15" s="28">
        <v>0.82596487672393182</v>
      </c>
      <c r="Z15" s="8">
        <f t="shared" si="0"/>
        <v>1.303385680960057</v>
      </c>
      <c r="AA15" s="8">
        <f t="shared" si="1"/>
        <v>1.0979561127274717</v>
      </c>
    </row>
    <row r="16" spans="1:27" x14ac:dyDescent="0.2">
      <c r="A16" s="1" t="s">
        <v>5</v>
      </c>
      <c r="B16" s="3">
        <v>36</v>
      </c>
      <c r="C16" s="3">
        <v>27</v>
      </c>
      <c r="D16" s="3">
        <v>50</v>
      </c>
      <c r="E16" s="3">
        <v>100</v>
      </c>
      <c r="F16" s="3">
        <v>11</v>
      </c>
      <c r="G16" s="3">
        <v>7</v>
      </c>
      <c r="H16" s="3">
        <v>22</v>
      </c>
      <c r="I16" s="3">
        <v>6</v>
      </c>
      <c r="J16" s="3">
        <v>21.5</v>
      </c>
      <c r="K16" s="28">
        <v>421.34399999999999</v>
      </c>
      <c r="L16" s="28">
        <v>26.547887306050566</v>
      </c>
      <c r="M16" s="28">
        <v>4.9977522580645157</v>
      </c>
      <c r="N16" s="28">
        <v>5.7864077246421095</v>
      </c>
      <c r="O16" s="28">
        <v>8.1506187574798297</v>
      </c>
      <c r="P16" s="28">
        <v>1680.5825221737612</v>
      </c>
      <c r="Q16" s="29">
        <v>0.99993640737301659</v>
      </c>
      <c r="R16" s="29">
        <v>0</v>
      </c>
      <c r="S16" s="28">
        <v>5.9783952894225969</v>
      </c>
      <c r="T16" s="28">
        <v>31.121657546543705</v>
      </c>
      <c r="U16" s="28">
        <v>37.1</v>
      </c>
      <c r="V16" s="28">
        <v>31.111985986699228</v>
      </c>
      <c r="W16" s="28">
        <v>31.112029996656382</v>
      </c>
      <c r="X16" s="28">
        <v>126.82904024688392</v>
      </c>
      <c r="Y16" s="28">
        <v>0.71532378052412871</v>
      </c>
      <c r="Z16" s="8">
        <f t="shared" si="0"/>
        <v>1.2696874749923195</v>
      </c>
      <c r="AA16" s="8">
        <f t="shared" si="1"/>
        <v>1.0995898345200212</v>
      </c>
    </row>
    <row r="17" spans="1:28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2"/>
      <c r="R17" s="12"/>
      <c r="S17" s="11"/>
      <c r="T17" s="11"/>
      <c r="U17" s="11"/>
      <c r="V17" s="11"/>
      <c r="W17" s="11"/>
      <c r="X17" s="11"/>
      <c r="Y17" s="11"/>
      <c r="Z17" s="13"/>
      <c r="AA17" s="13"/>
    </row>
    <row r="31" spans="1:28" x14ac:dyDescent="0.2">
      <c r="D31" s="30" t="s">
        <v>39</v>
      </c>
      <c r="E31" s="30"/>
      <c r="F31" s="30"/>
      <c r="G31" s="30"/>
      <c r="H31" s="30"/>
      <c r="I31" s="30"/>
      <c r="J31" s="30" t="s">
        <v>40</v>
      </c>
      <c r="K31" s="30"/>
      <c r="L31" s="30"/>
      <c r="M31" s="30"/>
      <c r="N31" s="30"/>
      <c r="O31" s="30"/>
      <c r="Q31" s="30" t="s">
        <v>78</v>
      </c>
      <c r="R31" s="30"/>
      <c r="S31" s="30"/>
      <c r="T31" s="30"/>
      <c r="U31" s="30"/>
      <c r="V31" s="30"/>
      <c r="W31" s="30" t="s">
        <v>79</v>
      </c>
      <c r="X31" s="30"/>
      <c r="Y31" s="30"/>
      <c r="Z31" s="30"/>
      <c r="AA31" s="30"/>
      <c r="AB31" s="30"/>
    </row>
    <row r="46" spans="4:28" x14ac:dyDescent="0.2">
      <c r="D46" s="30" t="s">
        <v>41</v>
      </c>
      <c r="E46" s="30"/>
      <c r="F46" s="30"/>
      <c r="G46" s="30"/>
      <c r="H46" s="30"/>
      <c r="I46" s="30"/>
      <c r="J46" s="30" t="s">
        <v>42</v>
      </c>
      <c r="K46" s="30"/>
      <c r="L46" s="30"/>
      <c r="M46" s="30"/>
      <c r="N46" s="30"/>
      <c r="O46" s="30"/>
      <c r="Q46" s="30" t="s">
        <v>80</v>
      </c>
      <c r="R46" s="30"/>
      <c r="S46" s="30"/>
      <c r="T46" s="30"/>
      <c r="U46" s="30"/>
      <c r="V46" s="30"/>
      <c r="W46" s="30" t="s">
        <v>81</v>
      </c>
      <c r="X46" s="30"/>
      <c r="Y46" s="30"/>
      <c r="Z46" s="30"/>
      <c r="AA46" s="30"/>
      <c r="AB46" s="30"/>
    </row>
    <row r="61" spans="4:15" x14ac:dyDescent="0.2">
      <c r="D61" s="30" t="s">
        <v>43</v>
      </c>
      <c r="E61" s="30"/>
      <c r="F61" s="30"/>
      <c r="G61" s="30"/>
      <c r="H61" s="30"/>
      <c r="I61" s="30"/>
      <c r="J61" s="30" t="s">
        <v>44</v>
      </c>
      <c r="K61" s="30"/>
      <c r="L61" s="30"/>
      <c r="M61" s="30"/>
      <c r="N61" s="30"/>
      <c r="O61" s="30"/>
    </row>
  </sheetData>
  <mergeCells count="12">
    <mergeCell ref="B8:J8"/>
    <mergeCell ref="K8:AA8"/>
    <mergeCell ref="D31:I31"/>
    <mergeCell ref="J31:O31"/>
    <mergeCell ref="Q31:V31"/>
    <mergeCell ref="W31:AB31"/>
    <mergeCell ref="D46:I46"/>
    <mergeCell ref="J46:O46"/>
    <mergeCell ref="Q46:V46"/>
    <mergeCell ref="W46:AB46"/>
    <mergeCell ref="D61:I61"/>
    <mergeCell ref="J61:O6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1"/>
  <sheetViews>
    <sheetView showGridLines="0" zoomScale="70" zoomScaleNormal="70" workbookViewId="0">
      <selection activeCell="K11" sqref="K11:Y16"/>
    </sheetView>
  </sheetViews>
  <sheetFormatPr baseColWidth="10" defaultColWidth="8.83203125" defaultRowHeight="15" x14ac:dyDescent="0.2"/>
  <cols>
    <col min="1" max="1" width="12.33203125" customWidth="1"/>
    <col min="2" max="2" width="11.83203125" bestFit="1" customWidth="1"/>
  </cols>
  <sheetData>
    <row r="1" spans="1:27" ht="19" x14ac:dyDescent="0.2">
      <c r="A1" s="18" t="s">
        <v>46</v>
      </c>
    </row>
    <row r="3" spans="1:27" x14ac:dyDescent="0.2">
      <c r="A3" t="s">
        <v>47</v>
      </c>
      <c r="B3" s="16"/>
    </row>
    <row r="4" spans="1:27" x14ac:dyDescent="0.2">
      <c r="A4" t="s">
        <v>48</v>
      </c>
      <c r="B4" s="17" t="s">
        <v>70</v>
      </c>
    </row>
    <row r="5" spans="1:27" x14ac:dyDescent="0.2">
      <c r="A5" t="s">
        <v>49</v>
      </c>
      <c r="B5" s="17" t="s">
        <v>60</v>
      </c>
    </row>
    <row r="8" spans="1:27" x14ac:dyDescent="0.2">
      <c r="A8" s="5" t="s">
        <v>6</v>
      </c>
      <c r="B8" s="31" t="s">
        <v>7</v>
      </c>
      <c r="C8" s="31"/>
      <c r="D8" s="31"/>
      <c r="E8" s="31"/>
      <c r="F8" s="31"/>
      <c r="G8" s="31"/>
      <c r="H8" s="31"/>
      <c r="I8" s="31"/>
      <c r="J8" s="31"/>
      <c r="K8" s="31" t="s">
        <v>8</v>
      </c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x14ac:dyDescent="0.2">
      <c r="A9" s="5"/>
      <c r="B9" s="27" t="s">
        <v>10</v>
      </c>
      <c r="C9" s="27"/>
      <c r="D9" s="27" t="s">
        <v>10</v>
      </c>
      <c r="E9" s="27" t="s">
        <v>11</v>
      </c>
      <c r="F9" s="27" t="s">
        <v>10</v>
      </c>
      <c r="G9" s="27" t="s">
        <v>10</v>
      </c>
      <c r="H9" s="27" t="s">
        <v>10</v>
      </c>
      <c r="I9" s="27" t="s">
        <v>12</v>
      </c>
      <c r="J9" s="27" t="s">
        <v>10</v>
      </c>
      <c r="K9" s="27" t="s">
        <v>13</v>
      </c>
      <c r="L9" s="27" t="s">
        <v>14</v>
      </c>
      <c r="M9" s="27" t="s">
        <v>13</v>
      </c>
      <c r="N9" s="27" t="s">
        <v>13</v>
      </c>
      <c r="O9" s="27" t="s">
        <v>13</v>
      </c>
      <c r="P9" s="27" t="s">
        <v>15</v>
      </c>
      <c r="Q9" s="27" t="s">
        <v>16</v>
      </c>
      <c r="R9" s="27" t="s">
        <v>16</v>
      </c>
      <c r="S9" s="27" t="s">
        <v>10</v>
      </c>
      <c r="T9" s="27" t="s">
        <v>10</v>
      </c>
      <c r="U9" s="27" t="s">
        <v>10</v>
      </c>
      <c r="V9" s="27" t="s">
        <v>10</v>
      </c>
      <c r="W9" s="27" t="s">
        <v>10</v>
      </c>
      <c r="X9" s="27" t="s">
        <v>75</v>
      </c>
      <c r="Y9" s="27" t="s">
        <v>76</v>
      </c>
      <c r="Z9" s="6" t="s">
        <v>16</v>
      </c>
      <c r="AA9" s="6" t="s">
        <v>16</v>
      </c>
    </row>
    <row r="10" spans="1:27" ht="48" x14ac:dyDescent="0.2">
      <c r="A10" s="5"/>
      <c r="B10" s="2" t="s">
        <v>17</v>
      </c>
      <c r="C10" s="2" t="s">
        <v>18</v>
      </c>
      <c r="D10" s="2" t="s">
        <v>45</v>
      </c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28</v>
      </c>
      <c r="O10" s="2" t="s">
        <v>29</v>
      </c>
      <c r="P10" s="2" t="s">
        <v>30</v>
      </c>
      <c r="Q10" s="2" t="s">
        <v>36</v>
      </c>
      <c r="R10" s="2" t="s">
        <v>31</v>
      </c>
      <c r="S10" s="2" t="s">
        <v>9</v>
      </c>
      <c r="T10" s="2" t="s">
        <v>32</v>
      </c>
      <c r="U10" s="2" t="s">
        <v>33</v>
      </c>
      <c r="V10" s="2" t="s">
        <v>34</v>
      </c>
      <c r="W10" s="2" t="s">
        <v>35</v>
      </c>
      <c r="X10" s="2" t="s">
        <v>74</v>
      </c>
      <c r="Y10" s="2" t="s">
        <v>77</v>
      </c>
      <c r="Z10" s="7" t="s">
        <v>37</v>
      </c>
      <c r="AA10" s="7" t="s">
        <v>38</v>
      </c>
    </row>
    <row r="11" spans="1:27" x14ac:dyDescent="0.2">
      <c r="A11" s="1" t="s">
        <v>0</v>
      </c>
      <c r="B11" s="3">
        <v>36</v>
      </c>
      <c r="C11" s="3">
        <v>27</v>
      </c>
      <c r="D11" s="3">
        <v>50</v>
      </c>
      <c r="E11" s="3">
        <v>100</v>
      </c>
      <c r="F11" s="3">
        <v>12</v>
      </c>
      <c r="G11" s="3">
        <v>7</v>
      </c>
      <c r="H11" s="3">
        <v>22</v>
      </c>
      <c r="I11" s="3">
        <v>5</v>
      </c>
      <c r="J11" s="3">
        <v>21.5</v>
      </c>
      <c r="K11" s="28">
        <v>527.6</v>
      </c>
      <c r="L11" s="28">
        <v>32.299999999999997</v>
      </c>
      <c r="M11" s="28">
        <v>4.0999999999999996</v>
      </c>
      <c r="N11" s="28">
        <v>17.05</v>
      </c>
      <c r="O11" s="28">
        <v>8.15</v>
      </c>
      <c r="P11" s="28">
        <f>41.67*60</f>
        <v>2500.2000000000003</v>
      </c>
      <c r="Q11" s="29">
        <v>1</v>
      </c>
      <c r="R11" s="29">
        <v>0</v>
      </c>
      <c r="S11" s="28">
        <v>5</v>
      </c>
      <c r="T11" s="28">
        <v>31.99</v>
      </c>
      <c r="U11" s="28">
        <v>36.99</v>
      </c>
      <c r="V11" s="28">
        <v>31.99</v>
      </c>
      <c r="W11" s="28">
        <v>31.99</v>
      </c>
      <c r="X11" s="28">
        <v>243.9</v>
      </c>
      <c r="Y11" s="29">
        <v>0.999</v>
      </c>
      <c r="Z11" s="8">
        <f>K11/(L11*45/3600*1000)</f>
        <v>1.3067492260061921</v>
      </c>
      <c r="AA11" s="8">
        <f>K11*3600/1000/(L11*45+SUM(M11:O11)*9.76)</f>
        <v>1.0919200583166808</v>
      </c>
    </row>
    <row r="12" spans="1:27" x14ac:dyDescent="0.2">
      <c r="A12" s="1" t="s">
        <v>1</v>
      </c>
      <c r="B12" s="3">
        <v>23.9</v>
      </c>
      <c r="C12" s="3">
        <v>17</v>
      </c>
      <c r="D12" s="3">
        <v>50</v>
      </c>
      <c r="E12" s="3">
        <v>100</v>
      </c>
      <c r="F12" s="3">
        <v>12</v>
      </c>
      <c r="G12" s="3">
        <v>7</v>
      </c>
      <c r="H12" s="3">
        <v>22</v>
      </c>
      <c r="I12" s="3">
        <v>5</v>
      </c>
      <c r="J12" s="3">
        <v>21.5</v>
      </c>
      <c r="K12" s="28">
        <v>527.6</v>
      </c>
      <c r="L12" s="28">
        <v>29.14</v>
      </c>
      <c r="M12" s="28">
        <v>4.0999999999999996</v>
      </c>
      <c r="N12" s="28">
        <v>15.31</v>
      </c>
      <c r="O12" s="28">
        <v>8.15</v>
      </c>
      <c r="P12" s="28">
        <f>40*60</f>
        <v>2400</v>
      </c>
      <c r="Q12" s="29">
        <v>1</v>
      </c>
      <c r="R12" s="29">
        <v>0</v>
      </c>
      <c r="S12" s="28">
        <v>5</v>
      </c>
      <c r="T12" s="28">
        <v>24.9</v>
      </c>
      <c r="U12" s="28">
        <v>29.9</v>
      </c>
      <c r="V12" s="28">
        <v>24.9</v>
      </c>
      <c r="W12" s="28">
        <v>24.9</v>
      </c>
      <c r="X12" s="28">
        <v>227.5</v>
      </c>
      <c r="Y12" s="29">
        <v>0.96389999999999998</v>
      </c>
      <c r="Z12" s="8">
        <f t="shared" ref="Z12:Z16" si="0">K12/(L12*45/3600*1000)</f>
        <v>1.4484557309540154</v>
      </c>
      <c r="AA12" s="8">
        <f t="shared" ref="AA12:AA16" si="1">K12*3600/1000/(L12*45+SUM(M12:O12)*9.76)</f>
        <v>1.2019093257573188</v>
      </c>
    </row>
    <row r="13" spans="1:27" x14ac:dyDescent="0.2">
      <c r="A13" s="1" t="s">
        <v>2</v>
      </c>
      <c r="B13" s="3">
        <v>11.8</v>
      </c>
      <c r="C13" s="3">
        <v>7</v>
      </c>
      <c r="D13" s="3">
        <v>50</v>
      </c>
      <c r="E13" s="3">
        <v>100</v>
      </c>
      <c r="F13" s="3">
        <v>12</v>
      </c>
      <c r="G13" s="3">
        <v>7</v>
      </c>
      <c r="H13" s="3">
        <v>22</v>
      </c>
      <c r="I13" s="3">
        <v>5</v>
      </c>
      <c r="J13" s="3">
        <v>21.5</v>
      </c>
      <c r="K13" s="28">
        <v>527.6</v>
      </c>
      <c r="L13" s="28">
        <v>28.36</v>
      </c>
      <c r="M13" s="28">
        <v>4.0999999999999996</v>
      </c>
      <c r="N13" s="28">
        <v>14.84</v>
      </c>
      <c r="O13" s="28">
        <v>3.13</v>
      </c>
      <c r="P13" s="28">
        <f>39.6*60</f>
        <v>2376</v>
      </c>
      <c r="Q13" s="29">
        <v>0.68100000000000005</v>
      </c>
      <c r="R13" s="29">
        <v>0</v>
      </c>
      <c r="S13" s="28">
        <v>5</v>
      </c>
      <c r="T13" s="28">
        <v>21.89</v>
      </c>
      <c r="U13" s="28">
        <v>26.9</v>
      </c>
      <c r="V13" s="28">
        <v>21.89</v>
      </c>
      <c r="W13" s="28">
        <v>21.89</v>
      </c>
      <c r="X13" s="28">
        <v>223.2</v>
      </c>
      <c r="Y13" s="29">
        <v>0.95409999999999995</v>
      </c>
      <c r="Z13" s="8">
        <f t="shared" si="0"/>
        <v>1.4882933709449928</v>
      </c>
      <c r="AA13" s="8">
        <f t="shared" si="1"/>
        <v>1.2733681450938157</v>
      </c>
    </row>
    <row r="14" spans="1:27" x14ac:dyDescent="0.2">
      <c r="A14" s="1" t="s">
        <v>3</v>
      </c>
      <c r="B14" s="3">
        <v>11.8</v>
      </c>
      <c r="C14" s="3">
        <v>7</v>
      </c>
      <c r="D14" s="3">
        <v>50</v>
      </c>
      <c r="E14" s="3">
        <v>100</v>
      </c>
      <c r="F14" s="3">
        <v>12</v>
      </c>
      <c r="G14" s="3">
        <v>7</v>
      </c>
      <c r="H14" s="3">
        <v>32</v>
      </c>
      <c r="I14" s="3">
        <v>5</v>
      </c>
      <c r="J14" s="3">
        <v>31.5</v>
      </c>
      <c r="K14" s="28">
        <v>527.6</v>
      </c>
      <c r="L14" s="28">
        <v>32.200000000000003</v>
      </c>
      <c r="M14" s="28">
        <v>4.0999999999999996</v>
      </c>
      <c r="N14" s="28">
        <v>16.899999999999999</v>
      </c>
      <c r="O14" s="28">
        <v>0.82</v>
      </c>
      <c r="P14" s="28">
        <f>41.55*60</f>
        <v>2493</v>
      </c>
      <c r="Q14" s="29">
        <v>0.4</v>
      </c>
      <c r="R14" s="29">
        <v>0.41499999999999998</v>
      </c>
      <c r="S14" s="28">
        <v>5</v>
      </c>
      <c r="T14" s="28">
        <v>31.5</v>
      </c>
      <c r="U14" s="28">
        <v>36.5</v>
      </c>
      <c r="V14" s="28">
        <v>27.95</v>
      </c>
      <c r="W14" s="28">
        <v>31.5</v>
      </c>
      <c r="X14" s="28">
        <v>242.6</v>
      </c>
      <c r="Y14" s="29">
        <v>0.99560000000000004</v>
      </c>
      <c r="Z14" s="8">
        <f t="shared" si="0"/>
        <v>1.3108074534161489</v>
      </c>
      <c r="AA14" s="8">
        <f t="shared" si="1"/>
        <v>1.1428411892633963</v>
      </c>
    </row>
    <row r="15" spans="1:27" x14ac:dyDescent="0.2">
      <c r="A15" s="1" t="s">
        <v>4</v>
      </c>
      <c r="B15" s="3">
        <v>36</v>
      </c>
      <c r="C15" s="3">
        <v>27</v>
      </c>
      <c r="D15" s="3">
        <v>50</v>
      </c>
      <c r="E15" s="3">
        <v>100</v>
      </c>
      <c r="F15" s="3">
        <v>11</v>
      </c>
      <c r="G15" s="3">
        <v>7</v>
      </c>
      <c r="H15" s="3">
        <v>22</v>
      </c>
      <c r="I15" s="3">
        <v>5</v>
      </c>
      <c r="J15" s="3">
        <v>21.5</v>
      </c>
      <c r="K15" s="28">
        <v>422</v>
      </c>
      <c r="L15" s="28">
        <v>25.36</v>
      </c>
      <c r="M15" s="28">
        <v>4.0999999999999996</v>
      </c>
      <c r="N15" s="28">
        <v>9.24</v>
      </c>
      <c r="O15" s="28">
        <v>8.15</v>
      </c>
      <c r="P15" s="28">
        <f>33.11*60</f>
        <v>1986.6</v>
      </c>
      <c r="Q15" s="29">
        <v>1</v>
      </c>
      <c r="R15" s="29">
        <v>0</v>
      </c>
      <c r="S15" s="28">
        <v>5</v>
      </c>
      <c r="T15" s="28">
        <v>31.02</v>
      </c>
      <c r="U15" s="28">
        <v>36.020000000000003</v>
      </c>
      <c r="V15" s="28">
        <v>31.02</v>
      </c>
      <c r="W15" s="28">
        <v>31.02</v>
      </c>
      <c r="X15" s="28">
        <v>164.4</v>
      </c>
      <c r="Y15" s="29">
        <v>0.81699999999999995</v>
      </c>
      <c r="Z15" s="8">
        <f t="shared" si="0"/>
        <v>1.3312302839116719</v>
      </c>
      <c r="AA15" s="8">
        <f t="shared" si="1"/>
        <v>1.124548315309372</v>
      </c>
    </row>
    <row r="16" spans="1:27" x14ac:dyDescent="0.2">
      <c r="A16" s="1" t="s">
        <v>5</v>
      </c>
      <c r="B16" s="3">
        <v>36</v>
      </c>
      <c r="C16" s="3">
        <v>27</v>
      </c>
      <c r="D16" s="3">
        <v>50</v>
      </c>
      <c r="E16" s="3">
        <v>100</v>
      </c>
      <c r="F16" s="3">
        <v>11</v>
      </c>
      <c r="G16" s="3">
        <v>7</v>
      </c>
      <c r="H16" s="3">
        <v>22</v>
      </c>
      <c r="I16" s="3">
        <v>6</v>
      </c>
      <c r="J16" s="3">
        <v>21.5</v>
      </c>
      <c r="K16" s="28">
        <v>422</v>
      </c>
      <c r="L16" s="28">
        <v>25.28</v>
      </c>
      <c r="M16" s="28">
        <v>4.0999999999999996</v>
      </c>
      <c r="N16" s="28">
        <v>5.83</v>
      </c>
      <c r="O16" s="28">
        <v>8.15</v>
      </c>
      <c r="P16" s="28">
        <f>27.56*60</f>
        <v>1653.6</v>
      </c>
      <c r="Q16" s="29">
        <v>1</v>
      </c>
      <c r="R16" s="29">
        <v>0</v>
      </c>
      <c r="S16" s="28">
        <v>6</v>
      </c>
      <c r="T16" s="28">
        <v>30.88</v>
      </c>
      <c r="U16" s="28">
        <v>36.880000000000003</v>
      </c>
      <c r="V16" s="28">
        <v>30.88</v>
      </c>
      <c r="W16" s="28">
        <v>30.88</v>
      </c>
      <c r="X16" s="28">
        <v>122.6</v>
      </c>
      <c r="Y16" s="29">
        <v>0.70409999999999995</v>
      </c>
      <c r="Z16" s="8">
        <f t="shared" si="0"/>
        <v>1.3354430379746833</v>
      </c>
      <c r="AA16" s="8">
        <f t="shared" si="1"/>
        <v>1.1561108892373928</v>
      </c>
    </row>
    <row r="17" spans="1:28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2"/>
      <c r="R17" s="12"/>
      <c r="S17" s="11"/>
      <c r="T17" s="11"/>
      <c r="U17" s="11"/>
      <c r="V17" s="11"/>
      <c r="W17" s="11"/>
      <c r="X17" s="11"/>
      <c r="Y17" s="11"/>
      <c r="Z17" s="13"/>
      <c r="AA17" s="13"/>
    </row>
    <row r="31" spans="1:28" x14ac:dyDescent="0.2">
      <c r="D31" s="30" t="s">
        <v>39</v>
      </c>
      <c r="E31" s="30"/>
      <c r="F31" s="30"/>
      <c r="G31" s="30"/>
      <c r="H31" s="30"/>
      <c r="I31" s="30"/>
      <c r="J31" s="30" t="s">
        <v>40</v>
      </c>
      <c r="K31" s="30"/>
      <c r="L31" s="30"/>
      <c r="M31" s="30"/>
      <c r="N31" s="30"/>
      <c r="O31" s="30"/>
      <c r="Q31" s="30" t="s">
        <v>78</v>
      </c>
      <c r="R31" s="30"/>
      <c r="S31" s="30"/>
      <c r="T31" s="30"/>
      <c r="U31" s="30"/>
      <c r="V31" s="30"/>
      <c r="W31" s="30" t="s">
        <v>79</v>
      </c>
      <c r="X31" s="30"/>
      <c r="Y31" s="30"/>
      <c r="Z31" s="30"/>
      <c r="AA31" s="30"/>
      <c r="AB31" s="30"/>
    </row>
    <row r="46" spans="4:28" x14ac:dyDescent="0.2">
      <c r="D46" s="30" t="s">
        <v>41</v>
      </c>
      <c r="E46" s="30"/>
      <c r="F46" s="30"/>
      <c r="G46" s="30"/>
      <c r="H46" s="30"/>
      <c r="I46" s="30"/>
      <c r="J46" s="30" t="s">
        <v>42</v>
      </c>
      <c r="K46" s="30"/>
      <c r="L46" s="30"/>
      <c r="M46" s="30"/>
      <c r="N46" s="30"/>
      <c r="O46" s="30"/>
      <c r="Q46" s="30" t="s">
        <v>80</v>
      </c>
      <c r="R46" s="30"/>
      <c r="S46" s="30"/>
      <c r="T46" s="30"/>
      <c r="U46" s="30"/>
      <c r="V46" s="30"/>
      <c r="W46" s="30" t="s">
        <v>81</v>
      </c>
      <c r="X46" s="30"/>
      <c r="Y46" s="30"/>
      <c r="Z46" s="30"/>
      <c r="AA46" s="30"/>
      <c r="AB46" s="30"/>
    </row>
    <row r="61" spans="4:15" x14ac:dyDescent="0.2">
      <c r="D61" s="30" t="s">
        <v>43</v>
      </c>
      <c r="E61" s="30"/>
      <c r="F61" s="30"/>
      <c r="G61" s="30"/>
      <c r="H61" s="30"/>
      <c r="I61" s="30"/>
      <c r="J61" s="30" t="s">
        <v>44</v>
      </c>
      <c r="K61" s="30"/>
      <c r="L61" s="30"/>
      <c r="M61" s="30"/>
      <c r="N61" s="30"/>
      <c r="O61" s="30"/>
    </row>
  </sheetData>
  <mergeCells count="12">
    <mergeCell ref="B8:J8"/>
    <mergeCell ref="K8:AA8"/>
    <mergeCell ref="D31:I31"/>
    <mergeCell ref="J31:O31"/>
    <mergeCell ref="Q31:V31"/>
    <mergeCell ref="W31:AB31"/>
    <mergeCell ref="D46:I46"/>
    <mergeCell ref="J46:O46"/>
    <mergeCell ref="Q46:V46"/>
    <mergeCell ref="W46:AB46"/>
    <mergeCell ref="D61:I61"/>
    <mergeCell ref="J61:O6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61"/>
  <sheetViews>
    <sheetView showGridLines="0" zoomScale="70" zoomScaleNormal="70" workbookViewId="0">
      <selection activeCell="K11" sqref="K11:Y16"/>
    </sheetView>
  </sheetViews>
  <sheetFormatPr baseColWidth="10" defaultColWidth="8.83203125" defaultRowHeight="15" x14ac:dyDescent="0.2"/>
  <cols>
    <col min="1" max="1" width="12.33203125" customWidth="1"/>
    <col min="2" max="2" width="11.83203125" bestFit="1" customWidth="1"/>
  </cols>
  <sheetData>
    <row r="1" spans="1:27" ht="19" x14ac:dyDescent="0.2">
      <c r="A1" s="18" t="s">
        <v>46</v>
      </c>
    </row>
    <row r="3" spans="1:27" x14ac:dyDescent="0.2">
      <c r="A3" t="s">
        <v>47</v>
      </c>
      <c r="B3" s="16"/>
    </row>
    <row r="4" spans="1:27" x14ac:dyDescent="0.2">
      <c r="A4" t="s">
        <v>48</v>
      </c>
      <c r="B4" s="17" t="s">
        <v>56</v>
      </c>
    </row>
    <row r="5" spans="1:27" x14ac:dyDescent="0.2">
      <c r="A5" t="s">
        <v>49</v>
      </c>
      <c r="B5" s="17" t="s">
        <v>57</v>
      </c>
    </row>
    <row r="8" spans="1:27" x14ac:dyDescent="0.2">
      <c r="A8" s="5" t="s">
        <v>6</v>
      </c>
      <c r="B8" s="31" t="s">
        <v>7</v>
      </c>
      <c r="C8" s="31"/>
      <c r="D8" s="31"/>
      <c r="E8" s="31"/>
      <c r="F8" s="31"/>
      <c r="G8" s="31"/>
      <c r="H8" s="31"/>
      <c r="I8" s="31"/>
      <c r="J8" s="31"/>
      <c r="K8" s="31" t="s">
        <v>8</v>
      </c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x14ac:dyDescent="0.2">
      <c r="A9" s="5"/>
      <c r="B9" s="27" t="s">
        <v>10</v>
      </c>
      <c r="C9" s="27"/>
      <c r="D9" s="27" t="s">
        <v>10</v>
      </c>
      <c r="E9" s="27" t="s">
        <v>11</v>
      </c>
      <c r="F9" s="27" t="s">
        <v>10</v>
      </c>
      <c r="G9" s="27" t="s">
        <v>10</v>
      </c>
      <c r="H9" s="27" t="s">
        <v>10</v>
      </c>
      <c r="I9" s="27" t="s">
        <v>12</v>
      </c>
      <c r="J9" s="27" t="s">
        <v>10</v>
      </c>
      <c r="K9" s="27" t="s">
        <v>13</v>
      </c>
      <c r="L9" s="27" t="s">
        <v>14</v>
      </c>
      <c r="M9" s="27" t="s">
        <v>13</v>
      </c>
      <c r="N9" s="27" t="s">
        <v>13</v>
      </c>
      <c r="O9" s="27" t="s">
        <v>13</v>
      </c>
      <c r="P9" s="27" t="s">
        <v>15</v>
      </c>
      <c r="Q9" s="27" t="s">
        <v>16</v>
      </c>
      <c r="R9" s="27" t="s">
        <v>16</v>
      </c>
      <c r="S9" s="27" t="s">
        <v>10</v>
      </c>
      <c r="T9" s="27" t="s">
        <v>10</v>
      </c>
      <c r="U9" s="27" t="s">
        <v>10</v>
      </c>
      <c r="V9" s="27" t="s">
        <v>10</v>
      </c>
      <c r="W9" s="27" t="s">
        <v>10</v>
      </c>
      <c r="X9" s="27" t="s">
        <v>75</v>
      </c>
      <c r="Y9" s="27" t="s">
        <v>76</v>
      </c>
      <c r="Z9" s="6" t="s">
        <v>16</v>
      </c>
      <c r="AA9" s="6" t="s">
        <v>16</v>
      </c>
    </row>
    <row r="10" spans="1:27" ht="48" x14ac:dyDescent="0.2">
      <c r="A10" s="5"/>
      <c r="B10" s="2" t="s">
        <v>17</v>
      </c>
      <c r="C10" s="2" t="s">
        <v>18</v>
      </c>
      <c r="D10" s="2" t="s">
        <v>45</v>
      </c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28</v>
      </c>
      <c r="O10" s="2" t="s">
        <v>29</v>
      </c>
      <c r="P10" s="2" t="s">
        <v>30</v>
      </c>
      <c r="Q10" s="2" t="s">
        <v>36</v>
      </c>
      <c r="R10" s="2" t="s">
        <v>31</v>
      </c>
      <c r="S10" s="2" t="s">
        <v>9</v>
      </c>
      <c r="T10" s="2" t="s">
        <v>32</v>
      </c>
      <c r="U10" s="2" t="s">
        <v>33</v>
      </c>
      <c r="V10" s="2" t="s">
        <v>34</v>
      </c>
      <c r="W10" s="2" t="s">
        <v>35</v>
      </c>
      <c r="X10" s="2" t="s">
        <v>74</v>
      </c>
      <c r="Y10" s="2" t="s">
        <v>77</v>
      </c>
      <c r="Z10" s="7" t="s">
        <v>37</v>
      </c>
      <c r="AA10" s="7" t="s">
        <v>38</v>
      </c>
    </row>
    <row r="11" spans="1:27" x14ac:dyDescent="0.2">
      <c r="A11" s="1" t="s">
        <v>0</v>
      </c>
      <c r="B11" s="3">
        <v>36</v>
      </c>
      <c r="C11" s="3">
        <v>27</v>
      </c>
      <c r="D11" s="3">
        <v>50</v>
      </c>
      <c r="E11" s="3">
        <v>100</v>
      </c>
      <c r="F11" s="3">
        <v>12</v>
      </c>
      <c r="G11" s="3">
        <v>7</v>
      </c>
      <c r="H11" s="3">
        <v>22</v>
      </c>
      <c r="I11" s="3">
        <v>5</v>
      </c>
      <c r="J11" s="3">
        <v>21.5</v>
      </c>
      <c r="K11" s="28">
        <v>527.90779613564996</v>
      </c>
      <c r="L11" s="28">
        <v>32.408984979429697</v>
      </c>
      <c r="M11" s="28">
        <v>5.1045619948047101</v>
      </c>
      <c r="N11" s="28">
        <v>15.374365086433</v>
      </c>
      <c r="O11" s="28">
        <v>8.1521739130434803</v>
      </c>
      <c r="P11" s="28">
        <v>2500</v>
      </c>
      <c r="Q11" s="29">
        <v>1</v>
      </c>
      <c r="R11" s="28" t="e">
        <f>NA()</f>
        <v>#N/A</v>
      </c>
      <c r="S11" s="28">
        <v>5.0476517234270597</v>
      </c>
      <c r="T11" s="28">
        <v>32.088147339243797</v>
      </c>
      <c r="U11" s="28">
        <v>37.0972094702067</v>
      </c>
      <c r="V11" s="28">
        <v>32.049557746779598</v>
      </c>
      <c r="W11" s="28" t="e">
        <f>NA()</f>
        <v>#N/A</v>
      </c>
      <c r="X11" s="28">
        <v>250</v>
      </c>
      <c r="Y11" s="29">
        <v>0.99454310869977203</v>
      </c>
      <c r="Z11" s="8">
        <f>K11/(L11*45/3600*1000)</f>
        <v>1.3031146676656939</v>
      </c>
      <c r="AA11" s="8">
        <f>K11*3600/1000/(L11*45+SUM(M11:O11)*9.76)</f>
        <v>1.0935781396349171</v>
      </c>
    </row>
    <row r="12" spans="1:27" x14ac:dyDescent="0.2">
      <c r="A12" s="1" t="s">
        <v>1</v>
      </c>
      <c r="B12" s="3">
        <v>23.9</v>
      </c>
      <c r="C12" s="3">
        <v>17</v>
      </c>
      <c r="D12" s="3">
        <v>50</v>
      </c>
      <c r="E12" s="3">
        <v>100</v>
      </c>
      <c r="F12" s="3">
        <v>12</v>
      </c>
      <c r="G12" s="3">
        <v>7</v>
      </c>
      <c r="H12" s="3">
        <v>22</v>
      </c>
      <c r="I12" s="3">
        <v>5</v>
      </c>
      <c r="J12" s="3">
        <v>21.5</v>
      </c>
      <c r="K12" s="28">
        <v>533.31700420808602</v>
      </c>
      <c r="L12" s="28">
        <v>29.016208862063198</v>
      </c>
      <c r="M12" s="28">
        <v>5.1568658974003299</v>
      </c>
      <c r="N12" s="28">
        <v>15.374365086433</v>
      </c>
      <c r="O12" s="28">
        <v>8.1521739130434803</v>
      </c>
      <c r="P12" s="28">
        <v>2500</v>
      </c>
      <c r="Q12" s="29">
        <v>1</v>
      </c>
      <c r="R12" s="28" t="e">
        <f>NA()</f>
        <v>#N/A</v>
      </c>
      <c r="S12" s="28">
        <v>4.9750348917490497</v>
      </c>
      <c r="T12" s="28">
        <v>23.4084598392438</v>
      </c>
      <c r="U12" s="28">
        <v>28.299105168564001</v>
      </c>
      <c r="V12" s="28">
        <v>23.324070276815</v>
      </c>
      <c r="W12" s="28" t="e">
        <f>NA()</f>
        <v>#N/A</v>
      </c>
      <c r="X12" s="28">
        <v>250</v>
      </c>
      <c r="Y12" s="29">
        <v>0.99454310869977203</v>
      </c>
      <c r="Z12" s="8">
        <f t="shared" ref="Z12:Z16" si="0">K12/(L12*45/3600*1000)</f>
        <v>1.4703974781636291</v>
      </c>
      <c r="AA12" s="8">
        <f t="shared" ref="AA12:AA16" si="1">K12*3600/1000/(L12*45+SUM(M12:O12)*9.76)</f>
        <v>1.2108003535362395</v>
      </c>
    </row>
    <row r="13" spans="1:27" x14ac:dyDescent="0.2">
      <c r="A13" s="1" t="s">
        <v>2</v>
      </c>
      <c r="B13" s="3">
        <v>11.8</v>
      </c>
      <c r="C13" s="3">
        <v>7</v>
      </c>
      <c r="D13" s="3">
        <v>50</v>
      </c>
      <c r="E13" s="3">
        <v>100</v>
      </c>
      <c r="F13" s="3">
        <v>12</v>
      </c>
      <c r="G13" s="3">
        <v>7</v>
      </c>
      <c r="H13" s="3">
        <v>22</v>
      </c>
      <c r="I13" s="3">
        <v>5</v>
      </c>
      <c r="J13" s="3">
        <v>21.5</v>
      </c>
      <c r="K13" s="28">
        <v>533.31700420808602</v>
      </c>
      <c r="L13" s="28">
        <v>28.413627254692798</v>
      </c>
      <c r="M13" s="28">
        <v>5.1568658974003299</v>
      </c>
      <c r="N13" s="28">
        <v>15.374365086433</v>
      </c>
      <c r="O13" s="28">
        <v>1.1920972549673601</v>
      </c>
      <c r="P13" s="28">
        <v>2500</v>
      </c>
      <c r="Q13" s="29">
        <v>0.52684082031250001</v>
      </c>
      <c r="R13" s="28" t="e">
        <f>NA()</f>
        <v>#N/A</v>
      </c>
      <c r="S13" s="28">
        <v>4.9537086371213297</v>
      </c>
      <c r="T13" s="28">
        <v>22.0881473392438</v>
      </c>
      <c r="U13" s="28">
        <v>26.9497700469046</v>
      </c>
      <c r="V13" s="28">
        <v>21.996061409783199</v>
      </c>
      <c r="W13" s="28" t="e">
        <f>NA()</f>
        <v>#N/A</v>
      </c>
      <c r="X13" s="28">
        <v>250</v>
      </c>
      <c r="Y13" s="29">
        <v>0.99454310869977203</v>
      </c>
      <c r="Z13" s="8">
        <f t="shared" si="0"/>
        <v>1.5015809123631081</v>
      </c>
      <c r="AA13" s="8">
        <f t="shared" si="1"/>
        <v>1.2880040432332465</v>
      </c>
    </row>
    <row r="14" spans="1:27" x14ac:dyDescent="0.2">
      <c r="A14" s="1" t="s">
        <v>3</v>
      </c>
      <c r="B14" s="3">
        <v>11.8</v>
      </c>
      <c r="C14" s="3">
        <v>7</v>
      </c>
      <c r="D14" s="3">
        <v>50</v>
      </c>
      <c r="E14" s="3">
        <v>100</v>
      </c>
      <c r="F14" s="3">
        <v>12</v>
      </c>
      <c r="G14" s="3">
        <v>7</v>
      </c>
      <c r="H14" s="3">
        <v>32</v>
      </c>
      <c r="I14" s="3">
        <v>5</v>
      </c>
      <c r="J14" s="3">
        <v>31.5</v>
      </c>
      <c r="K14" s="28">
        <v>527.90779613564996</v>
      </c>
      <c r="L14" s="28">
        <v>32.408984979429697</v>
      </c>
      <c r="M14" s="28">
        <v>5.1045619948047101</v>
      </c>
      <c r="N14" s="28">
        <v>15.374365086433</v>
      </c>
      <c r="O14" s="28">
        <v>0.391962890625</v>
      </c>
      <c r="P14" s="28">
        <v>2500</v>
      </c>
      <c r="Q14" s="29">
        <v>0.4</v>
      </c>
      <c r="R14" s="28" t="e">
        <f>NA()</f>
        <v>#N/A</v>
      </c>
      <c r="S14" s="28">
        <v>5.1074634978858802</v>
      </c>
      <c r="T14" s="28">
        <v>32.088147339243797</v>
      </c>
      <c r="U14" s="28">
        <v>37.0972094702067</v>
      </c>
      <c r="V14" s="28">
        <v>31.989745972320801</v>
      </c>
      <c r="W14" s="28" t="e">
        <f>NA()</f>
        <v>#N/A</v>
      </c>
      <c r="X14" s="28">
        <v>250</v>
      </c>
      <c r="Y14" s="29">
        <v>0.99454310869977203</v>
      </c>
      <c r="Z14" s="8">
        <f t="shared" si="0"/>
        <v>1.3031146676656939</v>
      </c>
      <c r="AA14" s="8">
        <f t="shared" si="1"/>
        <v>1.1434108971181669</v>
      </c>
    </row>
    <row r="15" spans="1:27" x14ac:dyDescent="0.2">
      <c r="A15" s="1" t="s">
        <v>4</v>
      </c>
      <c r="B15" s="3">
        <v>36</v>
      </c>
      <c r="C15" s="3">
        <v>27</v>
      </c>
      <c r="D15" s="3">
        <v>50</v>
      </c>
      <c r="E15" s="3">
        <v>100</v>
      </c>
      <c r="F15" s="3">
        <v>11</v>
      </c>
      <c r="G15" s="3">
        <v>7</v>
      </c>
      <c r="H15" s="3">
        <v>22</v>
      </c>
      <c r="I15" s="3">
        <v>5</v>
      </c>
      <c r="J15" s="3">
        <v>21.5</v>
      </c>
      <c r="K15" s="28">
        <v>427.82980420808599</v>
      </c>
      <c r="L15" s="28">
        <v>25.9458212578295</v>
      </c>
      <c r="M15" s="28">
        <v>4.1368658974003303</v>
      </c>
      <c r="N15" s="28">
        <v>8.5988404491752508</v>
      </c>
      <c r="O15" s="28">
        <v>8.1521739130434803</v>
      </c>
      <c r="P15" s="28">
        <v>2000</v>
      </c>
      <c r="Q15" s="29">
        <v>1</v>
      </c>
      <c r="R15" s="28" t="e">
        <f>NA()</f>
        <v>#N/A</v>
      </c>
      <c r="S15" s="28">
        <v>5.1058793503614304</v>
      </c>
      <c r="T15" s="28">
        <v>30.987406957949201</v>
      </c>
      <c r="U15" s="28">
        <v>36.028096377937501</v>
      </c>
      <c r="V15" s="28">
        <v>30.922217027576099</v>
      </c>
      <c r="W15" s="28" t="e">
        <f>NA()</f>
        <v>#N/A</v>
      </c>
      <c r="X15" s="28">
        <v>170.8</v>
      </c>
      <c r="Y15" s="29">
        <v>0.81523088976568303</v>
      </c>
      <c r="Z15" s="8">
        <f t="shared" si="0"/>
        <v>1.3191482357228763</v>
      </c>
      <c r="AA15" s="8">
        <f t="shared" si="1"/>
        <v>1.12305397591027</v>
      </c>
    </row>
    <row r="16" spans="1:27" x14ac:dyDescent="0.2">
      <c r="A16" s="1" t="s">
        <v>5</v>
      </c>
      <c r="B16" s="3">
        <v>36</v>
      </c>
      <c r="C16" s="3">
        <v>27</v>
      </c>
      <c r="D16" s="3">
        <v>50</v>
      </c>
      <c r="E16" s="3">
        <v>100</v>
      </c>
      <c r="F16" s="3">
        <v>11</v>
      </c>
      <c r="G16" s="3">
        <v>7</v>
      </c>
      <c r="H16" s="3">
        <v>22</v>
      </c>
      <c r="I16" s="3">
        <v>6</v>
      </c>
      <c r="J16" s="3">
        <v>21.5</v>
      </c>
      <c r="K16" s="28" t="e">
        <f>NA()</f>
        <v>#N/A</v>
      </c>
      <c r="L16" s="28" t="e">
        <f>NA()</f>
        <v>#N/A</v>
      </c>
      <c r="M16" s="28" t="e">
        <f>NA()</f>
        <v>#N/A</v>
      </c>
      <c r="N16" s="28" t="e">
        <f>NA()</f>
        <v>#N/A</v>
      </c>
      <c r="O16" s="28" t="e">
        <f>NA()</f>
        <v>#N/A</v>
      </c>
      <c r="P16" s="28" t="e">
        <f>NA()</f>
        <v>#N/A</v>
      </c>
      <c r="Q16" s="28" t="e">
        <f>NA()</f>
        <v>#N/A</v>
      </c>
      <c r="R16" s="28" t="e">
        <f>NA()</f>
        <v>#N/A</v>
      </c>
      <c r="S16" s="28" t="e">
        <f>NA()</f>
        <v>#N/A</v>
      </c>
      <c r="T16" s="28" t="e">
        <f>NA()</f>
        <v>#N/A</v>
      </c>
      <c r="U16" s="28" t="e">
        <f>NA()</f>
        <v>#N/A</v>
      </c>
      <c r="V16" s="28" t="e">
        <f>NA()</f>
        <v>#N/A</v>
      </c>
      <c r="W16" s="28" t="e">
        <f>NA()</f>
        <v>#N/A</v>
      </c>
      <c r="X16" s="28" t="e">
        <f>NA()</f>
        <v>#N/A</v>
      </c>
      <c r="Y16" s="28" t="e">
        <f>NA()</f>
        <v>#N/A</v>
      </c>
      <c r="Z16" s="8" t="e">
        <f t="shared" si="0"/>
        <v>#N/A</v>
      </c>
      <c r="AA16" s="8" t="e">
        <f t="shared" si="1"/>
        <v>#N/A</v>
      </c>
    </row>
    <row r="17" spans="1:28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2"/>
      <c r="R17" s="12"/>
      <c r="S17" s="11"/>
      <c r="T17" s="11"/>
      <c r="U17" s="11"/>
      <c r="V17" s="11"/>
      <c r="W17" s="11"/>
      <c r="X17" s="11"/>
      <c r="Y17" s="11"/>
      <c r="Z17" s="13"/>
      <c r="AA17" s="13"/>
    </row>
    <row r="31" spans="1:28" x14ac:dyDescent="0.2">
      <c r="D31" s="30" t="s">
        <v>39</v>
      </c>
      <c r="E31" s="30"/>
      <c r="F31" s="30"/>
      <c r="G31" s="30"/>
      <c r="H31" s="30"/>
      <c r="I31" s="30"/>
      <c r="J31" s="30" t="s">
        <v>40</v>
      </c>
      <c r="K31" s="30"/>
      <c r="L31" s="30"/>
      <c r="M31" s="30"/>
      <c r="N31" s="30"/>
      <c r="O31" s="30"/>
      <c r="Q31" s="30" t="s">
        <v>78</v>
      </c>
      <c r="R31" s="30"/>
      <c r="S31" s="30"/>
      <c r="T31" s="30"/>
      <c r="U31" s="30"/>
      <c r="V31" s="30"/>
      <c r="W31" s="30" t="s">
        <v>79</v>
      </c>
      <c r="X31" s="30"/>
      <c r="Y31" s="30"/>
      <c r="Z31" s="30"/>
      <c r="AA31" s="30"/>
      <c r="AB31" s="30"/>
    </row>
    <row r="46" spans="4:28" x14ac:dyDescent="0.2">
      <c r="D46" s="30" t="s">
        <v>41</v>
      </c>
      <c r="E46" s="30"/>
      <c r="F46" s="30"/>
      <c r="G46" s="30"/>
      <c r="H46" s="30"/>
      <c r="I46" s="30"/>
      <c r="J46" s="30" t="s">
        <v>42</v>
      </c>
      <c r="K46" s="30"/>
      <c r="L46" s="30"/>
      <c r="M46" s="30"/>
      <c r="N46" s="30"/>
      <c r="O46" s="30"/>
      <c r="Q46" s="30" t="s">
        <v>80</v>
      </c>
      <c r="R46" s="30"/>
      <c r="S46" s="30"/>
      <c r="T46" s="30"/>
      <c r="U46" s="30"/>
      <c r="V46" s="30"/>
      <c r="W46" s="30" t="s">
        <v>81</v>
      </c>
      <c r="X46" s="30"/>
      <c r="Y46" s="30"/>
      <c r="Z46" s="30"/>
      <c r="AA46" s="30"/>
      <c r="AB46" s="30"/>
    </row>
    <row r="61" spans="4:15" x14ac:dyDescent="0.2">
      <c r="D61" s="30" t="s">
        <v>43</v>
      </c>
      <c r="E61" s="30"/>
      <c r="F61" s="30"/>
      <c r="G61" s="30"/>
      <c r="H61" s="30"/>
      <c r="I61" s="30"/>
      <c r="J61" s="30" t="s">
        <v>44</v>
      </c>
      <c r="K61" s="30"/>
      <c r="L61" s="30"/>
      <c r="M61" s="30"/>
      <c r="N61" s="30"/>
      <c r="O61" s="30"/>
    </row>
  </sheetData>
  <mergeCells count="12">
    <mergeCell ref="B8:J8"/>
    <mergeCell ref="K8:AA8"/>
    <mergeCell ref="D31:I31"/>
    <mergeCell ref="J31:O31"/>
    <mergeCell ref="Q31:V31"/>
    <mergeCell ref="W31:AB31"/>
    <mergeCell ref="D46:I46"/>
    <mergeCell ref="J46:O46"/>
    <mergeCell ref="Q46:V46"/>
    <mergeCell ref="W46:AB46"/>
    <mergeCell ref="D61:I61"/>
    <mergeCell ref="J61:O6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1"/>
  <sheetViews>
    <sheetView showGridLines="0" topLeftCell="H1" zoomScale="125" zoomScaleNormal="70" workbookViewId="0">
      <selection activeCell="M14" sqref="M14"/>
    </sheetView>
  </sheetViews>
  <sheetFormatPr baseColWidth="10" defaultColWidth="8.83203125" defaultRowHeight="15" x14ac:dyDescent="0.2"/>
  <cols>
    <col min="1" max="1" width="12.33203125" customWidth="1"/>
    <col min="2" max="2" width="11.83203125" bestFit="1" customWidth="1"/>
  </cols>
  <sheetData>
    <row r="1" spans="1:27" ht="19" x14ac:dyDescent="0.2">
      <c r="A1" s="18" t="s">
        <v>46</v>
      </c>
    </row>
    <row r="3" spans="1:27" x14ac:dyDescent="0.2">
      <c r="A3" t="s">
        <v>47</v>
      </c>
      <c r="B3" s="16"/>
    </row>
    <row r="4" spans="1:27" x14ac:dyDescent="0.2">
      <c r="A4" t="s">
        <v>48</v>
      </c>
      <c r="B4" s="17" t="s">
        <v>50</v>
      </c>
    </row>
    <row r="5" spans="1:27" x14ac:dyDescent="0.2">
      <c r="A5" t="s">
        <v>49</v>
      </c>
      <c r="B5" s="17" t="s">
        <v>51</v>
      </c>
    </row>
    <row r="8" spans="1:27" x14ac:dyDescent="0.2">
      <c r="A8" s="5" t="s">
        <v>6</v>
      </c>
      <c r="B8" s="31" t="s">
        <v>7</v>
      </c>
      <c r="C8" s="31"/>
      <c r="D8" s="31"/>
      <c r="E8" s="31"/>
      <c r="F8" s="31"/>
      <c r="G8" s="31"/>
      <c r="H8" s="31"/>
      <c r="I8" s="31"/>
      <c r="J8" s="31"/>
      <c r="K8" s="31" t="s">
        <v>8</v>
      </c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x14ac:dyDescent="0.2">
      <c r="A9" s="5"/>
      <c r="B9" s="4" t="s">
        <v>10</v>
      </c>
      <c r="C9" s="4"/>
      <c r="D9" s="4" t="s">
        <v>10</v>
      </c>
      <c r="E9" s="4" t="s">
        <v>11</v>
      </c>
      <c r="F9" s="4" t="s">
        <v>10</v>
      </c>
      <c r="G9" s="4" t="s">
        <v>10</v>
      </c>
      <c r="H9" s="4" t="s">
        <v>10</v>
      </c>
      <c r="I9" s="4" t="s">
        <v>12</v>
      </c>
      <c r="J9" s="4" t="s">
        <v>10</v>
      </c>
      <c r="K9" s="4" t="s">
        <v>13</v>
      </c>
      <c r="L9" s="4" t="s">
        <v>14</v>
      </c>
      <c r="M9" s="4" t="s">
        <v>13</v>
      </c>
      <c r="N9" s="4" t="s">
        <v>13</v>
      </c>
      <c r="O9" s="4" t="s">
        <v>13</v>
      </c>
      <c r="P9" s="4" t="s">
        <v>15</v>
      </c>
      <c r="Q9" s="4" t="s">
        <v>16</v>
      </c>
      <c r="R9" s="4" t="s">
        <v>16</v>
      </c>
      <c r="S9" s="4" t="s">
        <v>10</v>
      </c>
      <c r="T9" s="4" t="s">
        <v>10</v>
      </c>
      <c r="U9" s="4" t="s">
        <v>10</v>
      </c>
      <c r="V9" s="4" t="s">
        <v>10</v>
      </c>
      <c r="W9" s="4" t="s">
        <v>10</v>
      </c>
      <c r="X9" s="27" t="s">
        <v>75</v>
      </c>
      <c r="Y9" s="27" t="s">
        <v>76</v>
      </c>
      <c r="Z9" s="6" t="s">
        <v>16</v>
      </c>
      <c r="AA9" s="6" t="s">
        <v>16</v>
      </c>
    </row>
    <row r="10" spans="1:27" ht="48" x14ac:dyDescent="0.2">
      <c r="A10" s="5"/>
      <c r="B10" s="2" t="s">
        <v>17</v>
      </c>
      <c r="C10" s="2" t="s">
        <v>18</v>
      </c>
      <c r="D10" s="2" t="s">
        <v>45</v>
      </c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28</v>
      </c>
      <c r="O10" s="2" t="s">
        <v>29</v>
      </c>
      <c r="P10" s="2" t="s">
        <v>30</v>
      </c>
      <c r="Q10" s="2" t="s">
        <v>36</v>
      </c>
      <c r="R10" s="2" t="s">
        <v>31</v>
      </c>
      <c r="S10" s="2" t="s">
        <v>9</v>
      </c>
      <c r="T10" s="2" t="s">
        <v>32</v>
      </c>
      <c r="U10" s="2" t="s">
        <v>33</v>
      </c>
      <c r="V10" s="2" t="s">
        <v>34</v>
      </c>
      <c r="W10" s="2" t="s">
        <v>35</v>
      </c>
      <c r="X10" s="2" t="s">
        <v>74</v>
      </c>
      <c r="Y10" s="2" t="s">
        <v>77</v>
      </c>
      <c r="Z10" s="7" t="s">
        <v>37</v>
      </c>
      <c r="AA10" s="7" t="s">
        <v>38</v>
      </c>
    </row>
    <row r="11" spans="1:27" x14ac:dyDescent="0.2">
      <c r="A11" s="1" t="s">
        <v>0</v>
      </c>
      <c r="B11" s="3">
        <v>36</v>
      </c>
      <c r="C11" s="3">
        <v>27</v>
      </c>
      <c r="D11" s="3">
        <v>50</v>
      </c>
      <c r="E11" s="3">
        <v>100</v>
      </c>
      <c r="F11" s="3">
        <v>12</v>
      </c>
      <c r="G11" s="3">
        <v>7</v>
      </c>
      <c r="H11" s="3">
        <v>22</v>
      </c>
      <c r="I11" s="3">
        <v>5</v>
      </c>
      <c r="J11" s="3">
        <v>21.5</v>
      </c>
      <c r="K11" s="14">
        <v>527</v>
      </c>
      <c r="L11" s="14">
        <v>32.283954388242996</v>
      </c>
      <c r="M11" s="14">
        <v>5.0625</v>
      </c>
      <c r="N11" s="14">
        <v>17.522219767219799</v>
      </c>
      <c r="O11" s="14">
        <v>8.1521739130434803</v>
      </c>
      <c r="P11" s="14">
        <v>2496.0562987031299</v>
      </c>
      <c r="Q11" s="15">
        <v>1</v>
      </c>
      <c r="R11" s="15">
        <v>0</v>
      </c>
      <c r="S11" s="14">
        <v>5.00066885464945</v>
      </c>
      <c r="T11" s="14">
        <v>31.558451140543902</v>
      </c>
      <c r="U11" s="14">
        <v>36.559119995193399</v>
      </c>
      <c r="V11" s="14">
        <v>31.5584643604166</v>
      </c>
      <c r="W11" s="14">
        <v>31.5584643604166</v>
      </c>
      <c r="X11" s="14">
        <v>244.32032690901099</v>
      </c>
      <c r="Y11" s="15">
        <v>0.99922676588704595</v>
      </c>
      <c r="Z11" s="8">
        <f>K11/(L11*45/3600*1000)</f>
        <v>1.3059118933507603</v>
      </c>
      <c r="AA11" s="8">
        <f>K11*3600/1000/(L11*45+SUM(M11:O11)*9.76)</f>
        <v>1.0824009811640691</v>
      </c>
    </row>
    <row r="12" spans="1:27" x14ac:dyDescent="0.2">
      <c r="A12" s="1" t="s">
        <v>1</v>
      </c>
      <c r="B12" s="3">
        <v>23.9</v>
      </c>
      <c r="C12" s="3">
        <v>17</v>
      </c>
      <c r="D12" s="3">
        <v>50</v>
      </c>
      <c r="E12" s="3">
        <v>100</v>
      </c>
      <c r="F12" s="3">
        <v>12</v>
      </c>
      <c r="G12" s="3">
        <v>7</v>
      </c>
      <c r="H12" s="3">
        <v>22</v>
      </c>
      <c r="I12" s="3">
        <v>5</v>
      </c>
      <c r="J12" s="3">
        <v>21.5</v>
      </c>
      <c r="K12" s="14">
        <v>527</v>
      </c>
      <c r="L12" s="14">
        <v>28.870883091797701</v>
      </c>
      <c r="M12" s="14">
        <v>5.0625</v>
      </c>
      <c r="N12" s="14">
        <v>15.708354779192801</v>
      </c>
      <c r="O12" s="14">
        <v>8.1521739130434803</v>
      </c>
      <c r="P12" s="14">
        <v>2392.6809467133498</v>
      </c>
      <c r="Q12" s="15">
        <v>1</v>
      </c>
      <c r="R12" s="15">
        <v>0</v>
      </c>
      <c r="S12" s="14">
        <v>4.99896983189144</v>
      </c>
      <c r="T12" s="14">
        <v>23.903596072831199</v>
      </c>
      <c r="U12" s="14">
        <v>28.9025659047226</v>
      </c>
      <c r="V12" s="14">
        <v>23.903573019299699</v>
      </c>
      <c r="W12" s="14">
        <v>23.903573019299699</v>
      </c>
      <c r="X12" s="14">
        <v>226.886913201944</v>
      </c>
      <c r="Y12" s="15">
        <v>0.96257201399637604</v>
      </c>
      <c r="Z12" s="8">
        <f t="shared" ref="Z12:Z16" si="0">K12/(L12*45/3600*1000)</f>
        <v>1.4602947844008893</v>
      </c>
      <c r="AA12" s="8">
        <f t="shared" ref="AA12:AA16" si="1">K12*3600/1000/(L12*45+SUM(M12:O12)*9.76)</f>
        <v>1.199636922663919</v>
      </c>
    </row>
    <row r="13" spans="1:27" x14ac:dyDescent="0.2">
      <c r="A13" s="1" t="s">
        <v>2</v>
      </c>
      <c r="B13" s="3">
        <v>11.8</v>
      </c>
      <c r="C13" s="3">
        <v>7</v>
      </c>
      <c r="D13" s="3">
        <v>50</v>
      </c>
      <c r="E13" s="3">
        <v>100</v>
      </c>
      <c r="F13" s="3">
        <v>12</v>
      </c>
      <c r="G13" s="3">
        <v>7</v>
      </c>
      <c r="H13" s="3">
        <v>22</v>
      </c>
      <c r="I13" s="3">
        <v>5</v>
      </c>
      <c r="J13" s="3">
        <v>21.5</v>
      </c>
      <c r="K13" s="14">
        <v>527</v>
      </c>
      <c r="L13" s="14">
        <v>28.2375991600343</v>
      </c>
      <c r="M13" s="14">
        <v>5.0625</v>
      </c>
      <c r="N13" s="14">
        <v>15.3928052550686</v>
      </c>
      <c r="O13" s="14">
        <v>2.0654441150563101</v>
      </c>
      <c r="P13" s="14">
        <v>2373.17320222324</v>
      </c>
      <c r="Q13" s="15">
        <v>0.63277115114064098</v>
      </c>
      <c r="R13" s="15">
        <v>0</v>
      </c>
      <c r="S13" s="14">
        <v>4.9993266368132101</v>
      </c>
      <c r="T13" s="14">
        <v>22.005077278267802</v>
      </c>
      <c r="U13" s="14">
        <v>27.004403915080999</v>
      </c>
      <c r="V13" s="14">
        <v>22.005827286554801</v>
      </c>
      <c r="W13" s="14">
        <v>22.005827286554801</v>
      </c>
      <c r="X13" s="14">
        <v>223.679783343201</v>
      </c>
      <c r="Y13" s="15">
        <v>0.95567115871961095</v>
      </c>
      <c r="Z13" s="8">
        <f t="shared" si="0"/>
        <v>1.4930447790926427</v>
      </c>
      <c r="AA13" s="8">
        <f t="shared" si="1"/>
        <v>1.2728661732600162</v>
      </c>
    </row>
    <row r="14" spans="1:27" x14ac:dyDescent="0.2">
      <c r="A14" s="1" t="s">
        <v>3</v>
      </c>
      <c r="B14" s="3">
        <v>11.8</v>
      </c>
      <c r="C14" s="3">
        <v>7</v>
      </c>
      <c r="D14" s="3">
        <v>50</v>
      </c>
      <c r="E14" s="3">
        <v>100</v>
      </c>
      <c r="F14" s="3">
        <v>12</v>
      </c>
      <c r="G14" s="3">
        <v>7</v>
      </c>
      <c r="H14" s="3">
        <v>32</v>
      </c>
      <c r="I14" s="3">
        <v>5</v>
      </c>
      <c r="J14" s="3">
        <v>31.5</v>
      </c>
      <c r="K14" s="14">
        <v>527</v>
      </c>
      <c r="L14" s="14">
        <v>32.250054522072098</v>
      </c>
      <c r="M14" s="14">
        <v>5.0625</v>
      </c>
      <c r="N14" s="14">
        <v>17.462572410697899</v>
      </c>
      <c r="O14" s="14">
        <v>0.52173913043478304</v>
      </c>
      <c r="P14" s="14">
        <v>2492.9283698680902</v>
      </c>
      <c r="Q14" s="15">
        <v>0.4</v>
      </c>
      <c r="R14" s="15">
        <v>0.47817192522052199</v>
      </c>
      <c r="S14" s="14">
        <v>5.0048674767847201</v>
      </c>
      <c r="T14" s="14">
        <v>31.492485289044399</v>
      </c>
      <c r="U14" s="14">
        <v>36.497352765829099</v>
      </c>
      <c r="V14" s="14">
        <v>26.907764379899302</v>
      </c>
      <c r="W14" s="14">
        <v>31.493236320471699</v>
      </c>
      <c r="X14" s="14">
        <v>243.78201030918501</v>
      </c>
      <c r="Y14" s="15">
        <v>0.99811673618978003</v>
      </c>
      <c r="Z14" s="8">
        <f t="shared" si="0"/>
        <v>1.307284611601059</v>
      </c>
      <c r="AA14" s="8">
        <f t="shared" si="1"/>
        <v>1.1318530439041321</v>
      </c>
    </row>
    <row r="15" spans="1:27" x14ac:dyDescent="0.2">
      <c r="A15" s="1" t="s">
        <v>4</v>
      </c>
      <c r="B15" s="3">
        <v>36</v>
      </c>
      <c r="C15" s="3">
        <v>27</v>
      </c>
      <c r="D15" s="3">
        <v>50</v>
      </c>
      <c r="E15" s="3">
        <v>100</v>
      </c>
      <c r="F15" s="3">
        <v>11</v>
      </c>
      <c r="G15" s="3">
        <v>7</v>
      </c>
      <c r="H15" s="3">
        <v>22</v>
      </c>
      <c r="I15" s="3">
        <v>5</v>
      </c>
      <c r="J15" s="3">
        <v>21.5</v>
      </c>
      <c r="K15" s="14">
        <v>421.94880000000001</v>
      </c>
      <c r="L15" s="14">
        <v>25.171146441495999</v>
      </c>
      <c r="M15" s="14">
        <v>4.0533506641366204</v>
      </c>
      <c r="N15" s="14">
        <v>9.9212949537134101</v>
      </c>
      <c r="O15" s="14">
        <v>8.1521739130434803</v>
      </c>
      <c r="P15" s="14">
        <v>1980.0160756595401</v>
      </c>
      <c r="Q15" s="15">
        <v>1</v>
      </c>
      <c r="R15" s="15">
        <v>0</v>
      </c>
      <c r="S15" s="14">
        <v>4.9951201504944303</v>
      </c>
      <c r="T15" s="14">
        <v>30.3660024253922</v>
      </c>
      <c r="U15" s="14">
        <v>35.361122575886597</v>
      </c>
      <c r="V15" s="14">
        <v>30.365889908753999</v>
      </c>
      <c r="W15" s="14">
        <v>30.365889908753999</v>
      </c>
      <c r="X15" s="14">
        <v>164.64031441088301</v>
      </c>
      <c r="Y15" s="15">
        <v>0.81832271871944096</v>
      </c>
      <c r="Z15" s="8">
        <f t="shared" si="0"/>
        <v>1.3410554850354994</v>
      </c>
      <c r="AA15" s="8">
        <f t="shared" si="1"/>
        <v>1.1263153158001256</v>
      </c>
    </row>
    <row r="16" spans="1:27" x14ac:dyDescent="0.2">
      <c r="A16" s="1" t="s">
        <v>5</v>
      </c>
      <c r="B16" s="3">
        <v>36</v>
      </c>
      <c r="C16" s="3">
        <v>27</v>
      </c>
      <c r="D16" s="3">
        <v>50</v>
      </c>
      <c r="E16" s="3">
        <v>100</v>
      </c>
      <c r="F16" s="3">
        <v>11</v>
      </c>
      <c r="G16" s="3">
        <v>7</v>
      </c>
      <c r="H16" s="3">
        <v>22</v>
      </c>
      <c r="I16" s="3">
        <v>6</v>
      </c>
      <c r="J16" s="3">
        <v>21.5</v>
      </c>
      <c r="K16" s="14">
        <v>421.94880000000001</v>
      </c>
      <c r="L16" s="14">
        <v>25.220720549352901</v>
      </c>
      <c r="M16" s="14">
        <v>4.0533506641366204</v>
      </c>
      <c r="N16" s="14">
        <v>6.5949263699224403</v>
      </c>
      <c r="O16" s="14">
        <v>8.1521739130434803</v>
      </c>
      <c r="P16" s="14">
        <v>1649.7882269747399</v>
      </c>
      <c r="Q16" s="15">
        <v>1</v>
      </c>
      <c r="R16" s="15">
        <v>0</v>
      </c>
      <c r="S16" s="14">
        <v>5.9995492801088499</v>
      </c>
      <c r="T16" s="14">
        <v>30.003842850482901</v>
      </c>
      <c r="U16" s="14">
        <v>36.003392130591799</v>
      </c>
      <c r="V16" s="14">
        <v>30.0038292171343</v>
      </c>
      <c r="W16" s="14">
        <v>30.0038292171343</v>
      </c>
      <c r="X16" s="14">
        <v>123.291253983549</v>
      </c>
      <c r="Y16" s="15">
        <v>0.70639908435907095</v>
      </c>
      <c r="Z16" s="8">
        <f t="shared" si="0"/>
        <v>1.338419492573383</v>
      </c>
      <c r="AA16" s="8">
        <f t="shared" si="1"/>
        <v>1.1521443241093703</v>
      </c>
    </row>
    <row r="17" spans="1:28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2"/>
      <c r="R17" s="12"/>
      <c r="S17" s="11"/>
      <c r="T17" s="11"/>
      <c r="U17" s="11"/>
      <c r="V17" s="11"/>
      <c r="W17" s="11"/>
      <c r="X17" s="11"/>
      <c r="Y17" s="11"/>
      <c r="Z17" s="13"/>
      <c r="AA17" s="13"/>
    </row>
    <row r="31" spans="1:28" x14ac:dyDescent="0.2">
      <c r="D31" s="30" t="s">
        <v>39</v>
      </c>
      <c r="E31" s="30"/>
      <c r="F31" s="30"/>
      <c r="G31" s="30"/>
      <c r="H31" s="30"/>
      <c r="I31" s="30"/>
      <c r="J31" s="30" t="s">
        <v>40</v>
      </c>
      <c r="K31" s="30"/>
      <c r="L31" s="30"/>
      <c r="M31" s="30"/>
      <c r="N31" s="30"/>
      <c r="O31" s="30"/>
      <c r="Q31" s="30" t="s">
        <v>78</v>
      </c>
      <c r="R31" s="30"/>
      <c r="S31" s="30"/>
      <c r="T31" s="30"/>
      <c r="U31" s="30"/>
      <c r="V31" s="30"/>
      <c r="W31" s="30" t="s">
        <v>79</v>
      </c>
      <c r="X31" s="30"/>
      <c r="Y31" s="30"/>
      <c r="Z31" s="30"/>
      <c r="AA31" s="30"/>
      <c r="AB31" s="30"/>
    </row>
    <row r="46" spans="4:28" x14ac:dyDescent="0.2">
      <c r="D46" s="30" t="s">
        <v>41</v>
      </c>
      <c r="E46" s="30"/>
      <c r="F46" s="30"/>
      <c r="G46" s="30"/>
      <c r="H46" s="30"/>
      <c r="I46" s="30"/>
      <c r="J46" s="30" t="s">
        <v>42</v>
      </c>
      <c r="K46" s="30"/>
      <c r="L46" s="30"/>
      <c r="M46" s="30"/>
      <c r="N46" s="30"/>
      <c r="O46" s="30"/>
      <c r="Q46" s="30" t="s">
        <v>80</v>
      </c>
      <c r="R46" s="30"/>
      <c r="S46" s="30"/>
      <c r="T46" s="30"/>
      <c r="U46" s="30"/>
      <c r="V46" s="30"/>
      <c r="W46" s="30" t="s">
        <v>81</v>
      </c>
      <c r="X46" s="30"/>
      <c r="Y46" s="30"/>
      <c r="Z46" s="30"/>
      <c r="AA46" s="30"/>
      <c r="AB46" s="30"/>
    </row>
    <row r="61" spans="4:15" x14ac:dyDescent="0.2">
      <c r="D61" s="30" t="s">
        <v>43</v>
      </c>
      <c r="E61" s="30"/>
      <c r="F61" s="30"/>
      <c r="G61" s="30"/>
      <c r="H61" s="30"/>
      <c r="I61" s="30"/>
      <c r="J61" s="30" t="s">
        <v>44</v>
      </c>
      <c r="K61" s="30"/>
      <c r="L61" s="30"/>
      <c r="M61" s="30"/>
      <c r="N61" s="30"/>
      <c r="O61" s="30"/>
    </row>
  </sheetData>
  <mergeCells count="12">
    <mergeCell ref="D61:I61"/>
    <mergeCell ref="J61:O61"/>
    <mergeCell ref="B8:J8"/>
    <mergeCell ref="K8:AA8"/>
    <mergeCell ref="D31:I31"/>
    <mergeCell ref="J31:O31"/>
    <mergeCell ref="D46:I46"/>
    <mergeCell ref="J46:O46"/>
    <mergeCell ref="Q31:V31"/>
    <mergeCell ref="W31:AB31"/>
    <mergeCell ref="Q46:V46"/>
    <mergeCell ref="W46:AB46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集計</vt:lpstr>
      <vt:lpstr>EnergyPlus_小野</vt:lpstr>
      <vt:lpstr>BEST_二宮</vt:lpstr>
      <vt:lpstr>LCEM_矢島</vt:lpstr>
      <vt:lpstr>ACSESCX_吉田</vt:lpstr>
      <vt:lpstr>Popolo_富樫</vt:lpstr>
      <vt:lpstr>ENe-ST_小野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Ono Eikichi</cp:lastModifiedBy>
  <dcterms:created xsi:type="dcterms:W3CDTF">2019-03-15T12:39:20Z</dcterms:created>
  <dcterms:modified xsi:type="dcterms:W3CDTF">2021-11-17T06:14:32Z</dcterms:modified>
</cp:coreProperties>
</file>