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masayasato/Desktop/"/>
    </mc:Choice>
  </mc:AlternateContent>
  <xr:revisionPtr revIDLastSave="0" documentId="8_{C2AF044C-A7D2-214E-ADB6-A2016EAEA286}" xr6:coauthVersionLast="47" xr6:coauthVersionMax="47" xr10:uidLastSave="{00000000-0000-0000-0000-000000000000}"/>
  <bookViews>
    <workbookView xWindow="980" yWindow="1200" windowWidth="27640" windowHeight="15780" xr2:uid="{7C9ABF6C-A8E2-DC47-AAF9-4C7A050218CF}"/>
  </bookViews>
  <sheets>
    <sheet name="Sheet1" sheetId="1" r:id="rId1"/>
    <sheet name="Linear " sheetId="2" r:id="rId2"/>
    <sheet name="Quadratic " sheetId="3" r:id="rId3"/>
  </sheets>
  <externalReferences>
    <externalReference r:id="rId4"/>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3" i="1" l="1" a="1"/>
  <c r="E223" i="1" s="1"/>
  <c r="E222" i="1" a="1"/>
  <c r="E222" i="1" s="1"/>
  <c r="E221" i="1" a="1"/>
  <c r="E221" i="1" s="1"/>
  <c r="E220" i="1" a="1"/>
  <c r="E220" i="1" s="1"/>
  <c r="E219" i="1" a="1"/>
  <c r="E219" i="1" s="1"/>
  <c r="E218" i="1" a="1"/>
  <c r="E218" i="1" s="1"/>
  <c r="E217" i="1" a="1"/>
  <c r="E217" i="1" s="1"/>
  <c r="E216" i="1" a="1"/>
  <c r="E216" i="1" s="1"/>
  <c r="E215" i="1" a="1"/>
  <c r="E215" i="1" s="1"/>
  <c r="E214" i="1" a="1"/>
  <c r="E214" i="1" s="1"/>
  <c r="E213" i="1" a="1"/>
  <c r="E213" i="1" s="1"/>
  <c r="E212" i="1" a="1"/>
  <c r="E212" i="1" s="1"/>
  <c r="E211" i="1" a="1"/>
  <c r="E211" i="1" s="1"/>
  <c r="D171" i="1" a="1"/>
  <c r="D171" i="1"/>
  <c r="D170" i="1" a="1"/>
  <c r="D170" i="1" s="1"/>
  <c r="D169" i="1" a="1"/>
  <c r="D169" i="1" s="1"/>
  <c r="D168" i="1" a="1"/>
  <c r="D168" i="1" s="1"/>
  <c r="D167" i="1" a="1"/>
  <c r="D167" i="1" s="1"/>
  <c r="D166" i="1" a="1"/>
  <c r="D166" i="1" s="1"/>
  <c r="D164" i="1" a="1"/>
  <c r="D164" i="1"/>
  <c r="D165" i="1" a="1"/>
  <c r="D165" i="1" s="1"/>
  <c r="D163" i="1" a="1"/>
  <c r="D163" i="1" s="1"/>
  <c r="D162" i="1" a="1"/>
  <c r="D162" i="1" s="1"/>
  <c r="D161" i="1" a="1"/>
  <c r="D161" i="1" s="1"/>
  <c r="D160" i="1" a="1"/>
  <c r="D160" i="1" s="1"/>
  <c r="D159" i="1" a="1"/>
  <c r="D159" i="1" s="1"/>
  <c r="D158" i="1" a="1"/>
  <c r="D158" i="1" s="1"/>
  <c r="D157" i="1" a="1"/>
  <c r="D157" i="1" s="1"/>
  <c r="D117" i="1" a="1"/>
  <c r="D117" i="1" s="1"/>
  <c r="D116" i="1" a="1"/>
  <c r="D116" i="1" s="1"/>
  <c r="D115" i="1" a="1"/>
  <c r="D115" i="1"/>
  <c r="D114" i="1" a="1"/>
  <c r="D114" i="1"/>
  <c r="D113" i="1" a="1"/>
  <c r="D113" i="1" s="1"/>
  <c r="D112" i="1" a="1"/>
  <c r="D112" i="1" s="1"/>
  <c r="D111" i="1" a="1"/>
  <c r="D111" i="1" s="1"/>
  <c r="D110" i="1" a="1"/>
  <c r="D110" i="1" s="1"/>
  <c r="D109" i="1" a="1"/>
  <c r="D109" i="1" s="1"/>
  <c r="D108" i="1" a="1"/>
  <c r="D108" i="1" s="1"/>
  <c r="D107" i="1" a="1"/>
  <c r="D107" i="1"/>
  <c r="D106" i="1" a="1"/>
  <c r="D106" i="1" s="1"/>
  <c r="D105" i="1" a="1"/>
  <c r="D105" i="1" s="1"/>
  <c r="E189" i="1" a="1"/>
  <c r="E189" i="1" s="1"/>
  <c r="E188" i="1" a="1"/>
  <c r="E188" i="1" s="1"/>
  <c r="E187" i="1" a="1"/>
  <c r="E187" i="1" s="1"/>
  <c r="E186" i="1" a="1"/>
  <c r="E186" i="1" s="1"/>
  <c r="E185" i="1" a="1"/>
  <c r="E185" i="1" s="1"/>
  <c r="E184" i="1" a="1"/>
  <c r="E184" i="1" s="1"/>
  <c r="E183" i="1" a="1"/>
  <c r="E183" i="1" s="1"/>
  <c r="E182" i="1" a="1"/>
  <c r="E182" i="1" s="1"/>
  <c r="E181" i="1" a="1"/>
  <c r="E181" i="1" s="1"/>
  <c r="E180" i="1" a="1"/>
  <c r="E180" i="1" s="1"/>
  <c r="E179" i="1" a="1"/>
  <c r="E179" i="1" s="1"/>
  <c r="E178" i="1" a="1"/>
  <c r="E178" i="1" s="1"/>
  <c r="E177" i="1" a="1"/>
  <c r="E177" i="1" s="1"/>
  <c r="D94" i="1"/>
  <c r="D93" i="1"/>
  <c r="E92" i="1"/>
  <c r="G92" i="1" s="1"/>
  <c r="D92" i="1"/>
  <c r="D91" i="1"/>
  <c r="D90" i="1"/>
  <c r="D89" i="1"/>
  <c r="E90" i="1" s="1"/>
  <c r="G90" i="1" s="1"/>
  <c r="D88" i="1"/>
  <c r="D87" i="1"/>
  <c r="D86" i="1"/>
  <c r="E87" i="1" s="1"/>
  <c r="D85" i="1"/>
  <c r="D84" i="1"/>
  <c r="E85" i="1" s="1"/>
  <c r="D83" i="1"/>
  <c r="D49" i="1"/>
  <c r="D48" i="1"/>
  <c r="E49" i="1" s="1"/>
  <c r="D47" i="1"/>
  <c r="E48" i="1" s="1"/>
  <c r="D46" i="1"/>
  <c r="D45" i="1"/>
  <c r="E46" i="1" s="1"/>
  <c r="D44" i="1"/>
  <c r="D43" i="1"/>
  <c r="D42" i="1"/>
  <c r="E43" i="1" s="1"/>
  <c r="D41" i="1"/>
  <c r="E40" i="1"/>
  <c r="G40" i="1" s="1"/>
  <c r="D40" i="1"/>
  <c r="D39" i="1"/>
  <c r="D38" i="1"/>
  <c r="E39" i="1" s="1"/>
  <c r="F90" i="1" l="1"/>
  <c r="H91" i="1" s="1"/>
  <c r="G85" i="1"/>
  <c r="G87" i="1"/>
  <c r="F87" i="1"/>
  <c r="H88" i="1" s="1"/>
  <c r="G93" i="1"/>
  <c r="G94" i="1"/>
  <c r="E84" i="1"/>
  <c r="E89" i="1"/>
  <c r="F92" i="1"/>
  <c r="H93" i="1" s="1"/>
  <c r="F84" i="1"/>
  <c r="E86" i="1"/>
  <c r="F86" i="1" s="1"/>
  <c r="H87" i="1" s="1"/>
  <c r="F89" i="1"/>
  <c r="H90" i="1" s="1"/>
  <c r="E94" i="1"/>
  <c r="F94" i="1" s="1"/>
  <c r="G84" i="1"/>
  <c r="G89" i="1"/>
  <c r="E91" i="1"/>
  <c r="G91" i="1" s="1"/>
  <c r="G86" i="1"/>
  <c r="E88" i="1"/>
  <c r="G88" i="1" s="1"/>
  <c r="F91" i="1"/>
  <c r="F88" i="1"/>
  <c r="E93" i="1"/>
  <c r="F85" i="1"/>
  <c r="F93" i="1"/>
  <c r="F43" i="1"/>
  <c r="G39" i="1"/>
  <c r="G46" i="1"/>
  <c r="G49" i="1"/>
  <c r="G43" i="1"/>
  <c r="E45" i="1"/>
  <c r="F45" i="1" s="1"/>
  <c r="F48" i="1"/>
  <c r="G48" i="1"/>
  <c r="E47" i="1"/>
  <c r="G47" i="1" s="1"/>
  <c r="F40" i="1"/>
  <c r="H41" i="1" s="1"/>
  <c r="E42" i="1"/>
  <c r="F42" i="1" s="1"/>
  <c r="E44" i="1"/>
  <c r="G44" i="1" s="1"/>
  <c r="F44" i="1"/>
  <c r="F49" i="1"/>
  <c r="F47" i="1"/>
  <c r="F39" i="1"/>
  <c r="H40" i="1" s="1"/>
  <c r="E41" i="1"/>
  <c r="G41" i="1" s="1"/>
  <c r="F41" i="1"/>
  <c r="F46" i="1"/>
  <c r="H96" i="1" l="1"/>
  <c r="H95" i="1"/>
  <c r="H89" i="1"/>
  <c r="H92" i="1"/>
  <c r="H85" i="1"/>
  <c r="H94" i="1"/>
  <c r="H86" i="1"/>
  <c r="H42" i="1"/>
  <c r="H45" i="1"/>
  <c r="H48" i="1"/>
  <c r="G42" i="1"/>
  <c r="H43" i="1" s="1"/>
  <c r="G45" i="1"/>
  <c r="H46" i="1" s="1"/>
  <c r="H47" i="1"/>
  <c r="H49" i="1"/>
  <c r="H44"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<sst xmlns="http://schemas.openxmlformats.org/spreadsheetml/2006/main" count="191" uniqueCount="97">
  <si>
    <t>Explore the time series forecasting for stationary, non-stationary data we have discussed in this week topics by answering the following questions.</t>
  </si>
  <si>
    <t>Year</t>
  </si>
  <si>
    <t>Avg Price</t>
  </si>
  <si>
    <t>1.	Use the housing price data and create a line graph.  Do the data appear to be stationary or non-stationary. Briefly justify the reasons.</t>
  </si>
  <si>
    <t xml:space="preserve">   This is the "Non-stationary" because there is obvious upward trend by each year on the average price </t>
  </si>
  <si>
    <t>これは「非定常データ」です。なぜなら、平均価格において毎年明らかな上昇傾向が見られるからです</t>
  </si>
  <si>
    <r>
      <t xml:space="preserve">2.	Create a </t>
    </r>
    <r>
      <rPr>
        <b/>
        <sz val="10"/>
        <color rgb="FFFF0000"/>
        <rFont val="Arial"/>
        <family val="2"/>
      </rPr>
      <t xml:space="preserve">Double Moving Average model with k=2 </t>
    </r>
    <r>
      <rPr>
        <b/>
        <sz val="10"/>
        <rFont val="Arial"/>
        <family val="2"/>
      </rPr>
      <t xml:space="preserve"> (use the lecture slides as demo for building the model)</t>
    </r>
  </si>
  <si>
    <t>k=2 のダブル移動平均モデル（Double Moving Average model）」を構築</t>
  </si>
  <si>
    <t>Moving Avg</t>
  </si>
  <si>
    <t>Double Avg</t>
  </si>
  <si>
    <t xml:space="preserve">Level </t>
  </si>
  <si>
    <t xml:space="preserve">Trend </t>
  </si>
  <si>
    <t>Forecast</t>
  </si>
  <si>
    <t xml:space="preserve">         - </t>
  </si>
  <si>
    <t xml:space="preserve">       - </t>
  </si>
  <si>
    <t xml:space="preserve">      - </t>
  </si>
  <si>
    <t>今週のトピックで取り上げた定常データおよび非定常データの時系列予測について、以下の質問に答える。</t>
  </si>
  <si>
    <t>3.	For the Double Moving Average model in step 2, plot a line graph comparing the model predictions(estimates) vs the original sale price.</t>
  </si>
  <si>
    <r>
      <t>ステップ2で得られた </t>
    </r>
    <r>
      <rPr>
        <b/>
        <sz val="12"/>
        <color rgb="FF000000"/>
        <rFont val="Aptos Narrow"/>
        <family val="2"/>
        <scheme val="minor"/>
      </rPr>
      <t>ダブル移動平均モデル（k=2）</t>
    </r>
    <r>
      <rPr>
        <sz val="14"/>
        <color rgb="FF000000"/>
        <rFont val="-webkit-standard"/>
      </rPr>
      <t> による予測値と、元の販売価格（Sale Price）を比較する </t>
    </r>
    <r>
      <rPr>
        <b/>
        <sz val="12"/>
        <color rgb="FF000000"/>
        <rFont val="Aptos Narrow"/>
        <family val="2"/>
        <scheme val="minor"/>
      </rPr>
      <t>折れ線グラフ</t>
    </r>
    <r>
      <rPr>
        <sz val="14"/>
        <color rgb="FF000000"/>
        <rFont val="-webkit-standard"/>
      </rPr>
      <t> を描画</t>
    </r>
  </si>
  <si>
    <r>
      <t>4.	What are</t>
    </r>
    <r>
      <rPr>
        <sz val="10"/>
        <color rgb="FFFF0000"/>
        <rFont val="Arial"/>
        <family val="2"/>
      </rPr>
      <t xml:space="preserve"> the forecasts for the next 2 years </t>
    </r>
    <r>
      <rPr>
        <sz val="10"/>
        <rFont val="Arial"/>
        <family val="2"/>
      </rPr>
      <t>using the Double Moving Average model with k=2</t>
    </r>
  </si>
  <si>
    <r>
      <t>k=2 のダブル移動平均モデル</t>
    </r>
    <r>
      <rPr>
        <sz val="14"/>
        <color rgb="FF000000"/>
        <rFont val="-webkit-standard"/>
      </rPr>
      <t>を用いて、</t>
    </r>
    <r>
      <rPr>
        <b/>
        <sz val="12"/>
        <color rgb="FF000000"/>
        <rFont val="Aptos Narrow"/>
        <family val="2"/>
        <scheme val="minor"/>
      </rPr>
      <t>次の2年間の予測値</t>
    </r>
    <r>
      <rPr>
        <sz val="14"/>
        <color rgb="FF000000"/>
        <rFont val="-webkit-standard"/>
      </rPr>
      <t>を計算</t>
    </r>
  </si>
  <si>
    <t xml:space="preserve">        - </t>
  </si>
  <si>
    <t xml:space="preserve"> (1year later )</t>
  </si>
  <si>
    <t xml:space="preserve"> (2 year later )</t>
  </si>
  <si>
    <r>
      <t xml:space="preserve">a) Fit a Linear Trend Model  as a spreadsheet implementation to the housing price data. </t>
    </r>
    <r>
      <rPr>
        <sz val="10"/>
        <color rgb="FFC00000"/>
        <rFont val="Arial"/>
        <family val="2"/>
      </rPr>
      <t>What is the estimated regression function</t>
    </r>
    <r>
      <rPr>
        <sz val="10"/>
        <rFont val="Arial"/>
        <family val="2"/>
      </rPr>
      <t xml:space="preserve">? </t>
    </r>
  </si>
  <si>
    <t xml:space="preserve">    (Use the EXCEL trend line feature ) (Hint - no need to run a regression analysis) (REFER Fig 11.31 of the textbook/slide)
</t>
  </si>
  <si>
    <r>
      <t xml:space="preserve">    Hint - start with the raw data with 2 columns. </t>
    </r>
    <r>
      <rPr>
        <sz val="10"/>
        <color rgb="FFC00000"/>
        <rFont val="Arial"/>
        <family val="2"/>
      </rPr>
      <t>Add a third column to calculate estimated sales</t>
    </r>
    <r>
      <rPr>
        <sz val="10"/>
        <rFont val="Arial"/>
        <family val="2"/>
      </rPr>
      <t>. For estimated sales column, use the TREND ( )</t>
    </r>
  </si>
  <si>
    <t>住宅価格データに対して線形トレンドモデル（Linear Trend Model）をExcelで実装</t>
  </si>
  <si>
    <t xml:space="preserve">Estimated </t>
  </si>
  <si>
    <t xml:space="preserve">      →</t>
  </si>
  <si>
    <r>
      <t>『</t>
    </r>
    <r>
      <rPr>
        <b/>
        <sz val="10"/>
        <color rgb="FFC00000"/>
        <rFont val="Arial"/>
        <family val="2"/>
      </rPr>
      <t xml:space="preserve">Yt  = 102657.69 + 5782.97 X1t </t>
    </r>
    <r>
      <rPr>
        <b/>
        <sz val="10"/>
        <rFont val="Arial"/>
        <family val="2"/>
      </rPr>
      <t>』</t>
    </r>
  </si>
  <si>
    <r>
      <t xml:space="preserve">b) Run Regression model analysis. </t>
    </r>
    <r>
      <rPr>
        <sz val="10"/>
        <color rgb="FFC00000"/>
        <rFont val="Arial"/>
        <family val="2"/>
      </rPr>
      <t>Interpret the R squared value</t>
    </r>
    <r>
      <rPr>
        <sz val="10"/>
        <rFont val="Arial"/>
        <family val="2"/>
      </rPr>
      <t xml:space="preserve"> for this linear trend model. (Hint: Use Fig 11.32 for Regression model settings)</t>
    </r>
  </si>
  <si>
    <t>線形トレンドモデルに対して回帰分析（Regression Analysis）を実行し、R²値の解釈を行う</t>
  </si>
  <si>
    <t>Regression Statistics</t>
  </si>
  <si>
    <t xml:space="preserve">        →</t>
  </si>
  <si>
    <t xml:space="preserve">R - squared value is the indicator that how well the independent values explan the varidity of the dependnet variable. </t>
  </si>
  <si>
    <t>Multiple R</t>
  </si>
  <si>
    <t xml:space="preserve">The range could be between 0 to 1 and R-squared 1 indictes perfect fit to dependnet variable. </t>
  </si>
  <si>
    <t>R Square</t>
  </si>
  <si>
    <t xml:space="preserve">Based on the summary report, the R-square is around 0.9559, which means the model shows high varidity for depent variables. </t>
  </si>
  <si>
    <t>Adjusted R Square</t>
  </si>
  <si>
    <t>Standard Error</t>
  </si>
  <si>
    <t>Observations</t>
  </si>
  <si>
    <t>R²（決定係数）は、独立変数が従属変数の変動をどれだけ説明しているかを示す指標です。</t>
  </si>
  <si>
    <t>R²の値の範囲は0から1の間であり、1の場合は従属変数に完全に当てはまることを意味します。</t>
  </si>
  <si>
    <t>要約レポートによると、R²の値は約0.9559であり、これはこのモデルが従属変数の変動を非常によく説明できていることを示しています。</t>
  </si>
  <si>
    <t>d) What are the forecasts for the next 2 years using the Linear Trend regression model?</t>
  </si>
  <si>
    <t>線形トレンド回帰モデルに基づいて、次の2年間の住宅価格（販売価格）を予測</t>
  </si>
  <si>
    <r>
      <t xml:space="preserve">          </t>
    </r>
    <r>
      <rPr>
        <sz val="10"/>
        <color theme="1"/>
        <rFont val="Arial"/>
        <family val="2"/>
      </rPr>
      <t>-</t>
    </r>
    <r>
      <rPr>
        <sz val="10"/>
        <color rgb="FFC00000"/>
        <rFont val="Arial"/>
        <family val="2"/>
      </rPr>
      <t xml:space="preserve"> </t>
    </r>
  </si>
  <si>
    <r>
      <t xml:space="preserve">         </t>
    </r>
    <r>
      <rPr>
        <sz val="10"/>
        <color theme="1"/>
        <rFont val="Arial"/>
        <family val="2"/>
      </rPr>
      <t xml:space="preserve"> - </t>
    </r>
  </si>
  <si>
    <r>
      <t xml:space="preserve"> e) ) Fit a </t>
    </r>
    <r>
      <rPr>
        <sz val="10"/>
        <color rgb="FFC00000"/>
        <rFont val="Arial"/>
        <family val="2"/>
      </rPr>
      <t>quadratic trend model</t>
    </r>
    <r>
      <rPr>
        <sz val="10"/>
        <rFont val="Arial"/>
        <family val="2"/>
      </rPr>
      <t xml:space="preserve"> for the same housing price data. What is the</t>
    </r>
    <r>
      <rPr>
        <sz val="10"/>
        <color rgb="FFC00000"/>
        <rFont val="Arial"/>
        <family val="2"/>
      </rPr>
      <t xml:space="preserve"> estimated regression function</t>
    </r>
    <r>
      <rPr>
        <sz val="10"/>
        <rFont val="Arial"/>
        <family val="2"/>
      </rPr>
      <t xml:space="preserve">? </t>
    </r>
  </si>
  <si>
    <t xml:space="preserve">        Use Lecture slides on how to build a quadratic trend model (refer Fig 11.34, 11.35)</t>
  </si>
  <si>
    <t>Year ^2</t>
  </si>
  <si>
    <t xml:space="preserve">Quad Trend </t>
  </si>
  <si>
    <r>
      <t>『</t>
    </r>
    <r>
      <rPr>
        <b/>
        <sz val="10"/>
        <color rgb="FFC00000"/>
        <rFont val="Arial"/>
        <family val="2"/>
      </rPr>
      <t>Yt  = 117495.26 + 408.031 X1t</t>
    </r>
    <r>
      <rPr>
        <sz val="10"/>
        <color rgb="FFC00000"/>
        <rFont val="Arial"/>
        <family val="2"/>
      </rPr>
      <t xml:space="preserve"> </t>
    </r>
    <r>
      <rPr>
        <sz val="10"/>
        <rFont val="Arial"/>
        <family val="2"/>
      </rPr>
      <t>』</t>
    </r>
  </si>
  <si>
    <r>
      <t>f) In terms of R squared value, is</t>
    </r>
    <r>
      <rPr>
        <sz val="10"/>
        <color rgb="FFC00000"/>
        <rFont val="Arial"/>
        <family val="2"/>
      </rPr>
      <t xml:space="preserve"> the quadratic model better than Linear trend model?</t>
    </r>
  </si>
  <si>
    <t xml:space="preserve">    Yes, Quadratic regression model is more fitted to actual average price </t>
  </si>
  <si>
    <t xml:space="preserve">         ( Linear Model ) </t>
  </si>
  <si>
    <t xml:space="preserve">     ( Quadratic Model ) </t>
  </si>
  <si>
    <t>(1year later )</t>
  </si>
  <si>
    <t>(2 year later)</t>
  </si>
  <si>
    <r>
      <t xml:space="preserve">g) What are the forecasts for the </t>
    </r>
    <r>
      <rPr>
        <sz val="10"/>
        <color rgb="FFC00000"/>
        <rFont val="Arial"/>
        <family val="2"/>
      </rPr>
      <t>next 2 years using the quadratic Trend model?</t>
    </r>
  </si>
  <si>
    <t>2次トレンドモデルを使用した今後2年間の予測値は？</t>
  </si>
  <si>
    <t>決定係数（R²）の観点から、2次回帰モデルは線形トレンドモデルより優れているか?</t>
  </si>
  <si>
    <t>『Yt  = 117495.26 + 408.031 * 196』</t>
  </si>
  <si>
    <r>
      <t xml:space="preserve">         </t>
    </r>
    <r>
      <rPr>
        <sz val="10"/>
        <color theme="1"/>
        <rFont val="Arial"/>
        <family val="2"/>
      </rPr>
      <t xml:space="preserve"> -</t>
    </r>
    <r>
      <rPr>
        <sz val="10"/>
        <color rgb="FFC00000"/>
        <rFont val="Arial"/>
        <family val="2"/>
      </rPr>
      <t xml:space="preserve"> </t>
    </r>
  </si>
  <si>
    <t>　  →</t>
  </si>
  <si>
    <t xml:space="preserve"> 『Yt  = 117495.26 + 408.031 * 225』</t>
  </si>
  <si>
    <r>
      <t xml:space="preserve">h) Finally, if you must choose </t>
    </r>
    <r>
      <rPr>
        <sz val="10"/>
        <color rgb="FFC00000"/>
        <rFont val="Arial"/>
        <family val="2"/>
      </rPr>
      <t>between Quadratic and Linear Trend model</t>
    </r>
    <r>
      <rPr>
        <sz val="10"/>
        <rFont val="Arial"/>
        <family val="2"/>
      </rPr>
      <t xml:space="preserve">, </t>
    </r>
    <r>
      <rPr>
        <sz val="10"/>
        <color rgb="FFC00000"/>
        <rFont val="Arial"/>
        <family val="2"/>
      </rPr>
      <t>which would you choose</t>
    </r>
    <r>
      <rPr>
        <sz val="10"/>
        <rFont val="Arial"/>
        <family val="2"/>
      </rPr>
      <t xml:space="preserve"> and </t>
    </r>
    <r>
      <rPr>
        <sz val="10"/>
        <color rgb="FFC00000"/>
        <rFont val="Arial"/>
        <family val="2"/>
      </rPr>
      <t>why</t>
    </r>
    <r>
      <rPr>
        <sz val="10"/>
        <rFont val="Arial"/>
        <family val="2"/>
      </rPr>
      <t>?</t>
    </r>
  </si>
  <si>
    <t>2次トレンドモデルと線形トレンドモデルのどちらかを選ぶとしたら、どちらを選びますか？その理由は？</t>
  </si>
  <si>
    <t xml:space="preserve">    I Choose the "Quadratic Trend model". 	</t>
  </si>
  <si>
    <t xml:space="preserve">   The reason is that if we compare the actual average price with the trend(Estimation) price, the quadratic trend model is more accurate than the linear model. </t>
  </si>
  <si>
    <t xml:space="preserve">   This indicates that the quadratic trend model is more precise in predicting the future value of price. 		</t>
  </si>
  <si>
    <t xml:space="preserve">   In addition, the R-squared on the linear model is around 0.95593 and the R-squared on the quadratic model is around 0.99137, so the quadratic model is more fitted to this data set to predict the future value. </t>
  </si>
  <si>
    <r>
      <t>「</t>
    </r>
    <r>
      <rPr>
        <b/>
        <sz val="10"/>
        <color rgb="FF000000"/>
        <rFont val="Arial"/>
        <family val="2"/>
      </rPr>
      <t>2次トレンドモデル（Quadratic Trend model）</t>
    </r>
    <r>
      <rPr>
        <sz val="10"/>
        <color rgb="FF000000"/>
        <rFont val="Arial"/>
        <family val="2"/>
      </rPr>
      <t>」を選びます。</t>
    </r>
  </si>
  <si>
    <r>
      <t>その理由は、実際の平均価格とトレンド（推定）価格を比較したときに、</t>
    </r>
    <r>
      <rPr>
        <b/>
        <sz val="10"/>
        <color rgb="FF000000"/>
        <rFont val="Arial"/>
        <family val="2"/>
      </rPr>
      <t>2次トレンドモデルの方が線形モデルよりも正確</t>
    </r>
    <r>
      <rPr>
        <sz val="10"/>
        <color rgb="FF000000"/>
        <rFont val="Arial"/>
        <family val="2"/>
      </rPr>
      <t>だからです。</t>
    </r>
  </si>
  <si>
    <t>これは、2次トレンドモデルの方が将来の価格をより正確に予測できることを示しています。</t>
  </si>
  <si>
    <r>
      <t>さらに、線形モデルの決定係数（R²）は約 </t>
    </r>
    <r>
      <rPr>
        <b/>
        <sz val="10"/>
        <color rgb="FF000000"/>
        <rFont val="Arial"/>
        <family val="2"/>
      </rPr>
      <t>0.95593</t>
    </r>
    <r>
      <rPr>
        <sz val="10"/>
        <color rgb="FF000000"/>
        <rFont val="Arial"/>
        <family val="2"/>
      </rPr>
      <t>、一方で2次モデルのR²は約 </t>
    </r>
    <r>
      <rPr>
        <b/>
        <sz val="10"/>
        <color rgb="FF000000"/>
        <rFont val="Arial"/>
        <family val="2"/>
      </rPr>
      <t>0.99137</t>
    </r>
    <r>
      <rPr>
        <sz val="10"/>
        <color rgb="FF000000"/>
        <rFont val="Arial"/>
        <family val="2"/>
      </rPr>
      <t> であり、2次モデルの方がこのデータセットにより適合しており、将来の値を予測するのに適しています。</t>
    </r>
  </si>
  <si>
    <t>SUMMARY OUTPUT</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</si>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</sst>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_);[Red]\(&quot;$&quot;#,##0\)"/>
  </numFmts>
  <fonts count="14">
    <font>
      <sz val="12"/>
      <color theme="1"/>
      <name val="Aptos Narrow"/>
      <family val="2"/>
      <scheme val="minor"/>
    </font>
    <font>
      <sz val="12"/>
      <color rgb="FF202122"/>
      <name val="Times New Roman"/>
      <family val="1"/>
    </font>
    <font>
      <sz val="14"/>
      <color rgb="FF000000"/>
      <name val="-webkit-standard"/>
    </font>
    <font>
      <b/>
      <sz val="10"/>
      <name val="Arial"/>
      <family val="2"/>
    </font>
    <font>
      <sz val="10"/>
      <name val="Arial"/>
      <family val="2"/>
    </font>
    <font>
      <b/>
      <sz val="10"/>
      <color rgb="FFFF0000"/>
      <name val="Arial"/>
      <family val="2"/>
    </font>
    <font>
      <b/>
      <sz val="12"/>
      <color rgb="FF000000"/>
      <name val="Aptos Narrow"/>
      <family val="2"/>
      <scheme val="minor"/>
    </font>
    <font>
      <sz val="10"/>
      <color rgb="FFFF0000"/>
      <name val="Arial"/>
      <family val="2"/>
    </font>
    <font>
      <b/>
      <sz val="10"/>
      <color rgb="FFC00000"/>
      <name val="Arial"/>
      <family val="2"/>
    </font>
    <font>
      <sz val="10"/>
      <color rgb="FFC00000"/>
      <name val="Arial"/>
      <family val="2"/>
    </font>
    <font>
      <i/>
      <sz val="10"/>
      <name val="Arial"/>
      <family val="2"/>
    </font>
    <font>
      <sz val="10"/>
      <color theme="1"/>
      <name val="Arial"/>
      <family val="2"/>
    </font>
    <font>
      <sz val="10"/>
      <color rgb="FF000000"/>
      <name val="Arial"/>
      <family val="2"/>
    </font>
    <font>
      <b/>
      <sz val="10"/>
      <color rgb="FF000000"/>
      <name val="Arial"/>
      <family val="2"/>
    </font>
  </fonts>
  <fills count="2">
    <fill>
      <patternFill patternType="none"/>
    </fill>
    <fill>
      <patternFill patternType="gray125"/>
    </fill>
  </fills>
  <borders count="10">
    <border>
      <left/>
      <right/>
      <top/>
      <bottom/>
      <diagonal/>
    </border>
    <border>
      <left/>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34">
    <xf numFmtId="0" fontId="0" fillId="0" borderId="0" xfId="0"/>
    <xf numFmtId="0" fontId="1" fillId="0" borderId="0" xfId="0" applyFont="1" applyAlignment="1">
      <alignment vertical="center"/>
    </xf>
    <xf numFmtId="0" fontId="2" fillId="0" borderId="0" xfId="0" applyFont="1"/>
    <xf numFmtId="0" fontId="3" fillId="0" borderId="1" xfId="0" applyFont="1" applyBorder="1" applyAlignment="1">
      <alignment horizontal="center" wrapText="1"/>
    </xf>
    <xf numFmtId="0" fontId="4" fillId="0" borderId="0" xfId="0" applyFont="1" applyAlignment="1">
      <alignment horizontal="center" wrapText="1"/>
    </xf>
    <xf numFmtId="168" fontId="4" fillId="0" borderId="0" xfId="0" applyNumberFormat="1" applyFont="1" applyAlignment="1">
      <alignment horizontal="center" wrapText="1"/>
    </xf>
    <xf numFmtId="0" fontId="4" fillId="0" borderId="1" xfId="0" applyFont="1" applyBorder="1" applyAlignment="1">
      <alignment horizontal="center" wrapText="1"/>
    </xf>
    <xf numFmtId="168" fontId="4" fillId="0" borderId="1" xfId="0" applyNumberFormat="1" applyFont="1" applyBorder="1" applyAlignment="1">
      <alignment horizontal="center" wrapText="1"/>
    </xf>
    <xf numFmtId="0" fontId="3" fillId="0" borderId="0" xfId="0" applyFont="1"/>
    <xf numFmtId="0" fontId="4" fillId="0" borderId="0" xfId="0" applyFont="1"/>
    <xf numFmtId="0" fontId="3" fillId="0" borderId="1" xfId="0" applyFont="1" applyBorder="1"/>
    <xf numFmtId="0" fontId="3" fillId="0" borderId="1" xfId="0" applyFont="1" applyBorder="1" applyAlignment="1">
      <alignment horizontal="center" vertical="center"/>
    </xf>
    <xf numFmtId="168" fontId="0" fillId="0" borderId="0" xfId="0" applyNumberFormat="1"/>
    <xf numFmtId="168" fontId="0" fillId="0" borderId="2" xfId="0" applyNumberFormat="1" applyBorder="1"/>
    <xf numFmtId="168" fontId="0" fillId="0" borderId="1" xfId="0" applyNumberFormat="1" applyBorder="1"/>
    <xf numFmtId="0" fontId="0" fillId="0" borderId="1" xfId="0" applyBorder="1"/>
    <xf numFmtId="0" fontId="6" fillId="0" borderId="0" xfId="0" applyFont="1"/>
    <xf numFmtId="0" fontId="8" fillId="0" borderId="0" xfId="0" applyFont="1"/>
    <xf numFmtId="0" fontId="3" fillId="0" borderId="1" xfId="0" applyFont="1" applyBorder="1" applyAlignment="1">
      <alignment horizontal="center"/>
    </xf>
    <xf numFmtId="0" fontId="4" fillId="0" borderId="1" xfId="0" applyFont="1" applyBorder="1"/>
    <xf numFmtId="0" fontId="10" fillId="0" borderId="3" xfId="0" applyFont="1" applyBorder="1" applyAlignment="1">
      <alignment horizontal="centerContinuous"/>
    </xf>
    <xf numFmtId="0" fontId="10" fillId="0" borderId="4" xfId="0" applyFont="1" applyBorder="1" applyAlignment="1">
      <alignment horizontal="centerContinuous"/>
    </xf>
    <xf numFmtId="0" fontId="0" fillId="0" borderId="5" xfId="0" applyBorder="1"/>
    <xf numFmtId="0" fontId="0" fillId="0" borderId="6" xfId="0" applyBorder="1"/>
    <xf numFmtId="0" fontId="9" fillId="0" borderId="5" xfId="0" applyFont="1" applyBorder="1"/>
    <xf numFmtId="0" fontId="9" fillId="0" borderId="6" xfId="0" applyFont="1" applyBorder="1"/>
    <xf numFmtId="0" fontId="0" fillId="0" borderId="7" xfId="0" applyBorder="1"/>
    <xf numFmtId="0" fontId="0" fillId="0" borderId="8" xfId="0" applyBorder="1"/>
    <xf numFmtId="0" fontId="0" fillId="0" borderId="0" xfId="0" applyAlignment="1">
      <alignment horizontal="center"/>
    </xf>
    <xf numFmtId="0" fontId="0" fillId="0" borderId="1" xfId="0" applyBorder="1" applyAlignment="1">
      <alignment horizontal="center"/>
    </xf>
    <xf numFmtId="0" fontId="10" fillId="0" borderId="9" xfId="0" applyFont="1" applyBorder="1" applyAlignment="1">
      <alignment horizontal="centerContinuous"/>
    </xf>
    <xf numFmtId="0" fontId="9" fillId="0" borderId="0" xfId="0" applyFont="1"/>
    <xf numFmtId="0" fontId="12" fillId="0" borderId="0" xfId="0" applyFont="1"/>
    <xf numFmtId="0" fontId="10"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manualLayout>
          <c:layoutTarget val="inner"/>
          <c:xMode val="edge"/>
          <c:yMode val="edge"/>
          <c:x val="8.3503817341981187E-2"/>
          <c:y val="0.16059233449477353"/>
          <c:w val="0.89218007323552639"/>
          <c:h val="0.71023210513319979"/>
        </c:manualLayout>
      </c:layout>
      <c:lineChart>
        <c:grouping val="standard"/>
        <c:varyColors val="0"/>
        <c:ser>
          <c:idx val="0"/>
          <c:order val="0"/>
          <c:spPr>
            <a:ln w="28575" cap="rnd">
              <a:solidFill>
                <a:schemeClr val="accent1"/>
              </a:solidFill>
              <a:round/>
            </a:ln>
            <a:effectLst/>
          </c:spPr>
          <c:marker>
            <c:symbol val="none"/>
          </c:marker>
          <c:val>
            <c:numRef>
              <c:f>[1]Data!$A$3:$A$15</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val>
          <c:smooth val="0"/>
          <c:extLst>
            <c:ext xmlns:c16="http://schemas.microsoft.com/office/drawing/2014/chart" uri="{C3380CC4-5D6E-409C-BE32-E72D297353CC}">
              <c16:uniqueId val="{00000000-D4C9-4245-A28D-DA5204EDD1C4}"/>
            </c:ext>
          </c:extLst>
        </c:ser>
        <c:ser>
          <c:idx val="1"/>
          <c:order val="1"/>
          <c:spPr>
            <a:ln w="28575" cap="rnd">
              <a:solidFill>
                <a:schemeClr val="accent2"/>
              </a:solidFill>
              <a:round/>
            </a:ln>
            <a:effectLst/>
          </c:spPr>
          <c:marker>
            <c:symbol val="none"/>
          </c:marker>
          <c:val>
            <c:numRef>
              <c:f>[1]Data!$B$3:$B$15</c:f>
              <c:numCache>
                <c:formatCode>General</c:formatCode>
                <c:ptCount val="13"/>
                <c:pt idx="0">
                  <c:v>114400</c:v>
                </c:pt>
                <c:pt idx="1">
                  <c:v>115300</c:v>
                </c:pt>
                <c:pt idx="2">
                  <c:v>124700</c:v>
                </c:pt>
                <c:pt idx="3">
                  <c:v>126600</c:v>
                </c:pt>
                <c:pt idx="4">
                  <c:v>129300</c:v>
                </c:pt>
                <c:pt idx="5">
                  <c:v>133500</c:v>
                </c:pt>
                <c:pt idx="6">
                  <c:v>135800</c:v>
                </c:pt>
                <c:pt idx="7">
                  <c:v>141800</c:v>
                </c:pt>
                <c:pt idx="8">
                  <c:v>150500</c:v>
                </c:pt>
                <c:pt idx="9">
                  <c:v>159100</c:v>
                </c:pt>
                <c:pt idx="10">
                  <c:v>168300</c:v>
                </c:pt>
                <c:pt idx="11">
                  <c:v>176200</c:v>
                </c:pt>
                <c:pt idx="12">
                  <c:v>185300</c:v>
                </c:pt>
              </c:numCache>
            </c:numRef>
          </c:val>
          <c:smooth val="0"/>
          <c:extLst>
            <c:ext xmlns:c16="http://schemas.microsoft.com/office/drawing/2014/chart" uri="{C3380CC4-5D6E-409C-BE32-E72D297353CC}">
              <c16:uniqueId val="{00000001-D4C9-4245-A28D-DA5204EDD1C4}"/>
            </c:ext>
          </c:extLst>
        </c:ser>
        <c:dLbls>
          <c:showLegendKey val="0"/>
          <c:showVal val="0"/>
          <c:showCatName val="0"/>
          <c:showSerName val="0"/>
          <c:showPercent val="0"/>
          <c:showBubbleSize val="0"/>
        </c:dLbls>
        <c:smooth val="0"/>
        <c:axId val="45514543"/>
        <c:axId val="1901116016"/>
      </c:lineChart>
      <c:catAx>
        <c:axId val="45514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901116016"/>
        <c:crosses val="autoZero"/>
        <c:auto val="1"/>
        <c:lblAlgn val="ctr"/>
        <c:lblOffset val="100"/>
        <c:noMultiLvlLbl val="0"/>
      </c:catAx>
      <c:valAx>
        <c:axId val="190111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4551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lineChart>
        <c:grouping val="standard"/>
        <c:varyColors val="0"/>
        <c:ser>
          <c:idx val="1"/>
          <c:order val="0"/>
          <c:tx>
            <c:strRef>
              <c:f>[1]Data!$B$34:$B$37</c:f>
              <c:strCache>
                <c:ptCount val="1"/>
                <c:pt idx="0">
                  <c:v>Avg Price 114400 115300 124700</c:v>
                </c:pt>
              </c:strCache>
            </c:strRef>
          </c:tx>
          <c:spPr>
            <a:ln w="28575" cap="rnd">
              <a:solidFill>
                <a:schemeClr val="accent2"/>
              </a:solidFill>
              <a:round/>
            </a:ln>
            <a:effectLst/>
          </c:spPr>
          <c:marker>
            <c:symbol val="none"/>
          </c:marker>
          <c:val>
            <c:numRef>
              <c:f>[1]Data!$B$38:$B$47</c:f>
              <c:numCache>
                <c:formatCode>General</c:formatCode>
                <c:ptCount val="10"/>
                <c:pt idx="0">
                  <c:v>126600</c:v>
                </c:pt>
                <c:pt idx="1">
                  <c:v>129300</c:v>
                </c:pt>
                <c:pt idx="2">
                  <c:v>133500</c:v>
                </c:pt>
                <c:pt idx="3">
                  <c:v>135800</c:v>
                </c:pt>
                <c:pt idx="4">
                  <c:v>141800</c:v>
                </c:pt>
                <c:pt idx="5">
                  <c:v>150500</c:v>
                </c:pt>
                <c:pt idx="6">
                  <c:v>159100</c:v>
                </c:pt>
                <c:pt idx="7">
                  <c:v>168300</c:v>
                </c:pt>
                <c:pt idx="8">
                  <c:v>176200</c:v>
                </c:pt>
                <c:pt idx="9">
                  <c:v>185300</c:v>
                </c:pt>
              </c:numCache>
            </c:numRef>
          </c:val>
          <c:smooth val="0"/>
          <c:extLst>
            <c:ext xmlns:c16="http://schemas.microsoft.com/office/drawing/2014/chart" uri="{C3380CC4-5D6E-409C-BE32-E72D297353CC}">
              <c16:uniqueId val="{00000000-AA3E-A94F-8339-B9BFE249E252}"/>
            </c:ext>
          </c:extLst>
        </c:ser>
        <c:ser>
          <c:idx val="6"/>
          <c:order val="1"/>
          <c:tx>
            <c:strRef>
              <c:f>[1]Data!$G$34:$G$37</c:f>
              <c:strCache>
                <c:ptCount val="1"/>
                <c:pt idx="0">
                  <c:v>Forecast        -         -         - </c:v>
                </c:pt>
              </c:strCache>
            </c:strRef>
          </c:tx>
          <c:spPr>
            <a:ln w="28575" cap="rnd">
              <a:solidFill>
                <a:schemeClr val="accent1">
                  <a:lumMod val="60000"/>
                </a:schemeClr>
              </a:solidFill>
              <a:round/>
            </a:ln>
            <a:effectLst/>
          </c:spPr>
          <c:marker>
            <c:symbol val="none"/>
          </c:marker>
          <c:val>
            <c:numRef>
              <c:f>[1]Data!$G$38:$G$47</c:f>
              <c:numCache>
                <c:formatCode>General</c:formatCode>
                <c:ptCount val="10"/>
                <c:pt idx="0">
                  <c:v>127725</c:v>
                </c:pt>
                <c:pt idx="1">
                  <c:v>134125</c:v>
                </c:pt>
                <c:pt idx="2">
                  <c:v>131400</c:v>
                </c:pt>
                <c:pt idx="3">
                  <c:v>136575</c:v>
                </c:pt>
                <c:pt idx="4">
                  <c:v>139525</c:v>
                </c:pt>
                <c:pt idx="5">
                  <c:v>145025</c:v>
                </c:pt>
                <c:pt idx="6">
                  <c:v>157175</c:v>
                </c:pt>
                <c:pt idx="7">
                  <c:v>167775</c:v>
                </c:pt>
                <c:pt idx="8">
                  <c:v>177050</c:v>
                </c:pt>
                <c:pt idx="9">
                  <c:v>185075</c:v>
                </c:pt>
              </c:numCache>
            </c:numRef>
          </c:val>
          <c:smooth val="0"/>
          <c:extLst>
            <c:ext xmlns:c16="http://schemas.microsoft.com/office/drawing/2014/chart" uri="{C3380CC4-5D6E-409C-BE32-E72D297353CC}">
              <c16:uniqueId val="{00000001-AA3E-A94F-8339-B9BFE249E252}"/>
            </c:ext>
          </c:extLst>
        </c:ser>
        <c:dLbls>
          <c:showLegendKey val="0"/>
          <c:showVal val="0"/>
          <c:showCatName val="0"/>
          <c:showSerName val="0"/>
          <c:showPercent val="0"/>
          <c:showBubbleSize val="0"/>
        </c:dLbls>
        <c:smooth val="0"/>
        <c:axId val="1116153376"/>
        <c:axId val="1263530576"/>
      </c:lineChart>
      <c:catAx>
        <c:axId val="1116153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263530576"/>
        <c:crosses val="autoZero"/>
        <c:auto val="1"/>
        <c:lblAlgn val="ctr"/>
        <c:lblOffset val="100"/>
        <c:noMultiLvlLbl val="0"/>
      </c:catAx>
      <c:valAx>
        <c:axId val="12635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1615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lineChart>
        <c:grouping val="standard"/>
        <c:varyColors val="0"/>
        <c:ser>
          <c:idx val="0"/>
          <c:order val="0"/>
          <c:tx>
            <c:strRef>
              <c:f>[1]Data!$A$97</c:f>
              <c:strCache>
                <c:ptCount val="1"/>
                <c:pt idx="0">
                  <c:v>Year</c:v>
                </c:pt>
              </c:strCache>
            </c:strRef>
          </c:tx>
          <c:spPr>
            <a:ln w="28575" cap="rnd">
              <a:solidFill>
                <a:schemeClr val="accent1"/>
              </a:solidFill>
              <a:round/>
            </a:ln>
            <a:effectLst/>
          </c:spPr>
          <c:marker>
            <c:symbol val="none"/>
          </c:marker>
          <c:val>
            <c:numRef>
              <c:f>[1]Data!$A$98:$A$110</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val>
          <c:smooth val="0"/>
          <c:extLst>
            <c:ext xmlns:c16="http://schemas.microsoft.com/office/drawing/2014/chart" uri="{C3380CC4-5D6E-409C-BE32-E72D297353CC}">
              <c16:uniqueId val="{00000000-2A73-0B4E-A35E-4F796EB14E15}"/>
            </c:ext>
          </c:extLst>
        </c:ser>
        <c:ser>
          <c:idx val="1"/>
          <c:order val="1"/>
          <c:tx>
            <c:strRef>
              <c:f>[1]Data!$B$97</c:f>
              <c:strCache>
                <c:ptCount val="1"/>
                <c:pt idx="0">
                  <c:v>Avg Price</c:v>
                </c:pt>
              </c:strCache>
            </c:strRef>
          </c:tx>
          <c:spPr>
            <a:ln w="28575" cap="rnd">
              <a:solidFill>
                <a:schemeClr val="accent2"/>
              </a:solidFill>
              <a:round/>
            </a:ln>
            <a:effectLst/>
          </c:spPr>
          <c:marker>
            <c:symbol val="none"/>
          </c:marker>
          <c:val>
            <c:numRef>
              <c:f>[1]Data!$B$98:$B$110</c:f>
              <c:numCache>
                <c:formatCode>General</c:formatCode>
                <c:ptCount val="13"/>
                <c:pt idx="0">
                  <c:v>114400</c:v>
                </c:pt>
                <c:pt idx="1">
                  <c:v>115300</c:v>
                </c:pt>
                <c:pt idx="2">
                  <c:v>124700</c:v>
                </c:pt>
                <c:pt idx="3">
                  <c:v>126600</c:v>
                </c:pt>
                <c:pt idx="4">
                  <c:v>129300</c:v>
                </c:pt>
                <c:pt idx="5">
                  <c:v>133500</c:v>
                </c:pt>
                <c:pt idx="6">
                  <c:v>135800</c:v>
                </c:pt>
                <c:pt idx="7">
                  <c:v>141800</c:v>
                </c:pt>
                <c:pt idx="8">
                  <c:v>150500</c:v>
                </c:pt>
                <c:pt idx="9">
                  <c:v>159100</c:v>
                </c:pt>
                <c:pt idx="10">
                  <c:v>168300</c:v>
                </c:pt>
                <c:pt idx="11">
                  <c:v>176200</c:v>
                </c:pt>
                <c:pt idx="12">
                  <c:v>185300</c:v>
                </c:pt>
              </c:numCache>
            </c:numRef>
          </c:val>
          <c:smooth val="0"/>
          <c:extLst>
            <c:ext xmlns:c16="http://schemas.microsoft.com/office/drawing/2014/chart" uri="{C3380CC4-5D6E-409C-BE32-E72D297353CC}">
              <c16:uniqueId val="{00000001-2A73-0B4E-A35E-4F796EB14E15}"/>
            </c:ext>
          </c:extLst>
        </c:ser>
        <c:ser>
          <c:idx val="2"/>
          <c:order val="2"/>
          <c:tx>
            <c:strRef>
              <c:f>[1]Data!$C$97</c:f>
              <c:strCache>
                <c:ptCount val="1"/>
                <c:pt idx="0">
                  <c:v>Estimated </c:v>
                </c:pt>
              </c:strCache>
            </c:strRef>
          </c:tx>
          <c:spPr>
            <a:ln w="28575" cap="rnd">
              <a:solidFill>
                <a:schemeClr val="accent3"/>
              </a:solidFill>
              <a:round/>
            </a:ln>
            <a:effectLst/>
          </c:spPr>
          <c:marker>
            <c:symbol val="none"/>
          </c:marker>
          <c:val>
            <c:numRef>
              <c:f>[1]Data!$C$98:$C$110</c:f>
              <c:numCache>
                <c:formatCode>General</c:formatCode>
                <c:ptCount val="13"/>
                <c:pt idx="0">
                  <c:v>108440.65934065933</c:v>
                </c:pt>
                <c:pt idx="1">
                  <c:v>114223.62637362636</c:v>
                </c:pt>
                <c:pt idx="2">
                  <c:v>120006.5934065934</c:v>
                </c:pt>
                <c:pt idx="3">
                  <c:v>125789.56043956043</c:v>
                </c:pt>
                <c:pt idx="4">
                  <c:v>131572.52747252746</c:v>
                </c:pt>
                <c:pt idx="5">
                  <c:v>137355.49450549448</c:v>
                </c:pt>
                <c:pt idx="6">
                  <c:v>143138.46153846153</c:v>
                </c:pt>
                <c:pt idx="7">
                  <c:v>148921.42857142858</c:v>
                </c:pt>
                <c:pt idx="8">
                  <c:v>154704.3956043956</c:v>
                </c:pt>
                <c:pt idx="9">
                  <c:v>160487.36263736262</c:v>
                </c:pt>
                <c:pt idx="10">
                  <c:v>166270.32967032967</c:v>
                </c:pt>
                <c:pt idx="11">
                  <c:v>172053.29670329671</c:v>
                </c:pt>
                <c:pt idx="12">
                  <c:v>177836.26373626373</c:v>
                </c:pt>
              </c:numCache>
            </c:numRef>
          </c:val>
          <c:smooth val="0"/>
          <c:extLst>
            <c:ext xmlns:c16="http://schemas.microsoft.com/office/drawing/2014/chart" uri="{C3380CC4-5D6E-409C-BE32-E72D297353CC}">
              <c16:uniqueId val="{00000002-2A73-0B4E-A35E-4F796EB14E15}"/>
            </c:ext>
          </c:extLst>
        </c:ser>
        <c:dLbls>
          <c:showLegendKey val="0"/>
          <c:showVal val="0"/>
          <c:showCatName val="0"/>
          <c:showSerName val="0"/>
          <c:showPercent val="0"/>
          <c:showBubbleSize val="0"/>
        </c:dLbls>
        <c:smooth val="0"/>
        <c:axId val="1314346656"/>
        <c:axId val="1314527712"/>
      </c:lineChart>
      <c:catAx>
        <c:axId val="1314346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314527712"/>
        <c:crosses val="autoZero"/>
        <c:auto val="1"/>
        <c:lblAlgn val="ctr"/>
        <c:lblOffset val="100"/>
        <c:noMultiLvlLbl val="0"/>
      </c:catAx>
      <c:valAx>
        <c:axId val="13145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31434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lineChart>
        <c:grouping val="standard"/>
        <c:varyColors val="0"/>
        <c:ser>
          <c:idx val="0"/>
          <c:order val="0"/>
          <c:tx>
            <c:strRef>
              <c:f>[1]Data!$A$168</c:f>
              <c:strCache>
                <c:ptCount val="1"/>
                <c:pt idx="0">
                  <c:v>Year</c:v>
                </c:pt>
              </c:strCache>
            </c:strRef>
          </c:tx>
          <c:spPr>
            <a:ln w="28575" cap="rnd">
              <a:solidFill>
                <a:schemeClr val="accent1"/>
              </a:solidFill>
              <a:round/>
            </a:ln>
            <a:effectLst/>
          </c:spPr>
          <c:marker>
            <c:symbol val="none"/>
          </c:marker>
          <c:val>
            <c:numRef>
              <c:f>[1]Data!$A$169:$A$181</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val>
          <c:smooth val="0"/>
          <c:extLst>
            <c:ext xmlns:c16="http://schemas.microsoft.com/office/drawing/2014/chart" uri="{C3380CC4-5D6E-409C-BE32-E72D297353CC}">
              <c16:uniqueId val="{00000000-AEDC-EF4F-8206-7BBCE7133554}"/>
            </c:ext>
          </c:extLst>
        </c:ser>
        <c:ser>
          <c:idx val="1"/>
          <c:order val="1"/>
          <c:tx>
            <c:strRef>
              <c:f>[1]Data!$B$168</c:f>
              <c:strCache>
                <c:ptCount val="1"/>
                <c:pt idx="0">
                  <c:v>Year ^2</c:v>
                </c:pt>
              </c:strCache>
            </c:strRef>
          </c:tx>
          <c:spPr>
            <a:ln w="28575" cap="rnd">
              <a:solidFill>
                <a:schemeClr val="accent2"/>
              </a:solidFill>
              <a:round/>
            </a:ln>
            <a:effectLst/>
          </c:spPr>
          <c:marker>
            <c:symbol val="none"/>
          </c:marker>
          <c:val>
            <c:numRef>
              <c:f>[1]Data!$B$169:$B$181</c:f>
              <c:numCache>
                <c:formatCode>General</c:formatCode>
                <c:ptCount val="13"/>
                <c:pt idx="0">
                  <c:v>1</c:v>
                </c:pt>
                <c:pt idx="1">
                  <c:v>4</c:v>
                </c:pt>
                <c:pt idx="2">
                  <c:v>9</c:v>
                </c:pt>
                <c:pt idx="3">
                  <c:v>16</c:v>
                </c:pt>
                <c:pt idx="4">
                  <c:v>25</c:v>
                </c:pt>
                <c:pt idx="5">
                  <c:v>36</c:v>
                </c:pt>
                <c:pt idx="6">
                  <c:v>49</c:v>
                </c:pt>
                <c:pt idx="7">
                  <c:v>64</c:v>
                </c:pt>
                <c:pt idx="8">
                  <c:v>81</c:v>
                </c:pt>
                <c:pt idx="9">
                  <c:v>100</c:v>
                </c:pt>
                <c:pt idx="10">
                  <c:v>121</c:v>
                </c:pt>
                <c:pt idx="11">
                  <c:v>144</c:v>
                </c:pt>
                <c:pt idx="12">
                  <c:v>169</c:v>
                </c:pt>
              </c:numCache>
            </c:numRef>
          </c:val>
          <c:smooth val="0"/>
          <c:extLst>
            <c:ext xmlns:c16="http://schemas.microsoft.com/office/drawing/2014/chart" uri="{C3380CC4-5D6E-409C-BE32-E72D297353CC}">
              <c16:uniqueId val="{00000001-AEDC-EF4F-8206-7BBCE7133554}"/>
            </c:ext>
          </c:extLst>
        </c:ser>
        <c:ser>
          <c:idx val="2"/>
          <c:order val="2"/>
          <c:tx>
            <c:strRef>
              <c:f>[1]Data!$C$168</c:f>
              <c:strCache>
                <c:ptCount val="1"/>
                <c:pt idx="0">
                  <c:v>Avg Price</c:v>
                </c:pt>
              </c:strCache>
            </c:strRef>
          </c:tx>
          <c:spPr>
            <a:ln w="28575" cap="rnd">
              <a:solidFill>
                <a:schemeClr val="accent3"/>
              </a:solidFill>
              <a:round/>
            </a:ln>
            <a:effectLst/>
          </c:spPr>
          <c:marker>
            <c:symbol val="none"/>
          </c:marker>
          <c:val>
            <c:numRef>
              <c:f>[1]Data!$C$169:$C$181</c:f>
              <c:numCache>
                <c:formatCode>General</c:formatCode>
                <c:ptCount val="13"/>
                <c:pt idx="0">
                  <c:v>114400</c:v>
                </c:pt>
                <c:pt idx="1">
                  <c:v>115300</c:v>
                </c:pt>
                <c:pt idx="2">
                  <c:v>124700</c:v>
                </c:pt>
                <c:pt idx="3">
                  <c:v>126600</c:v>
                </c:pt>
                <c:pt idx="4">
                  <c:v>129300</c:v>
                </c:pt>
                <c:pt idx="5">
                  <c:v>133500</c:v>
                </c:pt>
                <c:pt idx="6">
                  <c:v>135800</c:v>
                </c:pt>
                <c:pt idx="7">
                  <c:v>141800</c:v>
                </c:pt>
                <c:pt idx="8">
                  <c:v>150500</c:v>
                </c:pt>
                <c:pt idx="9">
                  <c:v>159100</c:v>
                </c:pt>
                <c:pt idx="10">
                  <c:v>168300</c:v>
                </c:pt>
                <c:pt idx="11">
                  <c:v>176200</c:v>
                </c:pt>
                <c:pt idx="12">
                  <c:v>185300</c:v>
                </c:pt>
              </c:numCache>
            </c:numRef>
          </c:val>
          <c:smooth val="0"/>
          <c:extLst>
            <c:ext xmlns:c16="http://schemas.microsoft.com/office/drawing/2014/chart" uri="{C3380CC4-5D6E-409C-BE32-E72D297353CC}">
              <c16:uniqueId val="{00000002-AEDC-EF4F-8206-7BBCE7133554}"/>
            </c:ext>
          </c:extLst>
        </c:ser>
        <c:ser>
          <c:idx val="3"/>
          <c:order val="3"/>
          <c:tx>
            <c:strRef>
              <c:f>[1]Data!$D$168</c:f>
              <c:strCache>
                <c:ptCount val="1"/>
                <c:pt idx="0">
                  <c:v>Quad Trend </c:v>
                </c:pt>
              </c:strCache>
            </c:strRef>
          </c:tx>
          <c:spPr>
            <a:ln w="28575" cap="rnd">
              <a:solidFill>
                <a:schemeClr val="accent4"/>
              </a:solidFill>
              <a:round/>
            </a:ln>
            <a:effectLst/>
          </c:spPr>
          <c:marker>
            <c:symbol val="none"/>
          </c:marker>
          <c:val>
            <c:numRef>
              <c:f>[1]Data!$D$169:$D$181</c:f>
              <c:numCache>
                <c:formatCode>General</c:formatCode>
                <c:ptCount val="13"/>
                <c:pt idx="0">
                  <c:v>117771.18967988533</c:v>
                </c:pt>
                <c:pt idx="1">
                  <c:v>119713.15789473684</c:v>
                </c:pt>
                <c:pt idx="2">
                  <c:v>122818.29554069886</c:v>
                </c:pt>
                <c:pt idx="3">
                  <c:v>125016.2663876408</c:v>
                </c:pt>
                <c:pt idx="4">
                  <c:v>128055.52629802177</c:v>
                </c:pt>
                <c:pt idx="5">
                  <c:v>131992.60273972602</c:v>
                </c:pt>
                <c:pt idx="6">
                  <c:v>136591.23537752571</c:v>
                </c:pt>
                <c:pt idx="7">
                  <c:v>143312.32779556836</c:v>
                </c:pt>
                <c:pt idx="8">
                  <c:v>151378.51668726822</c:v>
                </c:pt>
                <c:pt idx="9">
                  <c:v>159646.37599093997</c:v>
                </c:pt>
                <c:pt idx="10">
                  <c:v>168214.6905725853</c:v>
                </c:pt>
                <c:pt idx="11">
                  <c:v>176200</c:v>
                </c:pt>
                <c:pt idx="12">
                  <c:v>185300</c:v>
                </c:pt>
              </c:numCache>
            </c:numRef>
          </c:val>
          <c:smooth val="0"/>
          <c:extLst>
            <c:ext xmlns:c16="http://schemas.microsoft.com/office/drawing/2014/chart" uri="{C3380CC4-5D6E-409C-BE32-E72D297353CC}">
              <c16:uniqueId val="{00000003-AEDC-EF4F-8206-7BBCE7133554}"/>
            </c:ext>
          </c:extLst>
        </c:ser>
        <c:dLbls>
          <c:showLegendKey val="0"/>
          <c:showVal val="0"/>
          <c:showCatName val="0"/>
          <c:showSerName val="0"/>
          <c:showPercent val="0"/>
          <c:showBubbleSize val="0"/>
        </c:dLbls>
        <c:smooth val="0"/>
        <c:axId val="626112112"/>
        <c:axId val="1110180896"/>
      </c:lineChart>
      <c:catAx>
        <c:axId val="626112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10180896"/>
        <c:crosses val="autoZero"/>
        <c:auto val="1"/>
        <c:lblAlgn val="ctr"/>
        <c:lblOffset val="100"/>
        <c:noMultiLvlLbl val="0"/>
      </c:catAx>
      <c:valAx>
        <c:axId val="11101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626112112"/>
        <c:crosses val="autoZero"/>
        <c:crossBetween val="between"/>
      </c:val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448734</xdr:colOff>
      <xdr:row>4</xdr:row>
      <xdr:rowOff>101600</xdr:rowOff>
    </xdr:from>
    <xdr:to>
      <xdr:col>13</xdr:col>
      <xdr:colOff>438150</xdr:colOff>
      <xdr:row>25</xdr:row>
      <xdr:rowOff>0</xdr:rowOff>
    </xdr:to>
    <xdr:graphicFrame macro="">
      <xdr:nvGraphicFramePr>
        <xdr:cNvPr id="2" name="Chart 1">
          <a:extLst>
            <a:ext uri="{FF2B5EF4-FFF2-40B4-BE49-F238E27FC236}">
              <a16:creationId xmlns:a16="http://schemas.microsoft.com/office/drawing/2014/main" id="{8792DD7E-582E-7948-9395-299F4E162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623593</xdr:colOff>
      <xdr:row>54</xdr:row>
      <xdr:rowOff>46692</xdr:rowOff>
    </xdr:from>
    <xdr:to>
      <xdr:col>9</xdr:col>
      <xdr:colOff>410659</xdr:colOff>
      <xdr:row>74</xdr:row>
      <xdr:rowOff>45629</xdr:rowOff>
    </xdr:to>
    <xdr:graphicFrame macro="">
      <xdr:nvGraphicFramePr>
        <xdr:cNvPr id="3" name="Chart 2">
          <a:extLst>
            <a:ext uri="{FF2B5EF4-FFF2-40B4-BE49-F238E27FC236}">
              <a16:creationId xmlns:a16="http://schemas.microsoft.com/office/drawing/2014/main" id="{CECE7465-AA4F-014F-B517-C4759C0B4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337344</xdr:colOff>
      <xdr:row>130</xdr:row>
      <xdr:rowOff>129909</xdr:rowOff>
    </xdr:from>
    <xdr:to>
      <xdr:col>9</xdr:col>
      <xdr:colOff>33073</xdr:colOff>
      <xdr:row>150</xdr:row>
      <xdr:rowOff>59532</xdr:rowOff>
    </xdr:to>
    <xdr:graphicFrame macro="">
      <xdr:nvGraphicFramePr>
        <xdr:cNvPr id="4" name="Chart 3">
          <a:extLst>
            <a:ext uri="{FF2B5EF4-FFF2-40B4-BE49-F238E27FC236}">
              <a16:creationId xmlns:a16="http://schemas.microsoft.com/office/drawing/2014/main" id="{3EBC6506-8229-A74D-A509-57830A5C2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245533</xdr:colOff>
      <xdr:row>176</xdr:row>
      <xdr:rowOff>35453</xdr:rowOff>
    </xdr:from>
    <xdr:to>
      <xdr:col>11</xdr:col>
      <xdr:colOff>547422</xdr:colOff>
      <xdr:row>190</xdr:row>
      <xdr:rowOff>135466</xdr:rowOff>
    </xdr:to>
    <xdr:graphicFrame macro="">
      <xdr:nvGraphicFramePr>
        <xdr:cNvPr id="5" name="Chart 4">
          <a:extLst>
            <a:ext uri="{FF2B5EF4-FFF2-40B4-BE49-F238E27FC236}">
              <a16:creationId xmlns:a16="http://schemas.microsoft.com/office/drawing/2014/main" id="{D9B28694-4F91-E048-B892-C55AA407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sayasato/Desktop/University%20/Cal%20U%20/Cal%20M.S%20Data%20/Analytical%20Method%20/Week%206/Week%206%20-%20Masaya_Sato_FamilyHomePrices%20.xlsx" TargetMode="External"/><Relationship Id="rId1" Type="http://schemas.openxmlformats.org/officeDocument/2006/relationships/externalLinkPath" Target="University%20/Cal%20U%20/Cal%20M.S%20Data%20/Analytical%20Method%20/Week%206/Week%206%20-%20Masaya_Sato_FamilyHomePric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Linear "/>
      <sheetName val="Quadratic "/>
    </sheetNames>
    <sheetDataSet>
      <sheetData sheetId="0">
        <row r="3">
          <cell r="A3">
            <v>1</v>
          </cell>
          <cell r="B3">
            <v>114400</v>
          </cell>
        </row>
        <row r="4">
          <cell r="A4">
            <v>2</v>
          </cell>
          <cell r="B4">
            <v>115300</v>
          </cell>
        </row>
        <row r="5">
          <cell r="A5">
            <v>3</v>
          </cell>
          <cell r="B5">
            <v>124700</v>
          </cell>
        </row>
        <row r="6">
          <cell r="A6">
            <v>4</v>
          </cell>
          <cell r="B6">
            <v>126600</v>
          </cell>
        </row>
        <row r="7">
          <cell r="A7">
            <v>5</v>
          </cell>
          <cell r="B7">
            <v>129300</v>
          </cell>
        </row>
        <row r="8">
          <cell r="A8">
            <v>6</v>
          </cell>
          <cell r="B8">
            <v>133500</v>
          </cell>
        </row>
        <row r="9">
          <cell r="A9">
            <v>7</v>
          </cell>
          <cell r="B9">
            <v>135800</v>
          </cell>
        </row>
        <row r="10">
          <cell r="A10">
            <v>8</v>
          </cell>
          <cell r="B10">
            <v>141800</v>
          </cell>
        </row>
        <row r="11">
          <cell r="A11">
            <v>9</v>
          </cell>
          <cell r="B11">
            <v>150500</v>
          </cell>
        </row>
        <row r="12">
          <cell r="A12">
            <v>10</v>
          </cell>
          <cell r="B12">
            <v>159100</v>
          </cell>
        </row>
        <row r="13">
          <cell r="A13">
            <v>11</v>
          </cell>
          <cell r="B13">
            <v>168300</v>
          </cell>
        </row>
        <row r="14">
          <cell r="A14">
            <v>12</v>
          </cell>
          <cell r="B14">
            <v>176200</v>
          </cell>
        </row>
        <row r="15">
          <cell r="A15">
            <v>13</v>
          </cell>
          <cell r="B15">
            <v>185300</v>
          </cell>
        </row>
        <row r="34">
          <cell r="B34" t="str">
            <v>Avg Price</v>
          </cell>
          <cell r="G34" t="str">
            <v>Forecast</v>
          </cell>
        </row>
        <row r="35">
          <cell r="B35">
            <v>114400</v>
          </cell>
          <cell r="G35" t="str">
            <v xml:space="preserve">       - </v>
          </cell>
        </row>
        <row r="36">
          <cell r="B36">
            <v>115300</v>
          </cell>
          <cell r="G36" t="str">
            <v xml:space="preserve">       - </v>
          </cell>
        </row>
        <row r="37">
          <cell r="B37">
            <v>124700</v>
          </cell>
          <cell r="G37" t="str">
            <v xml:space="preserve">       - </v>
          </cell>
        </row>
        <row r="38">
          <cell r="B38">
            <v>126600</v>
          </cell>
          <cell r="G38">
            <v>127725</v>
          </cell>
        </row>
        <row r="39">
          <cell r="B39">
            <v>129300</v>
          </cell>
          <cell r="G39">
            <v>134125</v>
          </cell>
        </row>
        <row r="40">
          <cell r="B40">
            <v>133500</v>
          </cell>
          <cell r="G40">
            <v>131400</v>
          </cell>
        </row>
        <row r="41">
          <cell r="B41">
            <v>135800</v>
          </cell>
          <cell r="G41">
            <v>136575</v>
          </cell>
        </row>
        <row r="42">
          <cell r="B42">
            <v>141800</v>
          </cell>
          <cell r="G42">
            <v>139525</v>
          </cell>
        </row>
        <row r="43">
          <cell r="B43">
            <v>150500</v>
          </cell>
          <cell r="G43">
            <v>145025</v>
          </cell>
        </row>
        <row r="44">
          <cell r="B44">
            <v>159100</v>
          </cell>
          <cell r="G44">
            <v>157175</v>
          </cell>
        </row>
        <row r="45">
          <cell r="B45">
            <v>168300</v>
          </cell>
          <cell r="G45">
            <v>167775</v>
          </cell>
        </row>
        <row r="46">
          <cell r="B46">
            <v>176200</v>
          </cell>
          <cell r="G46">
            <v>177050</v>
          </cell>
        </row>
        <row r="47">
          <cell r="B47">
            <v>185300</v>
          </cell>
          <cell r="G47">
            <v>185075</v>
          </cell>
        </row>
        <row r="97">
          <cell r="A97" t="str">
            <v>Year</v>
          </cell>
          <cell r="B97" t="str">
            <v>Avg Price</v>
          </cell>
          <cell r="C97" t="str">
            <v xml:space="preserve">Estimated </v>
          </cell>
        </row>
        <row r="98">
          <cell r="A98">
            <v>1</v>
          </cell>
          <cell r="B98">
            <v>114400</v>
          </cell>
          <cell r="C98">
            <v>108440.65934065933</v>
          </cell>
        </row>
        <row r="99">
          <cell r="A99">
            <v>2</v>
          </cell>
          <cell r="B99">
            <v>115300</v>
          </cell>
          <cell r="C99">
            <v>114223.62637362636</v>
          </cell>
        </row>
        <row r="100">
          <cell r="A100">
            <v>3</v>
          </cell>
          <cell r="B100">
            <v>124700</v>
          </cell>
          <cell r="C100">
            <v>120006.5934065934</v>
          </cell>
        </row>
        <row r="101">
          <cell r="A101">
            <v>4</v>
          </cell>
          <cell r="B101">
            <v>126600</v>
          </cell>
          <cell r="C101">
            <v>125789.56043956043</v>
          </cell>
        </row>
        <row r="102">
          <cell r="A102">
            <v>5</v>
          </cell>
          <cell r="B102">
            <v>129300</v>
          </cell>
          <cell r="C102">
            <v>131572.52747252746</v>
          </cell>
        </row>
        <row r="103">
          <cell r="A103">
            <v>6</v>
          </cell>
          <cell r="B103">
            <v>133500</v>
          </cell>
          <cell r="C103">
            <v>137355.49450549448</v>
          </cell>
        </row>
        <row r="104">
          <cell r="A104">
            <v>7</v>
          </cell>
          <cell r="B104">
            <v>135800</v>
          </cell>
          <cell r="C104">
            <v>143138.46153846153</v>
          </cell>
        </row>
        <row r="105">
          <cell r="A105">
            <v>8</v>
          </cell>
          <cell r="B105">
            <v>141800</v>
          </cell>
          <cell r="C105">
            <v>148921.42857142858</v>
          </cell>
        </row>
        <row r="106">
          <cell r="A106">
            <v>9</v>
          </cell>
          <cell r="B106">
            <v>150500</v>
          </cell>
          <cell r="C106">
            <v>154704.3956043956</v>
          </cell>
        </row>
        <row r="107">
          <cell r="A107">
            <v>10</v>
          </cell>
          <cell r="B107">
            <v>159100</v>
          </cell>
          <cell r="C107">
            <v>160487.36263736262</v>
          </cell>
        </row>
        <row r="108">
          <cell r="A108">
            <v>11</v>
          </cell>
          <cell r="B108">
            <v>168300</v>
          </cell>
          <cell r="C108">
            <v>166270.32967032967</v>
          </cell>
        </row>
        <row r="109">
          <cell r="A109">
            <v>12</v>
          </cell>
          <cell r="B109">
            <v>176200</v>
          </cell>
          <cell r="C109">
            <v>172053.29670329671</v>
          </cell>
        </row>
        <row r="110">
          <cell r="A110">
            <v>13</v>
          </cell>
          <cell r="B110">
            <v>185300</v>
          </cell>
          <cell r="C110">
            <v>177836.26373626373</v>
          </cell>
        </row>
        <row r="168">
          <cell r="A168" t="str">
            <v>Year</v>
          </cell>
          <cell r="B168" t="str">
            <v>Year ^2</v>
          </cell>
          <cell r="C168" t="str">
            <v>Avg Price</v>
          </cell>
          <cell r="D168" t="str">
            <v xml:space="preserve">Quad Trend </v>
          </cell>
        </row>
        <row r="169">
          <cell r="A169">
            <v>1</v>
          </cell>
          <cell r="B169">
            <v>1</v>
          </cell>
          <cell r="C169">
            <v>114400</v>
          </cell>
          <cell r="D169">
            <v>117771.18967988533</v>
          </cell>
        </row>
        <row r="170">
          <cell r="A170">
            <v>2</v>
          </cell>
          <cell r="B170">
            <v>4</v>
          </cell>
          <cell r="C170">
            <v>115300</v>
          </cell>
          <cell r="D170">
            <v>119713.15789473684</v>
          </cell>
        </row>
        <row r="171">
          <cell r="A171">
            <v>3</v>
          </cell>
          <cell r="B171">
            <v>9</v>
          </cell>
          <cell r="C171">
            <v>124700</v>
          </cell>
          <cell r="D171">
            <v>122818.29554069886</v>
          </cell>
        </row>
        <row r="172">
          <cell r="A172">
            <v>4</v>
          </cell>
          <cell r="B172">
            <v>16</v>
          </cell>
          <cell r="C172">
            <v>126600</v>
          </cell>
          <cell r="D172">
            <v>125016.2663876408</v>
          </cell>
        </row>
        <row r="173">
          <cell r="A173">
            <v>5</v>
          </cell>
          <cell r="B173">
            <v>25</v>
          </cell>
          <cell r="C173">
            <v>129300</v>
          </cell>
          <cell r="D173">
            <v>128055.52629802177</v>
          </cell>
        </row>
        <row r="174">
          <cell r="A174">
            <v>6</v>
          </cell>
          <cell r="B174">
            <v>36</v>
          </cell>
          <cell r="C174">
            <v>133500</v>
          </cell>
          <cell r="D174">
            <v>131992.60273972602</v>
          </cell>
        </row>
        <row r="175">
          <cell r="A175">
            <v>7</v>
          </cell>
          <cell r="B175">
            <v>49</v>
          </cell>
          <cell r="C175">
            <v>135800</v>
          </cell>
          <cell r="D175">
            <v>136591.23537752571</v>
          </cell>
        </row>
        <row r="176">
          <cell r="A176">
            <v>8</v>
          </cell>
          <cell r="B176">
            <v>64</v>
          </cell>
          <cell r="C176">
            <v>141800</v>
          </cell>
          <cell r="D176">
            <v>143312.32779556836</v>
          </cell>
        </row>
        <row r="177">
          <cell r="A177">
            <v>9</v>
          </cell>
          <cell r="B177">
            <v>81</v>
          </cell>
          <cell r="C177">
            <v>150500</v>
          </cell>
          <cell r="D177">
            <v>151378.51668726822</v>
          </cell>
        </row>
        <row r="178">
          <cell r="A178">
            <v>10</v>
          </cell>
          <cell r="B178">
            <v>100</v>
          </cell>
          <cell r="C178">
            <v>159100</v>
          </cell>
          <cell r="D178">
            <v>159646.37599093997</v>
          </cell>
        </row>
        <row r="179">
          <cell r="A179">
            <v>11</v>
          </cell>
          <cell r="B179">
            <v>121</v>
          </cell>
          <cell r="C179">
            <v>168300</v>
          </cell>
          <cell r="D179">
            <v>168214.6905725853</v>
          </cell>
        </row>
        <row r="180">
          <cell r="A180">
            <v>12</v>
          </cell>
          <cell r="B180">
            <v>144</v>
          </cell>
          <cell r="C180">
            <v>176200</v>
          </cell>
          <cell r="D180">
            <v>176200</v>
          </cell>
        </row>
        <row r="181">
          <cell r="A181">
            <v>13</v>
          </cell>
          <cell r="B181">
            <v>169</v>
          </cell>
          <cell r="C181">
            <v>185300</v>
          </cell>
          <cell r="D181">
            <v>185300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412F-96D5-F14F-ADA9-9F1C5E95636C}">
  <dimension ref="A2:I239"/>
  <sheetViews>
    <sheetView tabSelected="1" zoomScale="150" workbookViewId="0">
      <selection activeCell="J244" sqref="J244"/>
    </sheetView>
  </sheetViews>
  <sheetFormatPr baseColWidth="10" defaultRowHeight="16"/>
  <sheetData>
    <row r="2" spans="2:3">
      <c r="B2" s="1" t="s">
        <v>0</v>
      </c>
    </row>
    <row r="3" spans="2:3" ht="18">
      <c r="B3" s="2" t="s">
        <v>16</v>
      </c>
    </row>
    <row r="5" spans="2:3" ht="17" thickBot="1">
      <c r="B5" s="3" t="s">
        <v>1</v>
      </c>
      <c r="C5" s="3" t="s">
        <v>2</v>
      </c>
    </row>
    <row r="6" spans="2:3">
      <c r="B6" s="4">
        <v>1</v>
      </c>
      <c r="C6" s="5">
        <v>114400</v>
      </c>
    </row>
    <row r="7" spans="2:3">
      <c r="B7" s="4">
        <v>2</v>
      </c>
      <c r="C7" s="5">
        <v>115300</v>
      </c>
    </row>
    <row r="8" spans="2:3">
      <c r="B8" s="4">
        <v>3</v>
      </c>
      <c r="C8" s="5">
        <v>124700</v>
      </c>
    </row>
    <row r="9" spans="2:3">
      <c r="B9" s="4">
        <v>4</v>
      </c>
      <c r="C9" s="5">
        <v>126600</v>
      </c>
    </row>
    <row r="10" spans="2:3">
      <c r="B10" s="4">
        <v>5</v>
      </c>
      <c r="C10" s="5">
        <v>129300</v>
      </c>
    </row>
    <row r="11" spans="2:3">
      <c r="B11" s="4">
        <v>6</v>
      </c>
      <c r="C11" s="5">
        <v>133500</v>
      </c>
    </row>
    <row r="12" spans="2:3">
      <c r="B12" s="4">
        <v>7</v>
      </c>
      <c r="C12" s="5">
        <v>135800</v>
      </c>
    </row>
    <row r="13" spans="2:3">
      <c r="B13" s="4">
        <v>8</v>
      </c>
      <c r="C13" s="5">
        <v>141800</v>
      </c>
    </row>
    <row r="14" spans="2:3">
      <c r="B14" s="4">
        <v>9</v>
      </c>
      <c r="C14" s="5">
        <v>150500</v>
      </c>
    </row>
    <row r="15" spans="2:3">
      <c r="B15" s="4">
        <v>10</v>
      </c>
      <c r="C15" s="5">
        <v>159100</v>
      </c>
    </row>
    <row r="16" spans="2:3">
      <c r="B16" s="4">
        <v>11</v>
      </c>
      <c r="C16" s="5">
        <v>168300</v>
      </c>
    </row>
    <row r="17" spans="2:3">
      <c r="B17" s="4">
        <v>12</v>
      </c>
      <c r="C17" s="5">
        <v>176200</v>
      </c>
    </row>
    <row r="18" spans="2:3" ht="17" thickBot="1">
      <c r="B18" s="6">
        <v>13</v>
      </c>
      <c r="C18" s="7">
        <v>185300</v>
      </c>
    </row>
    <row r="28" spans="2:3">
      <c r="B28" s="8" t="s">
        <v>3</v>
      </c>
    </row>
    <row r="29" spans="2:3">
      <c r="B29" s="9" t="s">
        <v>4</v>
      </c>
    </row>
    <row r="30" spans="2:3" ht="18">
      <c r="B30" s="2" t="s">
        <v>5</v>
      </c>
    </row>
    <row r="33" spans="2:8">
      <c r="B33" s="8" t="s">
        <v>6</v>
      </c>
    </row>
    <row r="34" spans="2:8" ht="18">
      <c r="B34" s="2" t="s">
        <v>7</v>
      </c>
    </row>
    <row r="36" spans="2:8" ht="17" thickBot="1">
      <c r="B36" s="3" t="s">
        <v>1</v>
      </c>
      <c r="C36" s="3" t="s">
        <v>2</v>
      </c>
      <c r="D36" s="10" t="s">
        <v>8</v>
      </c>
      <c r="E36" s="10" t="s">
        <v>9</v>
      </c>
      <c r="F36" s="11" t="s">
        <v>10</v>
      </c>
      <c r="G36" s="11" t="s">
        <v>11</v>
      </c>
      <c r="H36" s="11" t="s">
        <v>12</v>
      </c>
    </row>
    <row r="37" spans="2:8">
      <c r="B37" s="4">
        <v>1</v>
      </c>
      <c r="C37" s="5">
        <v>114400</v>
      </c>
      <c r="D37" s="9" t="s">
        <v>13</v>
      </c>
      <c r="E37" s="9" t="s">
        <v>14</v>
      </c>
      <c r="F37" s="9" t="s">
        <v>14</v>
      </c>
      <c r="G37" s="9" t="s">
        <v>15</v>
      </c>
      <c r="H37" s="9" t="s">
        <v>14</v>
      </c>
    </row>
    <row r="38" spans="2:8">
      <c r="B38" s="4">
        <v>2</v>
      </c>
      <c r="C38" s="5">
        <v>115300</v>
      </c>
      <c r="D38" s="12">
        <f t="shared" ref="D38:E49" si="0">AVERAGE(C37:C38)</f>
        <v>114850</v>
      </c>
      <c r="E38" s="9" t="s">
        <v>14</v>
      </c>
      <c r="F38" s="9" t="s">
        <v>14</v>
      </c>
      <c r="G38" s="9" t="s">
        <v>15</v>
      </c>
      <c r="H38" s="9" t="s">
        <v>14</v>
      </c>
    </row>
    <row r="39" spans="2:8">
      <c r="B39" s="4">
        <v>3</v>
      </c>
      <c r="C39" s="5">
        <v>124700</v>
      </c>
      <c r="D39" s="12">
        <f t="shared" si="0"/>
        <v>120000</v>
      </c>
      <c r="E39" s="12">
        <f t="shared" si="0"/>
        <v>117425</v>
      </c>
      <c r="F39">
        <f>2*D39 - E39</f>
        <v>122575</v>
      </c>
      <c r="G39">
        <f>2*(D39-E39)/(2-1)</f>
        <v>5150</v>
      </c>
      <c r="H39" s="9" t="s">
        <v>14</v>
      </c>
    </row>
    <row r="40" spans="2:8">
      <c r="B40" s="4">
        <v>4</v>
      </c>
      <c r="C40" s="5">
        <v>126600</v>
      </c>
      <c r="D40" s="12">
        <f t="shared" si="0"/>
        <v>125650</v>
      </c>
      <c r="E40" s="12">
        <f t="shared" si="0"/>
        <v>122825</v>
      </c>
      <c r="F40">
        <f>2*D40 -E40</f>
        <v>128475</v>
      </c>
      <c r="G40">
        <f>2*(D40-E40)/(2-1)</f>
        <v>5650</v>
      </c>
      <c r="H40">
        <f t="shared" ref="H40:H49" si="1">F39+G39</f>
        <v>127725</v>
      </c>
    </row>
    <row r="41" spans="2:8">
      <c r="B41" s="4">
        <v>5</v>
      </c>
      <c r="C41" s="5">
        <v>129300</v>
      </c>
      <c r="D41" s="12">
        <f t="shared" si="0"/>
        <v>127950</v>
      </c>
      <c r="E41" s="12">
        <f t="shared" si="0"/>
        <v>126800</v>
      </c>
      <c r="F41">
        <f t="shared" ref="F41:F49" si="2">2*D41 - E41</f>
        <v>129100</v>
      </c>
      <c r="G41">
        <f>2*(D41-E41)/(2-1)</f>
        <v>2300</v>
      </c>
      <c r="H41">
        <f t="shared" si="1"/>
        <v>134125</v>
      </c>
    </row>
    <row r="42" spans="2:8">
      <c r="B42" s="4">
        <v>6</v>
      </c>
      <c r="C42" s="5">
        <v>133500</v>
      </c>
      <c r="D42" s="12">
        <f t="shared" si="0"/>
        <v>131400</v>
      </c>
      <c r="E42" s="12">
        <f t="shared" si="0"/>
        <v>129675</v>
      </c>
      <c r="F42">
        <f t="shared" si="2"/>
        <v>133125</v>
      </c>
      <c r="G42">
        <f>2*(D42-E42)/(2-1)</f>
        <v>3450</v>
      </c>
      <c r="H42">
        <f t="shared" si="1"/>
        <v>131400</v>
      </c>
    </row>
    <row r="43" spans="2:8">
      <c r="B43" s="4">
        <v>7</v>
      </c>
      <c r="C43" s="5">
        <v>135800</v>
      </c>
      <c r="D43" s="12">
        <f t="shared" si="0"/>
        <v>134650</v>
      </c>
      <c r="E43" s="12">
        <f t="shared" si="0"/>
        <v>133025</v>
      </c>
      <c r="F43">
        <f t="shared" si="2"/>
        <v>136275</v>
      </c>
      <c r="G43">
        <f>2*(D43 - E43)/(2-1)</f>
        <v>3250</v>
      </c>
      <c r="H43">
        <f t="shared" si="1"/>
        <v>136575</v>
      </c>
    </row>
    <row r="44" spans="2:8">
      <c r="B44" s="4">
        <v>8</v>
      </c>
      <c r="C44" s="5">
        <v>141800</v>
      </c>
      <c r="D44" s="12">
        <f t="shared" si="0"/>
        <v>138800</v>
      </c>
      <c r="E44" s="12">
        <f t="shared" si="0"/>
        <v>136725</v>
      </c>
      <c r="F44">
        <f t="shared" si="2"/>
        <v>140875</v>
      </c>
      <c r="G44">
        <f t="shared" ref="G44:G49" si="3">2*(D44-E44)/(2-1)</f>
        <v>4150</v>
      </c>
      <c r="H44">
        <f t="shared" si="1"/>
        <v>139525</v>
      </c>
    </row>
    <row r="45" spans="2:8">
      <c r="B45" s="4">
        <v>9</v>
      </c>
      <c r="C45" s="5">
        <v>150500</v>
      </c>
      <c r="D45" s="12">
        <f t="shared" si="0"/>
        <v>146150</v>
      </c>
      <c r="E45" s="12">
        <f t="shared" si="0"/>
        <v>142475</v>
      </c>
      <c r="F45">
        <f t="shared" si="2"/>
        <v>149825</v>
      </c>
      <c r="G45">
        <f t="shared" si="3"/>
        <v>7350</v>
      </c>
      <c r="H45">
        <f t="shared" si="1"/>
        <v>145025</v>
      </c>
    </row>
    <row r="46" spans="2:8">
      <c r="B46" s="4">
        <v>10</v>
      </c>
      <c r="C46" s="5">
        <v>159100</v>
      </c>
      <c r="D46" s="12">
        <f t="shared" si="0"/>
        <v>154800</v>
      </c>
      <c r="E46" s="12">
        <f t="shared" si="0"/>
        <v>150475</v>
      </c>
      <c r="F46">
        <f t="shared" si="2"/>
        <v>159125</v>
      </c>
      <c r="G46">
        <f t="shared" si="3"/>
        <v>8650</v>
      </c>
      <c r="H46">
        <f t="shared" si="1"/>
        <v>157175</v>
      </c>
    </row>
    <row r="47" spans="2:8">
      <c r="B47" s="4">
        <v>11</v>
      </c>
      <c r="C47" s="5">
        <v>168300</v>
      </c>
      <c r="D47" s="12">
        <f t="shared" si="0"/>
        <v>163700</v>
      </c>
      <c r="E47" s="12">
        <f t="shared" si="0"/>
        <v>159250</v>
      </c>
      <c r="F47">
        <f t="shared" si="2"/>
        <v>168150</v>
      </c>
      <c r="G47">
        <f t="shared" si="3"/>
        <v>8900</v>
      </c>
      <c r="H47">
        <f t="shared" si="1"/>
        <v>167775</v>
      </c>
    </row>
    <row r="48" spans="2:8">
      <c r="B48" s="4">
        <v>12</v>
      </c>
      <c r="C48" s="5">
        <v>176200</v>
      </c>
      <c r="D48" s="12">
        <f t="shared" si="0"/>
        <v>172250</v>
      </c>
      <c r="E48" s="12">
        <f t="shared" si="0"/>
        <v>167975</v>
      </c>
      <c r="F48">
        <f t="shared" si="2"/>
        <v>176525</v>
      </c>
      <c r="G48">
        <f t="shared" si="3"/>
        <v>8550</v>
      </c>
      <c r="H48">
        <f t="shared" si="1"/>
        <v>177050</v>
      </c>
    </row>
    <row r="49" spans="2:8" ht="17" thickBot="1">
      <c r="B49" s="6">
        <v>13</v>
      </c>
      <c r="C49" s="7">
        <v>185300</v>
      </c>
      <c r="D49" s="13">
        <f t="shared" si="0"/>
        <v>180750</v>
      </c>
      <c r="E49" s="14">
        <f t="shared" si="0"/>
        <v>176500</v>
      </c>
      <c r="F49" s="15">
        <f t="shared" si="2"/>
        <v>185000</v>
      </c>
      <c r="G49" s="15">
        <f t="shared" si="3"/>
        <v>8500</v>
      </c>
      <c r="H49" s="15">
        <f t="shared" si="1"/>
        <v>185075</v>
      </c>
    </row>
    <row r="52" spans="2:8">
      <c r="B52" s="9" t="s">
        <v>17</v>
      </c>
    </row>
    <row r="53" spans="2:8" ht="18">
      <c r="B53" s="2" t="s">
        <v>18</v>
      </c>
    </row>
    <row r="78" spans="2:2">
      <c r="B78" s="9" t="s">
        <v>19</v>
      </c>
    </row>
    <row r="79" spans="2:2" ht="18">
      <c r="B79" s="16" t="s">
        <v>20</v>
      </c>
    </row>
    <row r="81" spans="2:9" ht="17" thickBot="1">
      <c r="B81" s="3" t="s">
        <v>1</v>
      </c>
      <c r="C81" s="3" t="s">
        <v>2</v>
      </c>
      <c r="D81" s="10" t="s">
        <v>8</v>
      </c>
      <c r="E81" s="10" t="s">
        <v>9</v>
      </c>
      <c r="F81" s="11" t="s">
        <v>10</v>
      </c>
      <c r="G81" s="11" t="s">
        <v>11</v>
      </c>
      <c r="H81" s="11" t="s">
        <v>12</v>
      </c>
    </row>
    <row r="82" spans="2:9">
      <c r="B82" s="4">
        <v>1</v>
      </c>
      <c r="C82" s="5">
        <v>114400</v>
      </c>
      <c r="D82" s="9" t="s">
        <v>13</v>
      </c>
      <c r="E82" s="9" t="s">
        <v>14</v>
      </c>
      <c r="F82" s="9" t="s">
        <v>14</v>
      </c>
      <c r="G82" s="9" t="s">
        <v>15</v>
      </c>
      <c r="H82" s="9" t="s">
        <v>14</v>
      </c>
    </row>
    <row r="83" spans="2:9">
      <c r="B83" s="4">
        <v>2</v>
      </c>
      <c r="C83" s="5">
        <v>115300</v>
      </c>
      <c r="D83" s="12">
        <f>AVERAGE(C82:C83)</f>
        <v>114850</v>
      </c>
      <c r="E83" s="9" t="s">
        <v>14</v>
      </c>
      <c r="F83" s="9" t="s">
        <v>14</v>
      </c>
      <c r="G83" s="9" t="s">
        <v>15</v>
      </c>
      <c r="H83" s="9" t="s">
        <v>14</v>
      </c>
    </row>
    <row r="84" spans="2:9">
      <c r="B84" s="4">
        <v>3</v>
      </c>
      <c r="C84" s="5">
        <v>124700</v>
      </c>
      <c r="D84" s="12">
        <f t="shared" ref="D84:E94" si="4">AVERAGE(C83:C84)</f>
        <v>120000</v>
      </c>
      <c r="E84" s="12">
        <f t="shared" si="4"/>
        <v>117425</v>
      </c>
      <c r="F84">
        <f>2*D84 - E84</f>
        <v>122575</v>
      </c>
      <c r="G84">
        <f>2*(D84-E84)/(2-1)</f>
        <v>5150</v>
      </c>
      <c r="H84" s="9" t="s">
        <v>14</v>
      </c>
    </row>
    <row r="85" spans="2:9">
      <c r="B85" s="4">
        <v>4</v>
      </c>
      <c r="C85" s="5">
        <v>126600</v>
      </c>
      <c r="D85" s="12">
        <f t="shared" si="4"/>
        <v>125650</v>
      </c>
      <c r="E85" s="12">
        <f t="shared" si="4"/>
        <v>122825</v>
      </c>
      <c r="F85">
        <f>2*D85 -E85</f>
        <v>128475</v>
      </c>
      <c r="G85">
        <f>2*(D85-E85)/(2-1)</f>
        <v>5650</v>
      </c>
      <c r="H85">
        <f t="shared" ref="H85:H94" si="5">F84+G84</f>
        <v>127725</v>
      </c>
    </row>
    <row r="86" spans="2:9">
      <c r="B86" s="4">
        <v>5</v>
      </c>
      <c r="C86" s="5">
        <v>129300</v>
      </c>
      <c r="D86" s="12">
        <f t="shared" si="4"/>
        <v>127950</v>
      </c>
      <c r="E86" s="12">
        <f t="shared" si="4"/>
        <v>126800</v>
      </c>
      <c r="F86">
        <f t="shared" ref="F86:F94" si="6">2*D86 - E86</f>
        <v>129100</v>
      </c>
      <c r="G86">
        <f>2*(D86-E86)/(2-1)</f>
        <v>2300</v>
      </c>
      <c r="H86">
        <f t="shared" si="5"/>
        <v>134125</v>
      </c>
    </row>
    <row r="87" spans="2:9">
      <c r="B87" s="4">
        <v>6</v>
      </c>
      <c r="C87" s="5">
        <v>133500</v>
      </c>
      <c r="D87" s="12">
        <f t="shared" si="4"/>
        <v>131400</v>
      </c>
      <c r="E87" s="12">
        <f t="shared" si="4"/>
        <v>129675</v>
      </c>
      <c r="F87">
        <f t="shared" si="6"/>
        <v>133125</v>
      </c>
      <c r="G87">
        <f>2*(D87-E87)/(2-1)</f>
        <v>3450</v>
      </c>
      <c r="H87">
        <f t="shared" si="5"/>
        <v>131400</v>
      </c>
    </row>
    <row r="88" spans="2:9">
      <c r="B88" s="4">
        <v>7</v>
      </c>
      <c r="C88" s="5">
        <v>135800</v>
      </c>
      <c r="D88" s="12">
        <f t="shared" si="4"/>
        <v>134650</v>
      </c>
      <c r="E88" s="12">
        <f t="shared" si="4"/>
        <v>133025</v>
      </c>
      <c r="F88">
        <f t="shared" si="6"/>
        <v>136275</v>
      </c>
      <c r="G88">
        <f>2*(D88 - E88)/(2-1)</f>
        <v>3250</v>
      </c>
      <c r="H88">
        <f t="shared" si="5"/>
        <v>136575</v>
      </c>
    </row>
    <row r="89" spans="2:9">
      <c r="B89" s="4">
        <v>8</v>
      </c>
      <c r="C89" s="5">
        <v>141800</v>
      </c>
      <c r="D89" s="12">
        <f t="shared" si="4"/>
        <v>138800</v>
      </c>
      <c r="E89" s="12">
        <f t="shared" si="4"/>
        <v>136725</v>
      </c>
      <c r="F89">
        <f t="shared" si="6"/>
        <v>140875</v>
      </c>
      <c r="G89">
        <f t="shared" ref="G89:G94" si="7">2*(D89-E89)/(2-1)</f>
        <v>4150</v>
      </c>
      <c r="H89">
        <f t="shared" si="5"/>
        <v>139525</v>
      </c>
    </row>
    <row r="90" spans="2:9">
      <c r="B90" s="4">
        <v>9</v>
      </c>
      <c r="C90" s="5">
        <v>150500</v>
      </c>
      <c r="D90" s="12">
        <f t="shared" si="4"/>
        <v>146150</v>
      </c>
      <c r="E90" s="12">
        <f t="shared" si="4"/>
        <v>142475</v>
      </c>
      <c r="F90">
        <f t="shared" si="6"/>
        <v>149825</v>
      </c>
      <c r="G90">
        <f t="shared" si="7"/>
        <v>7350</v>
      </c>
      <c r="H90">
        <f t="shared" si="5"/>
        <v>145025</v>
      </c>
    </row>
    <row r="91" spans="2:9">
      <c r="B91" s="4">
        <v>10</v>
      </c>
      <c r="C91" s="5">
        <v>159100</v>
      </c>
      <c r="D91" s="12">
        <f t="shared" si="4"/>
        <v>154800</v>
      </c>
      <c r="E91" s="12">
        <f t="shared" si="4"/>
        <v>150475</v>
      </c>
      <c r="F91">
        <f t="shared" si="6"/>
        <v>159125</v>
      </c>
      <c r="G91">
        <f t="shared" si="7"/>
        <v>8650</v>
      </c>
      <c r="H91">
        <f t="shared" si="5"/>
        <v>157175</v>
      </c>
    </row>
    <row r="92" spans="2:9">
      <c r="B92" s="4">
        <v>11</v>
      </c>
      <c r="C92" s="5">
        <v>168300</v>
      </c>
      <c r="D92" s="12">
        <f t="shared" si="4"/>
        <v>163700</v>
      </c>
      <c r="E92" s="12">
        <f t="shared" si="4"/>
        <v>159250</v>
      </c>
      <c r="F92">
        <f t="shared" si="6"/>
        <v>168150</v>
      </c>
      <c r="G92">
        <f t="shared" si="7"/>
        <v>8900</v>
      </c>
      <c r="H92">
        <f t="shared" si="5"/>
        <v>167775</v>
      </c>
    </row>
    <row r="93" spans="2:9">
      <c r="B93" s="4">
        <v>12</v>
      </c>
      <c r="C93" s="5">
        <v>176200</v>
      </c>
      <c r="D93" s="12">
        <f t="shared" si="4"/>
        <v>172250</v>
      </c>
      <c r="E93" s="12">
        <f t="shared" si="4"/>
        <v>167975</v>
      </c>
      <c r="F93">
        <f t="shared" si="6"/>
        <v>176525</v>
      </c>
      <c r="G93">
        <f t="shared" si="7"/>
        <v>8550</v>
      </c>
      <c r="H93">
        <f t="shared" si="5"/>
        <v>177050</v>
      </c>
    </row>
    <row r="94" spans="2:9" ht="17" thickBot="1">
      <c r="B94" s="6">
        <v>13</v>
      </c>
      <c r="C94" s="7">
        <v>185300</v>
      </c>
      <c r="D94" s="13">
        <f t="shared" si="4"/>
        <v>180750</v>
      </c>
      <c r="E94" s="14">
        <f t="shared" si="4"/>
        <v>176500</v>
      </c>
      <c r="F94" s="15">
        <f t="shared" si="6"/>
        <v>185000</v>
      </c>
      <c r="G94" s="15">
        <f t="shared" si="7"/>
        <v>8500</v>
      </c>
      <c r="H94" s="15">
        <f t="shared" si="5"/>
        <v>185075</v>
      </c>
    </row>
    <row r="95" spans="2:9">
      <c r="B95" s="4">
        <v>14</v>
      </c>
      <c r="C95" s="9" t="s">
        <v>13</v>
      </c>
      <c r="D95" s="9" t="s">
        <v>13</v>
      </c>
      <c r="E95" s="9" t="s">
        <v>21</v>
      </c>
      <c r="F95" s="9" t="s">
        <v>21</v>
      </c>
      <c r="G95" s="9" t="s">
        <v>14</v>
      </c>
      <c r="H95" s="17">
        <f xml:space="preserve"> F94+ 1*G94</f>
        <v>193500</v>
      </c>
      <c r="I95" s="9" t="s">
        <v>22</v>
      </c>
    </row>
    <row r="96" spans="2:9">
      <c r="B96" s="4">
        <v>15</v>
      </c>
      <c r="C96" s="9" t="s">
        <v>13</v>
      </c>
      <c r="D96" s="9" t="s">
        <v>13</v>
      </c>
      <c r="E96" s="9" t="s">
        <v>21</v>
      </c>
      <c r="F96" s="9" t="s">
        <v>21</v>
      </c>
      <c r="G96" s="9" t="s">
        <v>14</v>
      </c>
      <c r="H96" s="17">
        <f>F94+2*G94</f>
        <v>202000</v>
      </c>
      <c r="I96" s="9" t="s">
        <v>23</v>
      </c>
    </row>
    <row r="99" spans="2:6">
      <c r="B99" s="9" t="s">
        <v>24</v>
      </c>
    </row>
    <row r="100" spans="2:6">
      <c r="B100" s="9" t="s">
        <v>25</v>
      </c>
    </row>
    <row r="101" spans="2:6">
      <c r="B101" s="9" t="s">
        <v>26</v>
      </c>
    </row>
    <row r="102" spans="2:6">
      <c r="B102" s="16" t="s">
        <v>27</v>
      </c>
    </row>
    <row r="104" spans="2:6" ht="17" thickBot="1">
      <c r="B104" s="3" t="s">
        <v>1</v>
      </c>
      <c r="C104" s="3" t="s">
        <v>2</v>
      </c>
      <c r="D104" s="18" t="s">
        <v>28</v>
      </c>
    </row>
    <row r="105" spans="2:6">
      <c r="B105" s="4">
        <v>1</v>
      </c>
      <c r="C105" s="5">
        <v>114400</v>
      </c>
      <c r="D105" s="9" cm="1">
        <f t="array" ref="D105">TREND($C$105:$C$117,$B$105:$B$117,B105)</f>
        <v>108440.65934065933</v>
      </c>
      <c r="E105" s="9" t="s">
        <v>29</v>
      </c>
      <c r="F105" s="8" t="s">
        <v>30</v>
      </c>
    </row>
    <row r="106" spans="2:6">
      <c r="B106" s="4">
        <v>2</v>
      </c>
      <c r="C106" s="5">
        <v>115300</v>
      </c>
      <c r="D106" s="9" cm="1">
        <f t="array" ref="D106">TREND($C$105:$C$117,$B$105:$B$117,B106)</f>
        <v>114223.62637362636</v>
      </c>
    </row>
    <row r="107" spans="2:6">
      <c r="B107" s="4">
        <v>3</v>
      </c>
      <c r="C107" s="5">
        <v>124700</v>
      </c>
      <c r="D107" s="9" cm="1">
        <f t="array" ref="D107">TREND($C$105:$C$115, $B$105:$B$115,B107)</f>
        <v>121054.54545454546</v>
      </c>
    </row>
    <row r="108" spans="2:6">
      <c r="B108" s="4">
        <v>4</v>
      </c>
      <c r="C108" s="5">
        <v>126600</v>
      </c>
      <c r="D108" s="9" cm="1">
        <f t="array" ref="D108">TREND($C$105:$C$117, $B$105:$B$117,B108)</f>
        <v>125789.56043956043</v>
      </c>
    </row>
    <row r="109" spans="2:6">
      <c r="B109" s="4">
        <v>5</v>
      </c>
      <c r="C109" s="5">
        <v>129300</v>
      </c>
      <c r="D109" s="9" cm="1">
        <f t="array" ref="D109">TREND($C$105:$C$117, $B$105:$B$117,B109)</f>
        <v>131572.52747252746</v>
      </c>
    </row>
    <row r="110" spans="2:6">
      <c r="B110" s="4">
        <v>6</v>
      </c>
      <c r="C110" s="5">
        <v>133500</v>
      </c>
      <c r="D110" s="9" cm="1">
        <f t="array" ref="D110">TREND($C$105:$C$117,$B$105:$B$117,B110)</f>
        <v>137355.49450549448</v>
      </c>
    </row>
    <row r="111" spans="2:6">
      <c r="B111" s="4">
        <v>7</v>
      </c>
      <c r="C111" s="5">
        <v>135800</v>
      </c>
      <c r="D111" s="9" cm="1">
        <f t="array" ref="D111">TREND($C$105:$C$117, $B$105:$B$117,B111)</f>
        <v>143138.46153846153</v>
      </c>
    </row>
    <row r="112" spans="2:6">
      <c r="B112" s="4">
        <v>8</v>
      </c>
      <c r="C112" s="5">
        <v>141800</v>
      </c>
      <c r="D112" s="9" cm="1">
        <f t="array" ref="D112">TREND($C$105:$C$117, $B$105:$B$117,B112)</f>
        <v>148921.42857142858</v>
      </c>
    </row>
    <row r="113" spans="2:5">
      <c r="B113" s="4">
        <v>9</v>
      </c>
      <c r="C113" s="5">
        <v>150500</v>
      </c>
      <c r="D113" s="9" cm="1">
        <f t="array" ref="D113">TREND($C$105:$C$117, $B$105:$B$117,B113)</f>
        <v>154704.3956043956</v>
      </c>
    </row>
    <row r="114" spans="2:5">
      <c r="B114" s="4">
        <v>10</v>
      </c>
      <c r="C114" s="5">
        <v>159100</v>
      </c>
      <c r="D114" s="9" cm="1">
        <f t="array" ref="D114">TREND($C$105:$C$117, $B$105:$B$117,B114)</f>
        <v>160487.36263736262</v>
      </c>
    </row>
    <row r="115" spans="2:5">
      <c r="B115" s="4">
        <v>11</v>
      </c>
      <c r="C115" s="5">
        <v>168300</v>
      </c>
      <c r="D115" s="9" cm="1">
        <f t="array" ref="D115">TREND($C$105:$C$117, $B$105:$B$117,B115)</f>
        <v>166270.32967032967</v>
      </c>
    </row>
    <row r="116" spans="2:5">
      <c r="B116" s="4">
        <v>12</v>
      </c>
      <c r="C116" s="5">
        <v>176200</v>
      </c>
      <c r="D116" s="9" cm="1">
        <f t="array" ref="D116">TREND($C$105:$C$117, $B$105:$B$117,B116)</f>
        <v>172053.29670329671</v>
      </c>
    </row>
    <row r="117" spans="2:5" ht="17" thickBot="1">
      <c r="B117" s="6">
        <v>13</v>
      </c>
      <c r="C117" s="7">
        <v>185300</v>
      </c>
      <c r="D117" s="19" cm="1">
        <f t="array" ref="D117">TREND($C$105:$C$117, $B$105:$B$117,B117)</f>
        <v>177836.26373626373</v>
      </c>
    </row>
    <row r="118" spans="2:5">
      <c r="D118" s="17"/>
    </row>
    <row r="120" spans="2:5">
      <c r="B120" s="9" t="s">
        <v>31</v>
      </c>
    </row>
    <row r="121" spans="2:5">
      <c r="B121" s="16" t="s">
        <v>32</v>
      </c>
    </row>
    <row r="122" spans="2:5" ht="17" thickBot="1"/>
    <row r="123" spans="2:5">
      <c r="B123" s="20" t="s">
        <v>33</v>
      </c>
      <c r="C123" s="21"/>
      <c r="D123" s="9" t="s">
        <v>34</v>
      </c>
      <c r="E123" s="9" t="s">
        <v>35</v>
      </c>
    </row>
    <row r="124" spans="2:5">
      <c r="B124" s="22" t="s">
        <v>36</v>
      </c>
      <c r="C124" s="23">
        <v>0.9777185243882297</v>
      </c>
      <c r="E124" s="9" t="s">
        <v>37</v>
      </c>
    </row>
    <row r="125" spans="2:5">
      <c r="B125" s="24" t="s">
        <v>38</v>
      </c>
      <c r="C125" s="25">
        <v>0.95593351293189699</v>
      </c>
      <c r="E125" s="9" t="s">
        <v>39</v>
      </c>
    </row>
    <row r="126" spans="2:5">
      <c r="B126" s="22" t="s">
        <v>40</v>
      </c>
      <c r="C126" s="23">
        <v>0.95192746865297895</v>
      </c>
    </row>
    <row r="127" spans="2:5">
      <c r="B127" s="22" t="s">
        <v>41</v>
      </c>
      <c r="C127" s="23">
        <v>5050.4542282935226</v>
      </c>
      <c r="E127" s="16" t="s">
        <v>43</v>
      </c>
    </row>
    <row r="128" spans="2:5" ht="19" thickBot="1">
      <c r="B128" s="26" t="s">
        <v>42</v>
      </c>
      <c r="C128" s="27">
        <v>13</v>
      </c>
      <c r="E128" s="2" t="s">
        <v>44</v>
      </c>
    </row>
    <row r="129" spans="5:5" ht="18">
      <c r="E129" s="2" t="s">
        <v>45</v>
      </c>
    </row>
    <row r="153" spans="2:4">
      <c r="B153" s="9" t="s">
        <v>46</v>
      </c>
    </row>
    <row r="154" spans="2:4" ht="18">
      <c r="B154" s="2" t="s">
        <v>47</v>
      </c>
    </row>
    <row r="156" spans="2:4" ht="17" thickBot="1">
      <c r="B156" s="3" t="s">
        <v>1</v>
      </c>
      <c r="C156" s="3" t="s">
        <v>2</v>
      </c>
      <c r="D156" s="18" t="s">
        <v>28</v>
      </c>
    </row>
    <row r="157" spans="2:4">
      <c r="B157" s="4">
        <v>1</v>
      </c>
      <c r="C157" s="5">
        <v>114400</v>
      </c>
      <c r="D157" s="9" cm="1">
        <f t="array" ref="D157">TREND($C$105:$C$117,$B$105:$B$117,B157)</f>
        <v>108440.65934065933</v>
      </c>
    </row>
    <row r="158" spans="2:4">
      <c r="B158" s="4">
        <v>2</v>
      </c>
      <c r="C158" s="5">
        <v>115300</v>
      </c>
      <c r="D158" s="9" cm="1">
        <f t="array" ref="D158">TREND($C$105:$C$117,$B$105:$B$117,B158)</f>
        <v>114223.62637362636</v>
      </c>
    </row>
    <row r="159" spans="2:4">
      <c r="B159" s="4">
        <v>3</v>
      </c>
      <c r="C159" s="5">
        <v>124700</v>
      </c>
      <c r="D159" s="9" cm="1">
        <f t="array" ref="D159">TREND($C$105:$C$117, $B$105:$B$117,B159)</f>
        <v>120006.5934065934</v>
      </c>
    </row>
    <row r="160" spans="2:4">
      <c r="B160" s="4">
        <v>4</v>
      </c>
      <c r="C160" s="5">
        <v>126600</v>
      </c>
      <c r="D160" s="9" cm="1">
        <f t="array" ref="D160">TREND($C$105:$C$117, $B$105:$B$117,B160)</f>
        <v>125789.56043956043</v>
      </c>
    </row>
    <row r="161" spans="2:7">
      <c r="B161" s="4">
        <v>5</v>
      </c>
      <c r="C161" s="5">
        <v>129300</v>
      </c>
      <c r="D161" s="9" cm="1">
        <f t="array" ref="D161">TREND($C$105:$C$117, $B$105:$B$117,B161)</f>
        <v>131572.52747252746</v>
      </c>
    </row>
    <row r="162" spans="2:7">
      <c r="B162" s="4">
        <v>6</v>
      </c>
      <c r="C162" s="5">
        <v>133500</v>
      </c>
      <c r="D162" s="9" cm="1">
        <f t="array" ref="D162">TREND($C$105:$C$117, $B$105:$B$117,B162)</f>
        <v>137355.49450549448</v>
      </c>
    </row>
    <row r="163" spans="2:7">
      <c r="B163" s="4">
        <v>7</v>
      </c>
      <c r="C163" s="5">
        <v>135800</v>
      </c>
      <c r="D163" s="9" cm="1">
        <f t="array" ref="D163">TREND($C$105:$C$117, $B$105:$B$117,B163)</f>
        <v>143138.46153846153</v>
      </c>
    </row>
    <row r="164" spans="2:7">
      <c r="B164" s="4">
        <v>8</v>
      </c>
      <c r="C164" s="5">
        <v>141800</v>
      </c>
      <c r="D164" s="9" cm="1">
        <f t="array" ref="D164">TREND($C$105:$C$117,$B$105:$B$117,B164)</f>
        <v>148921.42857142858</v>
      </c>
    </row>
    <row r="165" spans="2:7">
      <c r="B165" s="4">
        <v>9</v>
      </c>
      <c r="C165" s="5">
        <v>150500</v>
      </c>
      <c r="D165" s="9" cm="1">
        <f t="array" ref="D165">TREND($C$105:$C$117, $B$105:$B$117,B165)</f>
        <v>154704.3956043956</v>
      </c>
    </row>
    <row r="166" spans="2:7">
      <c r="B166" s="4">
        <v>10</v>
      </c>
      <c r="C166" s="5">
        <v>159100</v>
      </c>
      <c r="D166" s="9" cm="1">
        <f t="array" ref="D166">TREND($C$105:$C$117,$B$105:$B$117,B166)</f>
        <v>160487.36263736262</v>
      </c>
    </row>
    <row r="167" spans="2:7">
      <c r="B167" s="4">
        <v>11</v>
      </c>
      <c r="C167" s="5">
        <v>168300</v>
      </c>
      <c r="D167" s="9" cm="1">
        <f t="array" ref="D167">TREND($C$105:$C$117, $B$105:$B$117,B167)</f>
        <v>166270.32967032967</v>
      </c>
    </row>
    <row r="168" spans="2:7">
      <c r="B168" s="4">
        <v>12</v>
      </c>
      <c r="C168" s="5">
        <v>176200</v>
      </c>
      <c r="D168" s="9" cm="1">
        <f t="array" ref="D168">TREND($C$105:$C$117,$B$105:$B$117,B168)</f>
        <v>172053.29670329671</v>
      </c>
    </row>
    <row r="169" spans="2:7" ht="17" thickBot="1">
      <c r="B169" s="6">
        <v>13</v>
      </c>
      <c r="C169" s="7">
        <v>185300</v>
      </c>
      <c r="D169" s="19" cm="1">
        <f t="array" ref="D169">TREND($C$105:$C$117, $B$105:$B$117,B169)</f>
        <v>177836.26373626373</v>
      </c>
    </row>
    <row r="170" spans="2:7">
      <c r="B170" s="4">
        <v>14</v>
      </c>
      <c r="C170" s="17" t="s">
        <v>48</v>
      </c>
      <c r="D170" s="17" cm="1">
        <f t="array" ref="D170">TREND(C105:C117, B105:B117,B170)</f>
        <v>183619.23076923075</v>
      </c>
      <c r="E170" t="s">
        <v>59</v>
      </c>
    </row>
    <row r="171" spans="2:7">
      <c r="B171" s="4">
        <v>15</v>
      </c>
      <c r="C171" s="17" t="s">
        <v>49</v>
      </c>
      <c r="D171" s="17" cm="1">
        <f t="array" ref="D171">TREND(C105:C117, B105:B117,B171)</f>
        <v>189402.1978021978</v>
      </c>
      <c r="E171" t="s">
        <v>60</v>
      </c>
    </row>
    <row r="173" spans="2:7">
      <c r="B173" s="9" t="s">
        <v>50</v>
      </c>
    </row>
    <row r="174" spans="2:7">
      <c r="B174" s="9" t="s">
        <v>51</v>
      </c>
    </row>
    <row r="176" spans="2:7" ht="17" thickBot="1">
      <c r="B176" s="3" t="s">
        <v>1</v>
      </c>
      <c r="C176" s="18" t="s">
        <v>52</v>
      </c>
      <c r="D176" s="3" t="s">
        <v>2</v>
      </c>
      <c r="E176" s="10" t="s">
        <v>53</v>
      </c>
      <c r="F176" s="9" t="s">
        <v>29</v>
      </c>
      <c r="G176" s="9" t="s">
        <v>54</v>
      </c>
    </row>
    <row r="177" spans="2:5">
      <c r="B177" s="4">
        <v>1</v>
      </c>
      <c r="C177" s="28">
        <v>1</v>
      </c>
      <c r="D177" s="5">
        <v>114400</v>
      </c>
      <c r="E177" cm="1">
        <f t="array" ref="E177" xml:space="preserve"> TREND(D177:D189,C177:C189,C177)</f>
        <v>117771.18967988533</v>
      </c>
    </row>
    <row r="178" spans="2:5">
      <c r="B178" s="4">
        <v>2</v>
      </c>
      <c r="C178" s="28">
        <v>4</v>
      </c>
      <c r="D178" s="5">
        <v>115300</v>
      </c>
      <c r="E178" cm="1">
        <f t="array" ref="E178">TREND(D178:D189,C178:C189,C178)</f>
        <v>119713.15789473684</v>
      </c>
    </row>
    <row r="179" spans="2:5">
      <c r="B179" s="4">
        <v>3</v>
      </c>
      <c r="C179" s="28">
        <v>9</v>
      </c>
      <c r="D179" s="5">
        <v>124700</v>
      </c>
      <c r="E179" cm="1">
        <f t="array" ref="E179">TREND(D179:D189,C179:C189,C179)</f>
        <v>122818.29554069886</v>
      </c>
    </row>
    <row r="180" spans="2:5">
      <c r="B180" s="4">
        <v>4</v>
      </c>
      <c r="C180" s="28">
        <v>16</v>
      </c>
      <c r="D180" s="5">
        <v>126600</v>
      </c>
      <c r="E180" cm="1">
        <f t="array" ref="E180">TREND(D180:D189,C180:C189,C180)</f>
        <v>125016.2663876408</v>
      </c>
    </row>
    <row r="181" spans="2:5">
      <c r="B181" s="4">
        <v>5</v>
      </c>
      <c r="C181" s="28">
        <v>25</v>
      </c>
      <c r="D181" s="5">
        <v>129300</v>
      </c>
      <c r="E181" cm="1">
        <f t="array" ref="E181">TREND(D181:D189,C181:C189,C181)</f>
        <v>128055.52629802177</v>
      </c>
    </row>
    <row r="182" spans="2:5">
      <c r="B182" s="4">
        <v>6</v>
      </c>
      <c r="C182" s="28">
        <v>36</v>
      </c>
      <c r="D182" s="5">
        <v>133500</v>
      </c>
      <c r="E182" cm="1">
        <f t="array" ref="E182">TREND(D182:D189,C182:C189,C182)</f>
        <v>131992.60273972602</v>
      </c>
    </row>
    <row r="183" spans="2:5">
      <c r="B183" s="4">
        <v>7</v>
      </c>
      <c r="C183" s="28">
        <v>49</v>
      </c>
      <c r="D183" s="5">
        <v>135800</v>
      </c>
      <c r="E183" cm="1">
        <f t="array" ref="E183">TREND(D183:D189,C183:C189,C183)</f>
        <v>136591.23537752571</v>
      </c>
    </row>
    <row r="184" spans="2:5">
      <c r="B184" s="4">
        <v>8</v>
      </c>
      <c r="C184" s="28">
        <v>64</v>
      </c>
      <c r="D184" s="5">
        <v>141800</v>
      </c>
      <c r="E184" cm="1">
        <f t="array" ref="E184">TREND(D184:D189,C184:C189,C184)</f>
        <v>143312.32779556836</v>
      </c>
    </row>
    <row r="185" spans="2:5">
      <c r="B185" s="4">
        <v>9</v>
      </c>
      <c r="C185" s="28">
        <v>81</v>
      </c>
      <c r="D185" s="5">
        <v>150500</v>
      </c>
      <c r="E185" cm="1">
        <f t="array" ref="E185">TREND(D185:D189,C185:C189,C185)</f>
        <v>151378.51668726822</v>
      </c>
    </row>
    <row r="186" spans="2:5">
      <c r="B186" s="4">
        <v>10</v>
      </c>
      <c r="C186" s="28">
        <v>100</v>
      </c>
      <c r="D186" s="5">
        <v>159100</v>
      </c>
      <c r="E186" cm="1">
        <f t="array" ref="E186" xml:space="preserve"> TREND(D186:D189,C186:C189,C186)</f>
        <v>159646.37599093997</v>
      </c>
    </row>
    <row r="187" spans="2:5">
      <c r="B187" s="4">
        <v>11</v>
      </c>
      <c r="C187" s="28">
        <v>121</v>
      </c>
      <c r="D187" s="5">
        <v>168300</v>
      </c>
      <c r="E187" cm="1">
        <f t="array" ref="E187">TREND(D187:D189,C187:C189,C187)</f>
        <v>168214.6905725853</v>
      </c>
    </row>
    <row r="188" spans="2:5">
      <c r="B188" s="4">
        <v>12</v>
      </c>
      <c r="C188" s="28">
        <v>144</v>
      </c>
      <c r="D188" s="5">
        <v>176200</v>
      </c>
      <c r="E188" cm="1">
        <f t="array" ref="E188" xml:space="preserve"> TREND(D188:D189,C188:C189,C188)</f>
        <v>176200</v>
      </c>
    </row>
    <row r="189" spans="2:5" ht="17" thickBot="1">
      <c r="B189" s="6">
        <v>13</v>
      </c>
      <c r="C189" s="29">
        <v>169</v>
      </c>
      <c r="D189" s="7">
        <v>185300</v>
      </c>
      <c r="E189" s="15" cm="1">
        <f t="array" ref="E189">TREND(D189:D189,C189:C189,C189)</f>
        <v>185300</v>
      </c>
    </row>
    <row r="193" spans="1:7">
      <c r="B193" s="9" t="s">
        <v>55</v>
      </c>
    </row>
    <row r="194" spans="1:7">
      <c r="B194" s="9" t="s">
        <v>56</v>
      </c>
    </row>
    <row r="195" spans="1:7" ht="18">
      <c r="B195" s="2" t="s">
        <v>63</v>
      </c>
    </row>
    <row r="197" spans="1:7" ht="17" thickBot="1"/>
    <row r="198" spans="1:7">
      <c r="C198" s="30" t="s">
        <v>33</v>
      </c>
      <c r="D198" s="30"/>
      <c r="F198" s="30" t="s">
        <v>33</v>
      </c>
      <c r="G198" s="30"/>
    </row>
    <row r="199" spans="1:7">
      <c r="C199" t="s">
        <v>36</v>
      </c>
      <c r="D199">
        <v>0.9777185243882297</v>
      </c>
      <c r="F199" t="s">
        <v>36</v>
      </c>
      <c r="G199">
        <v>0.9956783372400877</v>
      </c>
    </row>
    <row r="200" spans="1:7">
      <c r="C200" s="31" t="s">
        <v>38</v>
      </c>
      <c r="D200" s="31">
        <v>0.95593351293189699</v>
      </c>
      <c r="F200" s="31" t="s">
        <v>38</v>
      </c>
      <c r="G200" s="31">
        <v>0.99137535124918597</v>
      </c>
    </row>
    <row r="201" spans="1:7">
      <c r="C201" t="s">
        <v>40</v>
      </c>
      <c r="D201">
        <v>0.95192746865297895</v>
      </c>
      <c r="F201" t="s">
        <v>40</v>
      </c>
      <c r="G201">
        <v>0.99059129227183895</v>
      </c>
    </row>
    <row r="202" spans="1:7">
      <c r="C202" t="s">
        <v>41</v>
      </c>
      <c r="D202">
        <v>5050.4542282935226</v>
      </c>
      <c r="F202" t="s">
        <v>41</v>
      </c>
      <c r="G202">
        <v>2234.3280244260477</v>
      </c>
    </row>
    <row r="203" spans="1:7" ht="17" thickBot="1">
      <c r="C203" s="15" t="s">
        <v>42</v>
      </c>
      <c r="D203" s="15">
        <v>13</v>
      </c>
      <c r="F203" s="15" t="s">
        <v>42</v>
      </c>
      <c r="G203" s="15">
        <v>13</v>
      </c>
    </row>
    <row r="205" spans="1:7">
      <c r="C205" s="9" t="s">
        <v>57</v>
      </c>
      <c r="F205" s="9" t="s">
        <v>58</v>
      </c>
    </row>
    <row r="207" spans="1:7">
      <c r="A207" s="9"/>
      <c r="B207" s="9" t="s">
        <v>61</v>
      </c>
    </row>
    <row r="208" spans="1:7" ht="18">
      <c r="B208" s="2" t="s">
        <v>62</v>
      </c>
    </row>
    <row r="210" spans="2:7" ht="17" thickBot="1">
      <c r="B210" s="3" t="s">
        <v>1</v>
      </c>
      <c r="C210" s="18" t="s">
        <v>52</v>
      </c>
      <c r="D210" s="3" t="s">
        <v>2</v>
      </c>
      <c r="E210" s="10" t="s">
        <v>53</v>
      </c>
    </row>
    <row r="211" spans="2:7">
      <c r="B211" s="4">
        <v>1</v>
      </c>
      <c r="C211" s="28">
        <v>1</v>
      </c>
      <c r="D211" s="5">
        <v>114400</v>
      </c>
      <c r="E211" cm="1">
        <f t="array" ref="E211" xml:space="preserve"> TREND(D211:D223,C211:C223,C211)</f>
        <v>117771.18967988533</v>
      </c>
    </row>
    <row r="212" spans="2:7">
      <c r="B212" s="4">
        <v>2</v>
      </c>
      <c r="C212" s="28">
        <v>4</v>
      </c>
      <c r="D212" s="5">
        <v>115300</v>
      </c>
      <c r="E212" cm="1">
        <f t="array" ref="E212">TREND(D212:D223,C212:C223,C212)</f>
        <v>119713.15789473684</v>
      </c>
    </row>
    <row r="213" spans="2:7">
      <c r="B213" s="4">
        <v>3</v>
      </c>
      <c r="C213" s="28">
        <v>9</v>
      </c>
      <c r="D213" s="5">
        <v>124700</v>
      </c>
      <c r="E213" cm="1">
        <f t="array" ref="E213">TREND(D213:D223,C213:C223,C213)</f>
        <v>122818.29554069886</v>
      </c>
    </row>
    <row r="214" spans="2:7">
      <c r="B214" s="4">
        <v>4</v>
      </c>
      <c r="C214" s="28">
        <v>16</v>
      </c>
      <c r="D214" s="5">
        <v>126600</v>
      </c>
      <c r="E214" cm="1">
        <f t="array" ref="E214">TREND(D214:D223,C214:C223,C214)</f>
        <v>125016.2663876408</v>
      </c>
    </row>
    <row r="215" spans="2:7">
      <c r="B215" s="4">
        <v>5</v>
      </c>
      <c r="C215" s="28">
        <v>25</v>
      </c>
      <c r="D215" s="5">
        <v>129300</v>
      </c>
      <c r="E215" cm="1">
        <f t="array" ref="E215">TREND(D215:D223,C215:C223,C215)</f>
        <v>128055.52629802177</v>
      </c>
    </row>
    <row r="216" spans="2:7">
      <c r="B216" s="4">
        <v>6</v>
      </c>
      <c r="C216" s="28">
        <v>36</v>
      </c>
      <c r="D216" s="5">
        <v>133500</v>
      </c>
      <c r="E216" cm="1">
        <f t="array" ref="E216">TREND(D216:D223,C216:C223,C216)</f>
        <v>131992.60273972602</v>
      </c>
    </row>
    <row r="217" spans="2:7">
      <c r="B217" s="4">
        <v>7</v>
      </c>
      <c r="C217" s="28">
        <v>49</v>
      </c>
      <c r="D217" s="5">
        <v>135800</v>
      </c>
      <c r="E217" cm="1">
        <f t="array" ref="E217">TREND(D217:D223,C217:C223,C217)</f>
        <v>136591.23537752571</v>
      </c>
    </row>
    <row r="218" spans="2:7">
      <c r="B218" s="4">
        <v>8</v>
      </c>
      <c r="C218" s="28">
        <v>64</v>
      </c>
      <c r="D218" s="5">
        <v>141800</v>
      </c>
      <c r="E218" cm="1">
        <f t="array" ref="E218">TREND(D218:D223,C218:C223,C218)</f>
        <v>143312.32779556836</v>
      </c>
    </row>
    <row r="219" spans="2:7">
      <c r="B219" s="4">
        <v>9</v>
      </c>
      <c r="C219" s="28">
        <v>81</v>
      </c>
      <c r="D219" s="5">
        <v>150500</v>
      </c>
      <c r="E219" cm="1">
        <f t="array" ref="E219">TREND(D219:D223,C219:C223,C219)</f>
        <v>151378.51668726822</v>
      </c>
    </row>
    <row r="220" spans="2:7">
      <c r="B220" s="4">
        <v>10</v>
      </c>
      <c r="C220" s="28">
        <v>100</v>
      </c>
      <c r="D220" s="5">
        <v>159100</v>
      </c>
      <c r="E220" cm="1">
        <f t="array" ref="E220" xml:space="preserve"> TREND(D220:D223,C220:C223,C220)</f>
        <v>159646.37599093997</v>
      </c>
    </row>
    <row r="221" spans="2:7">
      <c r="B221" s="4">
        <v>11</v>
      </c>
      <c r="C221" s="28">
        <v>121</v>
      </c>
      <c r="D221" s="5">
        <v>168300</v>
      </c>
      <c r="E221" cm="1">
        <f t="array" ref="E221">TREND(D221:D223,C221:C223,C221)</f>
        <v>168214.6905725853</v>
      </c>
    </row>
    <row r="222" spans="2:7">
      <c r="B222" s="4">
        <v>12</v>
      </c>
      <c r="C222" s="28">
        <v>144</v>
      </c>
      <c r="D222" s="5">
        <v>176200</v>
      </c>
      <c r="E222" cm="1">
        <f t="array" ref="E222" xml:space="preserve"> TREND(D222:D223,C222:C223,C222)</f>
        <v>176200</v>
      </c>
    </row>
    <row r="223" spans="2:7" ht="17" thickBot="1">
      <c r="B223" s="6">
        <v>13</v>
      </c>
      <c r="C223" s="29">
        <v>169</v>
      </c>
      <c r="D223" s="7">
        <v>185300</v>
      </c>
      <c r="E223" s="15" cm="1">
        <f t="array" ref="E223">TREND(D223:D223,C223:C223,C223)</f>
        <v>185300</v>
      </c>
    </row>
    <row r="224" spans="2:7">
      <c r="B224" s="4">
        <v>14</v>
      </c>
      <c r="C224" s="28">
        <v>196</v>
      </c>
      <c r="D224" s="31" t="s">
        <v>49</v>
      </c>
      <c r="E224" s="31">
        <v>197469.33600000001</v>
      </c>
      <c r="F224" s="9" t="s">
        <v>29</v>
      </c>
      <c r="G224" s="9" t="s">
        <v>64</v>
      </c>
    </row>
    <row r="225" spans="2:7">
      <c r="B225" s="4">
        <v>15</v>
      </c>
      <c r="C225" s="28">
        <v>225</v>
      </c>
      <c r="D225" s="31" t="s">
        <v>65</v>
      </c>
      <c r="E225" s="31">
        <v>209302.23499999999</v>
      </c>
      <c r="F225" s="9" t="s">
        <v>66</v>
      </c>
      <c r="G225" s="9" t="s">
        <v>67</v>
      </c>
    </row>
    <row r="227" spans="2:7">
      <c r="B227" s="9" t="s">
        <v>68</v>
      </c>
    </row>
    <row r="228" spans="2:7" ht="18">
      <c r="B228" s="2" t="s">
        <v>69</v>
      </c>
    </row>
    <row r="229" spans="2:7">
      <c r="B229" s="9" t="s">
        <v>70</v>
      </c>
    </row>
    <row r="230" spans="2:7">
      <c r="B230" s="9" t="s">
        <v>71</v>
      </c>
    </row>
    <row r="231" spans="2:7">
      <c r="B231" s="9" t="s">
        <v>72</v>
      </c>
    </row>
    <row r="232" spans="2:7">
      <c r="B232" s="9" t="s">
        <v>73</v>
      </c>
    </row>
    <row r="234" spans="2:7">
      <c r="B234" s="32" t="s">
        <v>74</v>
      </c>
    </row>
    <row r="236" spans="2:7">
      <c r="B236" s="32" t="s">
        <v>75</v>
      </c>
    </row>
    <row r="237" spans="2:7">
      <c r="B237" s="32" t="s">
        <v>76</v>
      </c>
    </row>
    <row r="239" spans="2:7">
      <c r="B239" s="32" t="s">
        <v>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55042-7D40-BD4E-9A50-FB83BCFDCE65}">
  <dimension ref="B2:J19"/>
  <sheetViews>
    <sheetView workbookViewId="0">
      <selection activeCell="M29" sqref="M29"/>
    </sheetView>
  </sheetViews>
  <sheetFormatPr baseColWidth="10" defaultRowHeight="16"/>
  <sheetData>
    <row r="2" spans="2:7">
      <c r="B2" t="s">
        <v>78</v>
      </c>
    </row>
    <row r="3" spans="2:7" ht="17" thickBot="1"/>
    <row r="4" spans="2:7">
      <c r="B4" s="30" t="s">
        <v>33</v>
      </c>
      <c r="C4" s="30"/>
    </row>
    <row r="5" spans="2:7">
      <c r="B5" t="s">
        <v>36</v>
      </c>
      <c r="C5">
        <v>0.9777185243882297</v>
      </c>
    </row>
    <row r="6" spans="2:7">
      <c r="B6" t="s">
        <v>38</v>
      </c>
      <c r="C6">
        <v>0.95593351293189699</v>
      </c>
    </row>
    <row r="7" spans="2:7">
      <c r="B7" t="s">
        <v>40</v>
      </c>
      <c r="C7">
        <v>0.95192746865297895</v>
      </c>
    </row>
    <row r="8" spans="2:7">
      <c r="B8" t="s">
        <v>41</v>
      </c>
      <c r="C8">
        <v>5050.4542282935226</v>
      </c>
    </row>
    <row r="9" spans="2:7" ht="17" thickBot="1">
      <c r="B9" s="15" t="s">
        <v>42</v>
      </c>
      <c r="C9" s="15">
        <v>13</v>
      </c>
    </row>
    <row r="11" spans="2:7" ht="17" thickBot="1">
      <c r="B11" t="s">
        <v>79</v>
      </c>
    </row>
    <row r="12" spans="2:7">
      <c r="B12" s="33"/>
      <c r="C12" s="33" t="s">
        <v>80</v>
      </c>
      <c r="D12" s="33" t="s">
        <v>81</v>
      </c>
      <c r="E12" s="33" t="s">
        <v>82</v>
      </c>
      <c r="F12" s="33" t="s">
        <v>83</v>
      </c>
      <c r="G12" s="33" t="s">
        <v>84</v>
      </c>
    </row>
    <row r="13" spans="2:7">
      <c r="B13" t="s">
        <v>85</v>
      </c>
      <c r="C13">
        <v>1</v>
      </c>
      <c r="D13">
        <v>6086572802.1978016</v>
      </c>
      <c r="E13">
        <v>6086572802.1978016</v>
      </c>
      <c r="F13">
        <v>238.62280253926394</v>
      </c>
      <c r="G13">
        <v>8.36066255903339E-9</v>
      </c>
    </row>
    <row r="14" spans="2:7">
      <c r="B14" t="s">
        <v>86</v>
      </c>
      <c r="C14">
        <v>11</v>
      </c>
      <c r="D14">
        <v>280577967.03296709</v>
      </c>
      <c r="E14">
        <v>25507087.912087917</v>
      </c>
    </row>
    <row r="15" spans="2:7" ht="17" thickBot="1">
      <c r="B15" s="15" t="s">
        <v>87</v>
      </c>
      <c r="C15" s="15">
        <v>12</v>
      </c>
      <c r="D15" s="15">
        <v>6367150769.2307682</v>
      </c>
      <c r="E15" s="15"/>
      <c r="F15" s="15"/>
      <c r="G15" s="15"/>
    </row>
    <row r="16" spans="2:7" ht="17" thickBot="1"/>
    <row r="17" spans="2:10">
      <c r="B17" s="33"/>
      <c r="C17" s="33" t="s">
        <v>88</v>
      </c>
      <c r="D17" s="33" t="s">
        <v>41</v>
      </c>
      <c r="E17" s="33" t="s">
        <v>89</v>
      </c>
      <c r="F17" s="33" t="s">
        <v>90</v>
      </c>
      <c r="G17" s="33" t="s">
        <v>91</v>
      </c>
      <c r="H17" s="33" t="s">
        <v>92</v>
      </c>
      <c r="I17" s="33" t="s">
        <v>93</v>
      </c>
      <c r="J17" s="33" t="s">
        <v>94</v>
      </c>
    </row>
    <row r="18" spans="2:10">
      <c r="B18" t="s">
        <v>95</v>
      </c>
      <c r="C18">
        <v>102657.69230769201</v>
      </c>
      <c r="D18">
        <v>2971.4266918356761</v>
      </c>
      <c r="E18">
        <v>34.548283688019524</v>
      </c>
      <c r="F18">
        <v>1.4326082273132729E-12</v>
      </c>
      <c r="G18">
        <v>96117.62625466178</v>
      </c>
      <c r="H18">
        <v>109197.75836072282</v>
      </c>
      <c r="I18">
        <v>96117.62625466178</v>
      </c>
      <c r="J18">
        <v>109197.75836072282</v>
      </c>
    </row>
    <row r="19" spans="2:10" ht="17" thickBot="1">
      <c r="B19" s="15" t="s">
        <v>96</v>
      </c>
      <c r="C19" s="15">
        <v>5782.9670329670298</v>
      </c>
      <c r="D19" s="15">
        <v>374.36457455507423</v>
      </c>
      <c r="E19" s="15">
        <v>15.447420578830112</v>
      </c>
      <c r="F19" s="15">
        <v>8.36066255903339E-9</v>
      </c>
      <c r="G19" s="15">
        <v>4958.9961599072958</v>
      </c>
      <c r="H19" s="15">
        <v>6606.9379060267711</v>
      </c>
      <c r="I19" s="15">
        <v>4958.9961599072958</v>
      </c>
      <c r="J19" s="15">
        <v>6606.9379060267711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C47E-061A-154C-A3CA-644E345AD8DB}">
  <dimension ref="B2:J19"/>
  <sheetViews>
    <sheetView workbookViewId="0">
      <selection activeCell="K28" sqref="K28"/>
    </sheetView>
  </sheetViews>
  <sheetFormatPr baseColWidth="10" defaultRowHeight="16"/>
  <sheetData>
    <row r="2" spans="2:7">
      <c r="B2" t="s">
        <v>78</v>
      </c>
    </row>
    <row r="3" spans="2:7" ht="17" thickBot="1"/>
    <row r="4" spans="2:7">
      <c r="B4" s="30" t="s">
        <v>33</v>
      </c>
      <c r="C4" s="30"/>
    </row>
    <row r="5" spans="2:7">
      <c r="B5" t="s">
        <v>36</v>
      </c>
      <c r="C5">
        <v>0.9956783372400877</v>
      </c>
    </row>
    <row r="6" spans="2:7">
      <c r="B6" t="s">
        <v>38</v>
      </c>
      <c r="C6">
        <v>0.99137535124918597</v>
      </c>
    </row>
    <row r="7" spans="2:7">
      <c r="B7" t="s">
        <v>40</v>
      </c>
      <c r="C7">
        <v>0.99059129227183895</v>
      </c>
    </row>
    <row r="8" spans="2:7">
      <c r="B8" t="s">
        <v>41</v>
      </c>
      <c r="C8">
        <v>2234.3280244260477</v>
      </c>
    </row>
    <row r="9" spans="2:7" ht="17" thickBot="1">
      <c r="B9" s="15" t="s">
        <v>42</v>
      </c>
      <c r="C9" s="15">
        <v>13</v>
      </c>
    </row>
    <row r="11" spans="2:7" ht="17" thickBot="1">
      <c r="B11" t="s">
        <v>79</v>
      </c>
    </row>
    <row r="12" spans="2:7">
      <c r="B12" s="33"/>
      <c r="C12" s="33" t="s">
        <v>80</v>
      </c>
      <c r="D12" s="33" t="s">
        <v>81</v>
      </c>
      <c r="E12" s="33" t="s">
        <v>82</v>
      </c>
      <c r="F12" s="33" t="s">
        <v>83</v>
      </c>
      <c r="G12" s="33" t="s">
        <v>84</v>
      </c>
    </row>
    <row r="13" spans="2:7">
      <c r="B13" t="s">
        <v>85</v>
      </c>
      <c r="C13">
        <v>1</v>
      </c>
      <c r="D13">
        <v>6312236330.3026772</v>
      </c>
      <c r="E13">
        <v>6312236330.3026772</v>
      </c>
      <c r="F13">
        <v>1264.4142595037961</v>
      </c>
      <c r="G13">
        <v>1.0460570320846565E-12</v>
      </c>
    </row>
    <row r="14" spans="2:7">
      <c r="B14" t="s">
        <v>86</v>
      </c>
      <c r="C14">
        <v>11</v>
      </c>
      <c r="D14">
        <v>54914438.92809166</v>
      </c>
      <c r="E14">
        <v>4992221.7207356058</v>
      </c>
    </row>
    <row r="15" spans="2:7" ht="17" thickBot="1">
      <c r="B15" s="15" t="s">
        <v>87</v>
      </c>
      <c r="C15" s="15">
        <v>12</v>
      </c>
      <c r="D15" s="15">
        <v>6367150769.2307692</v>
      </c>
      <c r="E15" s="15"/>
      <c r="F15" s="15"/>
      <c r="G15" s="15"/>
    </row>
    <row r="16" spans="2:7" ht="17" thickBot="1"/>
    <row r="17" spans="2:10">
      <c r="B17" s="33"/>
      <c r="C17" s="33" t="s">
        <v>88</v>
      </c>
      <c r="D17" s="33" t="s">
        <v>41</v>
      </c>
      <c r="E17" s="33" t="s">
        <v>89</v>
      </c>
      <c r="F17" s="33" t="s">
        <v>90</v>
      </c>
      <c r="G17" s="33" t="s">
        <v>91</v>
      </c>
      <c r="H17" s="33" t="s">
        <v>92</v>
      </c>
      <c r="I17" s="33" t="s">
        <v>93</v>
      </c>
      <c r="J17" s="33" t="s">
        <v>94</v>
      </c>
    </row>
    <row r="18" spans="2:10">
      <c r="B18" t="s">
        <v>95</v>
      </c>
      <c r="C18">
        <v>117495.257447076</v>
      </c>
      <c r="D18">
        <v>950.83076328987079</v>
      </c>
      <c r="E18">
        <v>123.57115691181784</v>
      </c>
      <c r="F18">
        <v>1.2200302777342127E-18</v>
      </c>
      <c r="G18">
        <v>115402.49304731653</v>
      </c>
      <c r="H18">
        <v>119588.02184683576</v>
      </c>
      <c r="I18">
        <v>115402.49304731653</v>
      </c>
      <c r="J18">
        <v>119588.02184683576</v>
      </c>
    </row>
    <row r="19" spans="2:10" ht="17" thickBot="1">
      <c r="B19" s="15" t="s">
        <v>96</v>
      </c>
      <c r="C19" s="15">
        <v>408.03139925093001</v>
      </c>
      <c r="D19" s="15">
        <v>11.474899542136036</v>
      </c>
      <c r="E19" s="15">
        <v>35.558603171437944</v>
      </c>
      <c r="F19" s="15">
        <v>1.0460570320846565E-12</v>
      </c>
      <c r="G19" s="15">
        <v>382.77531564514652</v>
      </c>
      <c r="H19" s="15">
        <v>433.28748285671406</v>
      </c>
      <c r="I19" s="15">
        <v>382.77531564514652</v>
      </c>
      <c r="J19" s="15">
        <v>433.28748285671406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Linear </vt:lpstr>
      <vt:lpstr>Quadratic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masaya sato</dc:creator>
  <cp:lastModifiedBy>masaya sato</cp:lastModifiedBy>
  <dcterms:created xsi:type="dcterms:W3CDTF">2025-05-25T04:00:34Z</dcterms:created>
  <dcterms:modified xsi:type="dcterms:W3CDTF">2025-05-25T05:01:48Z</dcterms:modified>
</cp:coreProperties>
</file>