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masayasato/Desktop/"/>
    </mc:Choice>
  </mc:AlternateContent>
  <xr:revisionPtr revIDLastSave="0" documentId="8_{B369974E-6243-404E-B8DF-ABDC9AF84D84}" xr6:coauthVersionLast="47" xr6:coauthVersionMax="47" xr10:uidLastSave="{00000000-0000-0000-0000-000000000000}"/>
  <bookViews>
    <workbookView xWindow="0" yWindow="520" windowWidth="28040" windowHeight="16300" xr2:uid="{09C86501-E27C-0044-B442-2AC7A7EB97C6}"/>
  </bookViews>
  <sheets>
    <sheet name="Sheet1" sheetId="1" r:id="rId1"/>
  </sheets>
  <calcPr calcId="18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9" i="1" l="1"/>
  <c r="B118" i="1"/>
  <c r="B117" i="1"/>
  <c r="B115" i="1"/>
  <c r="B120" i="1" s="1"/>
  <c r="D105" i="1"/>
  <c r="C105" i="1"/>
  <c r="B105" i="1"/>
  <c r="D104" i="1"/>
  <c r="C104" i="1"/>
  <c r="B104" i="1"/>
  <c r="E103" i="1"/>
  <c r="E102" i="1"/>
  <c r="E101" i="1"/>
  <c r="D90" i="1"/>
  <c r="C90" i="1"/>
  <c r="B90" i="1"/>
  <c r="D89" i="1"/>
  <c r="C89" i="1"/>
  <c r="B89" i="1"/>
  <c r="E88" i="1"/>
  <c r="E87" i="1"/>
  <c r="E86" i="1"/>
  <c r="D75" i="1"/>
  <c r="C75" i="1"/>
  <c r="B75" i="1"/>
  <c r="D74" i="1"/>
  <c r="C74" i="1"/>
  <c r="B74" i="1"/>
  <c r="E73" i="1"/>
  <c r="E72" i="1"/>
  <c r="E71" i="1"/>
  <c r="D52" i="1"/>
  <c r="C52" i="1"/>
  <c r="B52" i="1"/>
  <c r="E53" i="1" s="1"/>
  <c r="E47" i="1"/>
  <c r="G47" i="1" s="1"/>
  <c r="G46" i="1"/>
  <c r="E46" i="1"/>
  <c r="E45" i="1"/>
  <c r="G45" i="1" s="1"/>
  <c r="E41" i="1"/>
  <c r="G41" i="1" s="1"/>
  <c r="E40" i="1"/>
  <c r="G40" i="1" s="1"/>
  <c r="E39" i="1"/>
  <c r="G39" i="1" s="1"/>
  <c r="E35" i="1"/>
  <c r="G35" i="1" s="1"/>
  <c r="E34" i="1"/>
  <c r="G34" i="1" s="1"/>
  <c r="E33" i="1"/>
  <c r="G33" i="1" s="1"/>
</calcChain>
</file>

<file path=xl/sharedStrings.xml><?xml version="1.0" encoding="utf-8"?>
<sst xmlns="http://schemas.openxmlformats.org/spreadsheetml/2006/main" count="237" uniqueCount="151">
  <si>
    <r>
      <t xml:space="preserve">Q) The </t>
    </r>
    <r>
      <rPr>
        <b/>
        <sz val="12"/>
        <color theme="5"/>
        <rFont val="Aptos Narrow (Body)"/>
      </rPr>
      <t>Golfers’ Link (TGL)</t>
    </r>
    <r>
      <rPr>
        <sz val="12"/>
        <color theme="1"/>
        <rFont val="Aptos Narrow"/>
        <family val="2"/>
        <scheme val="minor"/>
      </rPr>
      <t xml:space="preserve"> is a company specializing in the</t>
    </r>
    <r>
      <rPr>
        <sz val="12"/>
        <color theme="5"/>
        <rFont val="Aptos Narrow (Body)"/>
      </rPr>
      <t xml:space="preserve"> production of quality, discount sets of golf clubs.</t>
    </r>
  </si>
  <si>
    <r>
      <t xml:space="preserve">       </t>
    </r>
    <r>
      <rPr>
        <sz val="12"/>
        <color theme="5"/>
        <rFont val="Aptos Narrow (Body)"/>
      </rPr>
      <t xml:space="preserve"> </t>
    </r>
    <r>
      <rPr>
        <b/>
        <sz val="12"/>
        <color theme="5"/>
        <rFont val="Aptos Narrow (Body)"/>
      </rPr>
      <t>Adrian</t>
    </r>
    <r>
      <rPr>
        <sz val="12"/>
        <color theme="1"/>
        <rFont val="Aptos Narrow"/>
        <family val="2"/>
        <scheme val="minor"/>
      </rPr>
      <t xml:space="preserve">, the </t>
    </r>
    <r>
      <rPr>
        <sz val="12"/>
        <color theme="5"/>
        <rFont val="Aptos Narrow (Body)"/>
      </rPr>
      <t>new VP of Operations</t>
    </r>
    <r>
      <rPr>
        <sz val="12"/>
        <color theme="1"/>
        <rFont val="Aptos Narrow"/>
        <family val="2"/>
        <scheme val="minor"/>
      </rPr>
      <t xml:space="preserve"> was hired as he was a </t>
    </r>
    <r>
      <rPr>
        <sz val="12"/>
        <color theme="5"/>
        <rFont val="Aptos Narrow (Body)"/>
      </rPr>
      <t>Supply Chain Management (SCM)</t>
    </r>
    <r>
      <rPr>
        <sz val="12"/>
        <color theme="1"/>
        <rFont val="Aptos Narrow"/>
        <family val="2"/>
        <scheme val="minor"/>
      </rPr>
      <t xml:space="preserve"> expert</t>
    </r>
  </si>
  <si>
    <t xml:space="preserve">        Adrian’s priority is to ensure that all aspects of production/distribution are optimized.</t>
  </si>
  <si>
    <t xml:space="preserve">       TGL produces 3 different lines of golf clubs for Men, Women and Junior golfers at their manufacturing plants in Daytona Beach, FL; Memphis, TN; and Tempe, AZ</t>
  </si>
  <si>
    <r>
      <t xml:space="preserve">          •The </t>
    </r>
    <r>
      <rPr>
        <sz val="12"/>
        <color theme="5"/>
        <rFont val="Aptos Narrow (Body)"/>
      </rPr>
      <t>Tempe plan</t>
    </r>
    <r>
      <rPr>
        <sz val="12"/>
        <color theme="1"/>
        <rFont val="Aptos Narrow"/>
        <family val="2"/>
        <scheme val="minor"/>
      </rPr>
      <t xml:space="preserve">t produces </t>
    </r>
    <r>
      <rPr>
        <sz val="12"/>
        <color theme="5"/>
        <rFont val="Aptos Narrow (Body)"/>
      </rPr>
      <t>all 3 lines</t>
    </r>
    <r>
      <rPr>
        <sz val="12"/>
        <color theme="1"/>
        <rFont val="Aptos Narrow"/>
        <family val="2"/>
        <scheme val="minor"/>
      </rPr>
      <t xml:space="preserve"> of clubs.</t>
    </r>
  </si>
  <si>
    <r>
      <t xml:space="preserve">          •	</t>
    </r>
    <r>
      <rPr>
        <sz val="12"/>
        <color theme="5"/>
        <rFont val="Aptos Narrow (Body)"/>
      </rPr>
      <t>Daytona plant</t>
    </r>
    <r>
      <rPr>
        <sz val="12"/>
        <color theme="1"/>
        <rFont val="Aptos Narrow"/>
        <family val="2"/>
        <scheme val="minor"/>
      </rPr>
      <t xml:space="preserve"> produces </t>
    </r>
    <r>
      <rPr>
        <sz val="12"/>
        <color theme="5"/>
        <rFont val="Aptos Narrow (Body)"/>
      </rPr>
      <t>only the Men’s and Women’s</t>
    </r>
    <r>
      <rPr>
        <sz val="12"/>
        <color theme="1"/>
        <rFont val="Aptos Narrow"/>
        <family val="2"/>
        <scheme val="minor"/>
      </rPr>
      <t xml:space="preserve"> lines</t>
    </r>
  </si>
  <si>
    <r>
      <t xml:space="preserve">          •	</t>
    </r>
    <r>
      <rPr>
        <sz val="12"/>
        <color theme="5"/>
        <rFont val="Aptos Narrow (Body)"/>
      </rPr>
      <t>Memphis plant</t>
    </r>
    <r>
      <rPr>
        <sz val="12"/>
        <color theme="1"/>
        <rFont val="Aptos Narrow"/>
        <family val="2"/>
        <scheme val="minor"/>
      </rPr>
      <t xml:space="preserve"> produces </t>
    </r>
    <r>
      <rPr>
        <sz val="12"/>
        <color theme="5"/>
        <rFont val="Aptos Narrow (Body)"/>
      </rPr>
      <t>only the Women’s and Junior’s</t>
    </r>
    <r>
      <rPr>
        <sz val="12"/>
        <color theme="1"/>
        <rFont val="Aptos Narrow"/>
        <family val="2"/>
        <scheme val="minor"/>
      </rPr>
      <t xml:space="preserve"> lines</t>
    </r>
  </si>
  <si>
    <t>The Golfers’ Link（TGL）は、品質の高い割引ゴルフクラブセットの製造を専門とする会社です。</t>
  </si>
  <si>
    <t>アドリアンはサプライチェーンマネジメント（SCM）の専門家として、新たにオペレーション担当副社長に採用されました。</t>
  </si>
  <si>
    <t>アドリアンの最優先事項は、生産および流通のすべての側面を最適化することです。</t>
  </si>
  <si>
    <r>
      <t>TGLは、</t>
    </r>
    <r>
      <rPr>
        <b/>
        <sz val="12"/>
        <color rgb="FF000000"/>
        <rFont val="Aptos Narrow"/>
        <family val="2"/>
        <scheme val="minor"/>
      </rPr>
      <t>男性用・女性用・ジュニア用の3種類のゴルフクラブ</t>
    </r>
    <r>
      <rPr>
        <sz val="12"/>
        <color rgb="FF000000"/>
        <rFont val="Aptos Narrow"/>
        <family val="2"/>
        <scheme val="minor"/>
      </rPr>
      <t>を、以下の製造工場で生産しています：</t>
    </r>
  </si>
  <si>
    <r>
      <t>テンピ（アリゾナ州）工場</t>
    </r>
    <r>
      <rPr>
        <sz val="12"/>
        <color rgb="FF000000"/>
        <rFont val="Aptos Narrow"/>
        <family val="2"/>
        <scheme val="minor"/>
      </rPr>
      <t>は、</t>
    </r>
    <r>
      <rPr>
        <b/>
        <sz val="12"/>
        <color rgb="FF000000"/>
        <rFont val="Aptos Narrow"/>
        <family val="2"/>
        <scheme val="minor"/>
      </rPr>
      <t>3種類すべてのクラブ</t>
    </r>
    <r>
      <rPr>
        <sz val="12"/>
        <color rgb="FF000000"/>
        <rFont val="Aptos Narrow"/>
        <family val="2"/>
        <scheme val="minor"/>
      </rPr>
      <t>を製造します。</t>
    </r>
  </si>
  <si>
    <r>
      <t>デイトナ（フロリダ州）工場</t>
    </r>
    <r>
      <rPr>
        <sz val="12"/>
        <color rgb="FF000000"/>
        <rFont val="Aptos Narrow"/>
        <family val="2"/>
        <scheme val="minor"/>
      </rPr>
      <t>は、</t>
    </r>
    <r>
      <rPr>
        <b/>
        <sz val="12"/>
        <color rgb="FF000000"/>
        <rFont val="Aptos Narrow"/>
        <family val="2"/>
        <scheme val="minor"/>
      </rPr>
      <t>男性用および女性用のクラブ</t>
    </r>
    <r>
      <rPr>
        <sz val="12"/>
        <color rgb="FF000000"/>
        <rFont val="Aptos Narrow"/>
        <family val="2"/>
        <scheme val="minor"/>
      </rPr>
      <t>のみを製造します。</t>
    </r>
  </si>
  <si>
    <r>
      <t>メンフィス（テネシー州）工場</t>
    </r>
    <r>
      <rPr>
        <sz val="12"/>
        <color rgb="FF000000"/>
        <rFont val="Aptos Narrow"/>
        <family val="2"/>
        <scheme val="minor"/>
      </rPr>
      <t>は、</t>
    </r>
    <r>
      <rPr>
        <b/>
        <sz val="12"/>
        <color rgb="FF000000"/>
        <rFont val="Aptos Narrow"/>
        <family val="2"/>
        <scheme val="minor"/>
      </rPr>
      <t>女性用およびジュニア用のクラブ</t>
    </r>
    <r>
      <rPr>
        <sz val="12"/>
        <color rgb="FF000000"/>
        <rFont val="Aptos Narrow"/>
        <family val="2"/>
        <scheme val="minor"/>
      </rPr>
      <t>のみを製造します。</t>
    </r>
  </si>
  <si>
    <t>(Cost &amp; Resource)</t>
  </si>
  <si>
    <t xml:space="preserve">       Each line of clubs require varying amounts of raw materials that are sometimes in short supply: </t>
  </si>
  <si>
    <t xml:space="preserve">       Titanium, Aluminum and a  distinctive rock maple wood that TGL uses in all its drivers.</t>
  </si>
  <si>
    <r>
      <t xml:space="preserve">      "The</t>
    </r>
    <r>
      <rPr>
        <sz val="12"/>
        <color theme="5"/>
        <rFont val="Aptos Narrow (Body)"/>
      </rPr>
      <t xml:space="preserve"> amount of materials required </t>
    </r>
    <r>
      <rPr>
        <sz val="12"/>
        <color theme="1"/>
        <rFont val="Aptos Narrow (Body)"/>
      </rPr>
      <t>i</t>
    </r>
    <r>
      <rPr>
        <sz val="12"/>
        <color theme="1"/>
        <rFont val="Aptos Narrow"/>
        <family val="2"/>
        <scheme val="minor"/>
      </rPr>
      <t xml:space="preserve">n each set of the different lines of clubs is as shown </t>
    </r>
    <r>
      <rPr>
        <sz val="12"/>
        <color theme="5"/>
        <rFont val="Aptos Narrow (Body)"/>
      </rPr>
      <t>below</t>
    </r>
    <r>
      <rPr>
        <sz val="12"/>
        <color theme="1"/>
        <rFont val="Aptos Narrow"/>
        <family val="2"/>
        <scheme val="minor"/>
      </rPr>
      <t>:"</t>
    </r>
  </si>
  <si>
    <t>Resorced Required (lbs)</t>
  </si>
  <si>
    <t xml:space="preserve">Men’s	</t>
  </si>
  <si>
    <t>Women’s</t>
  </si>
  <si>
    <t>Junior’s</t>
  </si>
  <si>
    <t>Titanium</t>
  </si>
  <si>
    <t>Aluminum</t>
  </si>
  <si>
    <t>Rock Maple wood</t>
  </si>
  <si>
    <t>各クラブのラインごとに必要な原材料の量は異なり、これらの材料は時として不足することがあります。</t>
  </si>
  <si>
    <r>
      <t>TGLではすべてのドライバーに</t>
    </r>
    <r>
      <rPr>
        <b/>
        <sz val="12"/>
        <color rgb="FF000000"/>
        <rFont val="Aptos Narrow"/>
        <family val="2"/>
        <scheme val="minor"/>
      </rPr>
      <t>チタン、アルミニウム、そして特有のロックメープル材</t>
    </r>
    <r>
      <rPr>
        <sz val="12"/>
        <color rgb="FF000000"/>
        <rFont val="Aptos Narrow"/>
        <family val="2"/>
        <scheme val="minor"/>
      </rPr>
      <t>を使用しています。</t>
    </r>
  </si>
  <si>
    <t>「各クラブセットのラインごとに必要な材料の量は、以下の通りです。」</t>
  </si>
  <si>
    <r>
      <t>The estimated amount of each of these</t>
    </r>
    <r>
      <rPr>
        <sz val="12"/>
        <color theme="5"/>
        <rFont val="Aptos Narrow (Body)"/>
      </rPr>
      <t xml:space="preserve"> key resources available at each plant</t>
    </r>
  </si>
  <si>
    <t>Estimated Resource Availability )lbs)</t>
  </si>
  <si>
    <t xml:space="preserve">Daytona </t>
  </si>
  <si>
    <t xml:space="preserve">Menmphis </t>
  </si>
  <si>
    <t>Tempe</t>
  </si>
  <si>
    <t xml:space="preserve">Aluminium </t>
  </si>
  <si>
    <t>各工場で利用可能なこれら主要資源の推定量</t>
  </si>
  <si>
    <r>
      <t xml:space="preserve"> </t>
    </r>
    <r>
      <rPr>
        <b/>
        <sz val="12"/>
        <color theme="1"/>
        <rFont val="Aptos Narrow"/>
        <family val="2"/>
        <scheme val="minor"/>
      </rPr>
      <t xml:space="preserve">(Capacity of production at each plants ) </t>
    </r>
  </si>
  <si>
    <r>
      <t xml:space="preserve"> </t>
    </r>
    <r>
      <rPr>
        <b/>
        <sz val="12"/>
        <color theme="1"/>
        <rFont val="Aptos Narrow"/>
        <family val="2"/>
        <scheme val="minor"/>
      </rPr>
      <t xml:space="preserve">  Daytona </t>
    </r>
  </si>
  <si>
    <t xml:space="preserve">Men </t>
  </si>
  <si>
    <t xml:space="preserve">Women </t>
  </si>
  <si>
    <t xml:space="preserve">Junior </t>
  </si>
  <si>
    <t xml:space="preserve">used </t>
  </si>
  <si>
    <t xml:space="preserve">Availability </t>
  </si>
  <si>
    <t xml:space="preserve">Slack </t>
  </si>
  <si>
    <t>Rock Maple Wood</t>
  </si>
  <si>
    <r>
      <t xml:space="preserve"> </t>
    </r>
    <r>
      <rPr>
        <b/>
        <sz val="12"/>
        <color theme="1"/>
        <rFont val="Aptos Narrow"/>
        <family val="2"/>
        <scheme val="minor"/>
      </rPr>
      <t xml:space="preserve">  Memphis </t>
    </r>
  </si>
  <si>
    <t>Slack</t>
  </si>
  <si>
    <r>
      <t xml:space="preserve"> </t>
    </r>
    <r>
      <rPr>
        <b/>
        <sz val="12"/>
        <color theme="1"/>
        <rFont val="Aptos Narrow"/>
        <family val="2"/>
        <scheme val="minor"/>
      </rPr>
      <t xml:space="preserve">  Tempe </t>
    </r>
  </si>
  <si>
    <t xml:space="preserve">(Revenue) </t>
  </si>
  <si>
    <t xml:space="preserve">  •The Men’s , Women’s and Junior’s lines generate wholesale revenues of $225, $195 and $165,</t>
  </si>
  <si>
    <t>Men</t>
  </si>
  <si>
    <t>Total Made</t>
  </si>
  <si>
    <t xml:space="preserve">Total Revenue </t>
  </si>
  <si>
    <t xml:space="preserve">Revenue </t>
  </si>
  <si>
    <t>(Shippong Cost )</t>
  </si>
  <si>
    <r>
      <t xml:space="preserve">•Club sets are shipped </t>
    </r>
    <r>
      <rPr>
        <sz val="12"/>
        <color theme="5"/>
        <rFont val="Aptos Narrow (Body)"/>
      </rPr>
      <t>from the production plants to distribution centers in Sacramento, CA; Denver, CO, and Pittsburgh, PA</t>
    </r>
  </si>
  <si>
    <t>•	Each month, the distribution centers order the required number of club sets in each of the 3 lines.</t>
  </si>
  <si>
    <r>
      <t xml:space="preserve">•	TGL’s contract with this distributor requires the company to fill </t>
    </r>
    <r>
      <rPr>
        <sz val="12"/>
        <color theme="5"/>
        <rFont val="Aptos Narrow (Body)"/>
      </rPr>
      <t>at least 90 %</t>
    </r>
    <r>
      <rPr>
        <sz val="12"/>
        <color theme="1"/>
        <rFont val="Aptos Narrow"/>
        <family val="2"/>
        <scheme val="minor"/>
      </rPr>
      <t xml:space="preserve"> ( but </t>
    </r>
    <r>
      <rPr>
        <sz val="12"/>
        <color theme="5"/>
        <rFont val="Aptos Narrow (Body)"/>
      </rPr>
      <t>not more than 100%</t>
    </r>
    <r>
      <rPr>
        <sz val="12"/>
        <color theme="1"/>
        <rFont val="Aptos Narrow"/>
        <family val="2"/>
        <scheme val="minor"/>
      </rPr>
      <t xml:space="preserve">) of </t>
    </r>
    <r>
      <rPr>
        <sz val="12"/>
        <color theme="5"/>
        <rFont val="Aptos Narrow (Body)"/>
      </rPr>
      <t>all distributor orders</t>
    </r>
    <r>
      <rPr>
        <sz val="12"/>
        <color theme="1"/>
        <rFont val="Aptos Narrow"/>
        <family val="2"/>
        <scheme val="minor"/>
      </rPr>
      <t>.</t>
    </r>
  </si>
  <si>
    <t>(Shipping Costs)</t>
  </si>
  <si>
    <t>Men’s</t>
  </si>
  <si>
    <t xml:space="preserve">Memphis </t>
  </si>
  <si>
    <t>Daytona</t>
  </si>
  <si>
    <t>Min; 51X1ds + 28X1dd + 36X1DP + 10X3ts + 43X3td + 56X3tp</t>
  </si>
  <si>
    <t>Sacramento, CA</t>
  </si>
  <si>
    <t>x</t>
  </si>
  <si>
    <t>Denver, CO</t>
  </si>
  <si>
    <t>Pittsburgh, PA</t>
  </si>
  <si>
    <t xml:space="preserve">(Shipping Quantities ) </t>
  </si>
  <si>
    <t xml:space="preserve">To/ From </t>
  </si>
  <si>
    <t>Supplied</t>
  </si>
  <si>
    <t>Demand(100%)</t>
  </si>
  <si>
    <t>630&lt;=X1ds + X3ts  &lt;=700</t>
  </si>
  <si>
    <t>495&lt;= X1dd + X3td &lt;= 550</t>
  </si>
  <si>
    <t>810 &lt;= X1dp + X3tp&lt;=900</t>
  </si>
  <si>
    <t xml:space="preserve">Shipped </t>
  </si>
  <si>
    <t xml:space="preserve">Available </t>
  </si>
  <si>
    <t>Women's</t>
  </si>
  <si>
    <t>Memphis</t>
  </si>
  <si>
    <t>Min; 49X1ds + 27X1dd + 34X1dp + 33X2ms + 22X2md + 13X2mp + 9X3tp +42X3td + 54X3tp</t>
  </si>
  <si>
    <t xml:space="preserve">Supplied </t>
  </si>
  <si>
    <t>810&lt;= X1ds + X2ms + X3ts&lt;=900</t>
  </si>
  <si>
    <t>900&lt;=X1dd + X2md + X3td &lt;=1000</t>
  </si>
  <si>
    <t>1080&lt;=X1dp + X2mp + X3tp &lt;= 1200</t>
  </si>
  <si>
    <t xml:space="preserve">Juniors </t>
  </si>
  <si>
    <t>Min; 31X2ms + 21X2md + 12X2mp + 8X3ts + 40X3td + 52X3tp</t>
  </si>
  <si>
    <t xml:space="preserve"> </t>
  </si>
  <si>
    <t>810&lt;= X2ms + X3ts&lt;=900</t>
  </si>
  <si>
    <t>1350&lt;=X2md + X3td &lt;=1500</t>
  </si>
  <si>
    <t>990&lt;=X2mp + X3tp &lt;=1100</t>
  </si>
  <si>
    <t xml:space="preserve"> (Income Statement)</t>
  </si>
  <si>
    <t>Total Revenue</t>
  </si>
  <si>
    <t>&lt;Shipping Costs&gt;</t>
  </si>
  <si>
    <t>Men's</t>
  </si>
  <si>
    <t>Junior's</t>
  </si>
  <si>
    <t>Net Profit</t>
  </si>
  <si>
    <t>・クラブセットは製造工場からカリフォルニア州サクラメント、コロラド州デンバー、ペンシルベニア州ピッツバーグの各配送センターへ発送されます。</t>
  </si>
  <si>
    <t>・各配送センターは毎月、3つのラインそれぞれに必要なクラブセットの数量を注文します。</t>
  </si>
  <si>
    <t>・TGLのこの販売業者との契約では、会社は販売業者の注文の少なくとも90％（ただし100％を超えない範囲で）を必ず満たすことが求められています。</t>
  </si>
  <si>
    <t>(配送コスト）</t>
  </si>
  <si>
    <r>
      <rPr>
        <b/>
        <sz val="12"/>
        <color theme="1"/>
        <rFont val="Aptos Narrow"/>
        <family val="2"/>
        <scheme val="minor"/>
      </rPr>
      <t xml:space="preserve">a)	 Create an LP Model using the Analytic Solver (spreadsheet) and solve the problem. </t>
    </r>
    <r>
      <rPr>
        <b/>
        <sz val="12"/>
        <color rgb="FFC00000"/>
        <rFont val="Aptos Narrow (Body)"/>
      </rPr>
      <t>What is the optimal solution</t>
    </r>
    <r>
      <rPr>
        <b/>
        <sz val="12"/>
        <color theme="1"/>
        <rFont val="Aptos Narrow"/>
        <family val="2"/>
        <scheme val="minor"/>
      </rPr>
      <t>? (Hint: Find the</t>
    </r>
    <r>
      <rPr>
        <b/>
        <sz val="12"/>
        <color rgb="FFC00000"/>
        <rFont val="Aptos Narrow (Body)"/>
      </rPr>
      <t xml:space="preserve"> Maximum Profit)</t>
    </r>
    <r>
      <rPr>
        <b/>
        <sz val="12"/>
        <color theme="1"/>
        <rFont val="Aptos Narrow"/>
        <family val="2"/>
        <scheme val="minor"/>
      </rPr>
      <t xml:space="preserve"> (10 points)</t>
    </r>
  </si>
  <si>
    <t xml:space="preserve">      Maxim Profit will be $1303999.2 that the optimal solution for Men's / Woman's / Junior's product will be following; </t>
  </si>
  <si>
    <t xml:space="preserve">     Men  :</t>
  </si>
  <si>
    <r>
      <rPr>
        <b/>
        <sz val="12"/>
        <color rgb="FFC00000"/>
        <rFont val="Aptos Narrow (Body)"/>
      </rPr>
      <t>1935</t>
    </r>
    <r>
      <rPr>
        <b/>
        <sz val="12"/>
        <color theme="1"/>
        <rFont val="Aptos Narrow"/>
        <scheme val="minor"/>
      </rPr>
      <t xml:space="preserve"> products</t>
    </r>
  </si>
  <si>
    <t xml:space="preserve">Women : </t>
  </si>
  <si>
    <r>
      <rPr>
        <b/>
        <sz val="12"/>
        <color rgb="FFC00000"/>
        <rFont val="Aptos Narrow (Body)"/>
      </rPr>
      <t xml:space="preserve">2790 </t>
    </r>
    <r>
      <rPr>
        <b/>
        <sz val="12"/>
        <color theme="1"/>
        <rFont val="Aptos Narrow"/>
        <scheme val="minor"/>
      </rPr>
      <t>Products</t>
    </r>
  </si>
  <si>
    <t xml:space="preserve">   Junior : </t>
  </si>
  <si>
    <r>
      <rPr>
        <b/>
        <sz val="12"/>
        <color rgb="FFC00000"/>
        <rFont val="Aptos Narrow (Body)"/>
      </rPr>
      <t xml:space="preserve">3150 </t>
    </r>
    <r>
      <rPr>
        <b/>
        <sz val="12"/>
        <color theme="1"/>
        <rFont val="Aptos Narrow"/>
        <scheme val="minor"/>
      </rPr>
      <t>Products</t>
    </r>
  </si>
  <si>
    <t>『Men = 1935 products  /  Women = 2790 Products  /   Junior = 3150 products』</t>
  </si>
  <si>
    <t xml:space="preserve">Total Profit </t>
  </si>
  <si>
    <t>$1499175</t>
  </si>
  <si>
    <t xml:space="preserve">Net Profit </t>
  </si>
  <si>
    <t>$1303999.195</t>
  </si>
  <si>
    <t>最大利益は $1,303,999.2 であり、メンズ／ウィメンズ／ジュニア製品の最適な生産数は以下の通りです：</t>
  </si>
  <si>
    <t>メンズ：1935 製品</t>
  </si>
  <si>
    <t>ウィメンズ：2790 製品</t>
  </si>
  <si>
    <t>ジュニア：3150 製品</t>
  </si>
  <si>
    <t>『メンズ = 1935 製品 / ウィメンズ = 2790 製品 / ジュニア = 3150 製品』</t>
  </si>
  <si>
    <t>総利益：$1,499,175</t>
  </si>
  <si>
    <t>純利益：$1,303,999.195</t>
  </si>
  <si>
    <r>
      <t xml:space="preserve">b) If </t>
    </r>
    <r>
      <rPr>
        <b/>
        <sz val="12"/>
        <color rgb="FFC00000"/>
        <rFont val="Aptos Narrow (Body)"/>
      </rPr>
      <t>Adrian wants to improve the solution</t>
    </r>
    <r>
      <rPr>
        <b/>
        <sz val="12"/>
        <color theme="1"/>
        <rFont val="Aptos Narrow"/>
        <scheme val="minor"/>
      </rPr>
      <t>,</t>
    </r>
    <r>
      <rPr>
        <b/>
        <sz val="12"/>
        <color rgb="FFC00000"/>
        <rFont val="Aptos Narrow (Body)"/>
      </rPr>
      <t xml:space="preserve"> what additional resources are needed </t>
    </r>
    <r>
      <rPr>
        <b/>
        <sz val="12"/>
        <color theme="1"/>
        <rFont val="Aptos Narrow"/>
        <scheme val="minor"/>
      </rPr>
      <t xml:space="preserve">and </t>
    </r>
    <r>
      <rPr>
        <b/>
        <sz val="12"/>
        <color rgb="FFC00000"/>
        <rFont val="Aptos Narrow (Body)"/>
      </rPr>
      <t>where would they be needed</t>
    </r>
    <r>
      <rPr>
        <b/>
        <sz val="12"/>
        <color theme="1"/>
        <rFont val="Aptos Narrow"/>
        <scheme val="minor"/>
      </rPr>
      <t xml:space="preserve">? </t>
    </r>
  </si>
  <si>
    <r>
      <t xml:space="preserve">    </t>
    </r>
    <r>
      <rPr>
        <b/>
        <sz val="12"/>
        <color theme="1"/>
        <rFont val="Aptos Narrow"/>
        <scheme val="minor"/>
      </rPr>
      <t xml:space="preserve">  (Hint: To improve the solution, all the Aluminum in Daytona and Memphis and all the Maple Wood in Tempe will be used) (5 points)</t>
    </r>
  </si>
  <si>
    <r>
      <t xml:space="preserve">       </t>
    </r>
    <r>
      <rPr>
        <b/>
        <sz val="12"/>
        <color theme="1"/>
        <rFont val="Aptos Narrow"/>
        <scheme val="minor"/>
      </rPr>
      <t xml:space="preserve">From Daytona,  </t>
    </r>
    <r>
      <rPr>
        <sz val="12"/>
        <color theme="1"/>
        <rFont val="Aptos Narrow"/>
        <scheme val="minor"/>
      </rPr>
      <t>only Men's and Women's products were created. The Aluminium was depleted and Titanium and Rock Maple Wood remained.</t>
    </r>
  </si>
  <si>
    <t xml:space="preserve">        If more Alminium resources are available at Daytona, more Titanium and Rock Maple Wood will be used, which will increase the number of products at Daytona.</t>
  </si>
  <si>
    <r>
      <t xml:space="preserve">       </t>
    </r>
    <r>
      <rPr>
        <b/>
        <sz val="12"/>
        <color theme="1"/>
        <rFont val="Aptos Narrow"/>
        <scheme val="minor"/>
      </rPr>
      <t xml:space="preserve"> From Memphis,</t>
    </r>
    <r>
      <rPr>
        <sz val="12"/>
        <color theme="1"/>
        <rFont val="Aptos Narrow"/>
        <family val="2"/>
        <scheme val="minor"/>
      </rPr>
      <t xml:space="preserve"> Only Women's and Junior's products were created. The Aluminium was depleted and Titanium and Rock Maple Wood remained.</t>
    </r>
  </si>
  <si>
    <t xml:space="preserve">        If more Alminium resources are available at Memphis, more Titanium and Rock Maple Wood will be used which increase the number of products at Memphis.</t>
  </si>
  <si>
    <r>
      <t xml:space="preserve">       </t>
    </r>
    <r>
      <rPr>
        <b/>
        <sz val="12"/>
        <color theme="1"/>
        <rFont val="Aptos Narrow"/>
        <scheme val="minor"/>
      </rPr>
      <t xml:space="preserve"> From Tempe</t>
    </r>
    <r>
      <rPr>
        <sz val="12"/>
        <color theme="1"/>
        <rFont val="Aptos Narrow"/>
        <family val="2"/>
        <scheme val="minor"/>
      </rPr>
      <t xml:space="preserve">,  All products are created. Rock Maple Wood was depleted and Aluminum and Titanium remained.  </t>
    </r>
  </si>
  <si>
    <t xml:space="preserve">       If more Rock Maple Wood is available at Tempe, Titanium and Aluminum will be used to increase the number of products at Tempe. </t>
  </si>
  <si>
    <r>
      <t xml:space="preserve">        『</t>
    </r>
    <r>
      <rPr>
        <b/>
        <sz val="12"/>
        <color rgb="FFC00000"/>
        <rFont val="Aptos Narrow (Body)"/>
      </rPr>
      <t xml:space="preserve">More Alminium </t>
    </r>
    <r>
      <rPr>
        <b/>
        <sz val="12"/>
        <color theme="1"/>
        <rFont val="Aptos Narrow"/>
        <scheme val="minor"/>
      </rPr>
      <t xml:space="preserve">resources are needed </t>
    </r>
    <r>
      <rPr>
        <b/>
        <sz val="12"/>
        <color rgb="FFC00000"/>
        <rFont val="Aptos Narrow (Body)"/>
      </rPr>
      <t>at Daytna and Memphis</t>
    </r>
    <r>
      <rPr>
        <b/>
        <sz val="12"/>
        <color theme="1"/>
        <rFont val="Aptos Narrow"/>
        <scheme val="minor"/>
      </rPr>
      <t xml:space="preserve"> and </t>
    </r>
    <r>
      <rPr>
        <b/>
        <sz val="12"/>
        <color rgb="FFC00000"/>
        <rFont val="Aptos Narrow (Body)"/>
      </rPr>
      <t>more Rock Maple Wood</t>
    </r>
    <r>
      <rPr>
        <b/>
        <sz val="12"/>
        <color theme="1"/>
        <rFont val="Aptos Narrow"/>
        <scheme val="minor"/>
      </rPr>
      <t xml:space="preserve"> resources is needed </t>
    </r>
    <r>
      <rPr>
        <b/>
        <sz val="12"/>
        <color rgb="FFC00000"/>
        <rFont val="Aptos Narrow (Body)"/>
      </rPr>
      <t>at Tempe</t>
    </r>
    <r>
      <rPr>
        <sz val="12"/>
        <color theme="1"/>
        <rFont val="Aptos Narrow"/>
        <family val="2"/>
        <scheme val="minor"/>
      </rPr>
      <t>』</t>
    </r>
  </si>
  <si>
    <t>Daytonaでは、メンズとウィメンズ製品のみが製造されました。アルミニウムは使い果たされ、チタンとロックメープル材が残りました。</t>
  </si>
  <si>
    <t>Daytonaにアルミニウム資源がさらにあれば、チタンとロックメープル材がより多く使用され、Daytonaでの製品数が増加します。</t>
  </si>
  <si>
    <t>Memphisでは、ウィメンズとジュニア製品のみが製造されました。アルミニウムは使い果たされ、チタンとロックメープル材が残りました。</t>
  </si>
  <si>
    <t>Memphisにアルミニウム資源がさらにあれば、チタンとロックメープル材がより多く使用され、Memphisでの製品数が増加します。</t>
  </si>
  <si>
    <t>Tempeでは、すべての製品が製造されました。ロックメープル材が使い果たされ、アルミニウムとチタンが残りました。</t>
  </si>
  <si>
    <t>Tempeにロックメープル材がさらにあれば、チタンとアルミニウムがより多く使用され、Tempeでの製品数が増加します。</t>
  </si>
  <si>
    <t>『DaytonaとMemphisにはより多くのアルミニウム資源が必要であり、Tempeにはより多くのロックメープル材資源が必要です』</t>
  </si>
  <si>
    <t xml:space="preserve">c) Suppose TGL’s agreement included the option of paying $10,000 penalty if they fail to supply 90% of each distributor’s order but instead supply at least 80% of each distributor’s order. </t>
  </si>
  <si>
    <r>
      <t xml:space="preserve">      </t>
    </r>
    <r>
      <rPr>
        <b/>
        <sz val="12"/>
        <color theme="1"/>
        <rFont val="Aptos Narrow"/>
        <scheme val="minor"/>
      </rPr>
      <t xml:space="preserve">What are the Pros and Cons of exercising this option </t>
    </r>
    <r>
      <rPr>
        <b/>
        <sz val="12"/>
        <color rgb="FFC00000"/>
        <rFont val="Aptos Narrow (Body)"/>
      </rPr>
      <t>for the company?</t>
    </r>
    <r>
      <rPr>
        <b/>
        <sz val="12"/>
        <color theme="1"/>
        <rFont val="Aptos Narrow"/>
        <scheme val="minor"/>
      </rPr>
      <t xml:space="preserve"> (5 points)</t>
    </r>
  </si>
  <si>
    <t xml:space="preserve">Pros ; </t>
  </si>
  <si>
    <t xml:space="preserve">On the TGL side, it can reduce the cost of production and shipping costs, also TGL can earn an additional $10.000. 											
At this point, we should consider that $10.000 will be worth as 10%  reduction of the order. ( $10,000 &gt; The 10% profit  of each total order)	</t>
  </si>
  <si>
    <t xml:space="preserve">If a penalty of $10,000 is a higher profit than the 10% of profit(90% - 80% minimum requirements), the penalty will be worth it. </t>
  </si>
  <si>
    <t xml:space="preserve">		『If the distributor cannot reach 90% minimum order, TGL can earn more profit than regular profit.  』	 									</t>
  </si>
  <si>
    <t>Cons ;</t>
  </si>
  <si>
    <t xml:space="preserve"> If the penalty of $10,000 creates a smaller profit than the 10% of profit (90% -80% requirements), it is not worth that TGL crreate this agreement.</t>
  </si>
  <si>
    <t>TGLの契約において、「各ディストリビューターの注文の90％を供給できなかった場合でも、少なくとも80％を供給すれば、$10,000のペナルティを支払うことで済む」というオプションが含まれていたと仮定します。</t>
  </si>
  <si>
    <t>このオプションを行使することのメリットとデメリットは何ですか？（5点）</t>
  </si>
  <si>
    <t>メリット：</t>
  </si>
  <si>
    <t>・TGL側にとっては、生産コストや配送コストを削減でき、さらに$10,000の追加利益を得ることができます。</t>
  </si>
  <si>
    <t>・この時点で、$10,000が注文量10%の削減に相当する価値があるかを考慮すべきです（例：$10,000 &gt; 各注文の10％分の利益）。</t>
  </si>
  <si>
    <t>・もし$10,000のペナルティが、10%の利益よりも大きい場合（つまり90%→80%の差による利益減よりもペナルティの方が安い場合）、このペナルティを選ぶ価値があります。</t>
  </si>
  <si>
    <t>『ディストリビューターに90％の注文供給を達成できない場合でも、TGLは通常の利益より多くの利益を得られる可能性があります。』</t>
  </si>
  <si>
    <t>デメリット：</t>
  </si>
  <si>
    <t>・$10,000のペナルティが、10%の利益（90%から80%に減少したことによる）よりも小さい場合、この契約はTGLにとって不利益であり、行使する価値がありません。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</si>
</sst>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Aptos Narrow"/>
      <family val="2"/>
      <scheme val="minor"/>
    </font>
    <font>
      <b/>
      <sz val="12"/>
      <color theme="1"/>
      <name val="Aptos Narrow"/>
      <family val="2"/>
      <scheme val="minor"/>
    </font>
    <font>
      <b/>
      <sz val="12"/>
      <color theme="5"/>
      <name val="Aptos Narrow (Body)"/>
    </font>
    <font>
      <sz val="12"/>
      <color theme="5"/>
      <name val="Aptos Narrow (Body)"/>
    </font>
    <font>
      <sz val="12"/>
      <color rgb="FF000000"/>
      <name val="Aptos Narrow"/>
      <family val="2"/>
      <scheme val="minor"/>
    </font>
    <font>
      <b/>
      <sz val="12"/>
      <color rgb="FF000000"/>
      <name val="Aptos Narrow"/>
      <family val="2"/>
      <scheme val="minor"/>
    </font>
    <font>
      <sz val="12"/>
      <color theme="1"/>
      <name val="Aptos Narrow (Body)"/>
    </font>
    <font>
      <sz val="14"/>
      <color rgb="FF000000"/>
      <name val="-webkit-standard"/>
    </font>
    <font>
      <b/>
      <sz val="12"/>
      <color rgb="FF0070C0"/>
      <name val="Aptos Narrow (Body)"/>
    </font>
    <font>
      <b/>
      <sz val="12"/>
      <color theme="1"/>
      <name val="Times New Roman"/>
      <family val="1"/>
    </font>
    <font>
      <b/>
      <sz val="12"/>
      <color theme="1"/>
      <name val="Aptos Narrow"/>
      <scheme val="minor"/>
    </font>
    <font>
      <b/>
      <sz val="12"/>
      <color theme="5" tint="-0.249977111117893"/>
      <name val="Aptos Narrow (Body)"/>
    </font>
    <font>
      <sz val="12"/>
      <color theme="1"/>
      <name val="Times New Roman"/>
      <family val="1"/>
    </font>
    <font>
      <b/>
      <sz val="12"/>
      <color rgb="FF00B050"/>
      <name val="Aptos Narrow (Body)"/>
    </font>
    <font>
      <b/>
      <sz val="12"/>
      <color rgb="FFC00000"/>
      <name val="Aptos Narrow (Body)"/>
    </font>
    <font>
      <sz val="12"/>
      <color theme="1"/>
      <name val="Aptos Narrow"/>
      <scheme val="minor"/>
    </font>
  </fonts>
  <fills count="7">
    <fill>
      <patternFill patternType="none"/>
    </fill>
    <fill>
      <patternFill patternType="gray125"/>
    </fill>
    <fill>
      <patternFill patternType="solid">
        <fgColor rgb="FFFFC000"/>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1">
    <xf numFmtId="0" fontId="0" fillId="0" borderId="0" xfId="0"/>
    <xf numFmtId="0" fontId="0" fillId="0" borderId="0" xfId="0" applyAlignment="1">
      <alignment vertical="top"/>
    </xf>
    <xf numFmtId="0" fontId="4" fillId="0" borderId="0" xfId="0" applyFont="1"/>
    <xf numFmtId="0" fontId="5" fillId="0" borderId="0" xfId="0" applyFont="1"/>
    <xf numFmtId="0" fontId="0" fillId="0" borderId="1" xfId="0" applyBorder="1" applyAlignment="1">
      <alignment wrapText="1"/>
    </xf>
    <xf numFmtId="0" fontId="0" fillId="0" borderId="1" xfId="0" applyBorder="1"/>
    <xf numFmtId="0" fontId="0" fillId="0" borderId="1" xfId="0" applyBorder="1" applyAlignment="1">
      <alignment horizontal="center"/>
    </xf>
    <xf numFmtId="0" fontId="1" fillId="0" borderId="0" xfId="0" applyFont="1" applyAlignment="1"/>
    <xf numFmtId="0" fontId="0" fillId="0" borderId="0" xfId="0" applyAlignment="1">
      <alignment horizontal="left"/>
    </xf>
    <xf numFmtId="0" fontId="0" fillId="0" borderId="1" xfId="0" applyBorder="1" applyAlignment="1">
      <alignment horizontal="left"/>
    </xf>
    <xf numFmtId="0" fontId="7" fillId="0" borderId="0" xfId="0" applyFont="1"/>
    <xf numFmtId="0" fontId="0" fillId="0" borderId="2" xfId="0" applyBorder="1" applyAlignment="1">
      <alignment horizontal="center"/>
    </xf>
    <xf numFmtId="0" fontId="0" fillId="0" borderId="3" xfId="0" applyBorder="1" applyAlignment="1">
      <alignment horizontal="center"/>
    </xf>
    <xf numFmtId="0" fontId="0" fillId="2" borderId="3" xfId="0" applyFill="1" applyBorder="1" applyAlignment="1">
      <alignment horizontal="center"/>
    </xf>
    <xf numFmtId="0" fontId="0" fillId="3" borderId="3" xfId="0" applyFill="1" applyBorder="1" applyAlignment="1">
      <alignment horizontal="center"/>
    </xf>
    <xf numFmtId="0" fontId="0" fillId="0" borderId="3" xfId="0" applyBorder="1"/>
    <xf numFmtId="0" fontId="0" fillId="4" borderId="1" xfId="0" applyFill="1" applyBorder="1" applyAlignment="1">
      <alignment horizontal="center"/>
    </xf>
    <xf numFmtId="0" fontId="0" fillId="5" borderId="1" xfId="0" applyFill="1" applyBorder="1"/>
    <xf numFmtId="0" fontId="1" fillId="0" borderId="0" xfId="0" applyFont="1"/>
    <xf numFmtId="0" fontId="0" fillId="5" borderId="2" xfId="0" applyFill="1" applyBorder="1"/>
    <xf numFmtId="0" fontId="1" fillId="0" borderId="0" xfId="0" applyFont="1" applyAlignment="1">
      <alignment horizontal="left"/>
    </xf>
    <xf numFmtId="0" fontId="0" fillId="0" borderId="2" xfId="0" applyBorder="1"/>
    <xf numFmtId="0" fontId="0" fillId="6" borderId="1" xfId="0" applyFill="1" applyBorder="1" applyAlignment="1">
      <alignment horizontal="center"/>
    </xf>
    <xf numFmtId="0" fontId="0" fillId="0" borderId="0" xfId="0" applyAlignment="1">
      <alignment horizontal="center"/>
    </xf>
    <xf numFmtId="0" fontId="8" fillId="0" borderId="1" xfId="0" applyFont="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1"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9" fontId="10" fillId="0" borderId="2" xfId="0" applyNumberFormat="1" applyFon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11" fillId="0" borderId="1" xfId="0" applyFont="1" applyBorder="1" applyAlignment="1">
      <alignment horizontal="center"/>
    </xf>
    <xf numFmtId="0" fontId="12" fillId="0" borderId="4" xfId="0" applyFont="1" applyBorder="1" applyAlignment="1">
      <alignment horizontal="center" vertical="center" wrapText="1"/>
    </xf>
    <xf numFmtId="0" fontId="12" fillId="0" borderId="1" xfId="0" applyFont="1" applyBorder="1" applyAlignment="1">
      <alignment horizontal="center" vertical="center" wrapText="1"/>
    </xf>
    <xf numFmtId="9" fontId="10" fillId="0" borderId="1" xfId="0" applyNumberFormat="1" applyFont="1" applyBorder="1" applyAlignment="1">
      <alignment horizontal="center"/>
    </xf>
    <xf numFmtId="0" fontId="13" fillId="0" borderId="1" xfId="0" applyFont="1" applyBorder="1" applyAlignment="1">
      <alignment horizontal="center"/>
    </xf>
    <xf numFmtId="0" fontId="12" fillId="0" borderId="2" xfId="0" applyFont="1" applyBorder="1" applyAlignment="1">
      <alignment horizontal="center" vertical="center" wrapText="1"/>
    </xf>
    <xf numFmtId="0" fontId="0" fillId="4" borderId="1" xfId="0" applyFill="1" applyBorder="1" applyAlignment="1">
      <alignment horizontal="center" vertical="center"/>
    </xf>
    <xf numFmtId="0" fontId="10" fillId="0" borderId="0" xfId="0" applyFont="1" applyAlignment="1">
      <alignment horizontal="center"/>
    </xf>
    <xf numFmtId="0" fontId="10" fillId="0" borderId="0" xfId="0" applyFont="1"/>
    <xf numFmtId="0" fontId="10" fillId="0" borderId="0" xfId="0" applyFont="1" applyAlignment="1">
      <alignment horizontal="left"/>
    </xf>
    <xf numFmtId="0" fontId="12" fillId="0" borderId="0" xfId="0" applyFont="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49AA-4C6B-8040-B8E0-CA161FF26B8D}">
  <dimension ref="A2:P163"/>
  <sheetViews>
    <sheetView tabSelected="1" zoomScale="66" workbookViewId="0">
      <selection activeCell="G161" sqref="G161"/>
    </sheetView>
  </sheetViews>
  <sheetFormatPr baseColWidth="10" defaultRowHeight="16"/>
  <cols>
    <col min="1" max="1" width="15.1640625" customWidth="1"/>
    <col min="13" max="13" width="18.1640625" customWidth="1"/>
  </cols>
  <sheetData>
    <row r="2" spans="1:16">
      <c r="A2" s="1" t="s">
        <v>0</v>
      </c>
      <c r="M2" s="2" t="s">
        <v>7</v>
      </c>
    </row>
    <row r="3" spans="1:16">
      <c r="A3" t="s">
        <v>1</v>
      </c>
      <c r="M3" s="2" t="s">
        <v>8</v>
      </c>
    </row>
    <row r="4" spans="1:16">
      <c r="A4" t="s">
        <v>2</v>
      </c>
      <c r="M4" s="2" t="s">
        <v>9</v>
      </c>
    </row>
    <row r="5" spans="1:16">
      <c r="M5" s="2" t="s">
        <v>10</v>
      </c>
    </row>
    <row r="6" spans="1:16">
      <c r="A6" t="s">
        <v>3</v>
      </c>
      <c r="M6" s="3" t="s">
        <v>11</v>
      </c>
    </row>
    <row r="7" spans="1:16">
      <c r="A7" t="s">
        <v>4</v>
      </c>
      <c r="M7" s="3" t="s">
        <v>12</v>
      </c>
    </row>
    <row r="8" spans="1:16">
      <c r="A8" t="s">
        <v>5</v>
      </c>
      <c r="M8" s="3" t="s">
        <v>13</v>
      </c>
    </row>
    <row r="9" spans="1:16">
      <c r="A9" t="s">
        <v>6</v>
      </c>
    </row>
    <row r="10" spans="1:16">
      <c r="M10" s="3"/>
    </row>
    <row r="12" spans="1:16">
      <c r="A12" s="7" t="s">
        <v>14</v>
      </c>
      <c r="M12" s="2" t="s">
        <v>25</v>
      </c>
    </row>
    <row r="13" spans="1:16">
      <c r="A13" t="s">
        <v>15</v>
      </c>
      <c r="M13" s="2" t="s">
        <v>26</v>
      </c>
    </row>
    <row r="14" spans="1:16">
      <c r="A14" t="s">
        <v>16</v>
      </c>
      <c r="M14" s="2" t="s">
        <v>27</v>
      </c>
    </row>
    <row r="15" spans="1:16">
      <c r="A15" t="s">
        <v>17</v>
      </c>
      <c r="M15" s="4"/>
      <c r="N15" s="5" t="s">
        <v>18</v>
      </c>
      <c r="O15" s="5"/>
      <c r="P15" s="5"/>
    </row>
    <row r="16" spans="1:16">
      <c r="A16" s="4"/>
      <c r="B16" s="5" t="s">
        <v>18</v>
      </c>
      <c r="C16" s="5"/>
      <c r="D16" s="5"/>
      <c r="M16" s="6"/>
      <c r="N16" s="6" t="s">
        <v>19</v>
      </c>
      <c r="O16" s="6" t="s">
        <v>20</v>
      </c>
      <c r="P16" s="6" t="s">
        <v>21</v>
      </c>
    </row>
    <row r="17" spans="1:16">
      <c r="A17" s="6"/>
      <c r="B17" s="6" t="s">
        <v>19</v>
      </c>
      <c r="C17" s="6" t="s">
        <v>20</v>
      </c>
      <c r="D17" s="6" t="s">
        <v>21</v>
      </c>
      <c r="M17" s="6" t="s">
        <v>22</v>
      </c>
      <c r="N17" s="6">
        <v>2.9</v>
      </c>
      <c r="O17" s="6">
        <v>2.7</v>
      </c>
      <c r="P17" s="6">
        <v>2.5</v>
      </c>
    </row>
    <row r="18" spans="1:16">
      <c r="A18" s="6" t="s">
        <v>22</v>
      </c>
      <c r="B18" s="6">
        <v>2.9</v>
      </c>
      <c r="C18" s="6">
        <v>2.7</v>
      </c>
      <c r="D18" s="6">
        <v>2.5</v>
      </c>
      <c r="M18" s="6" t="s">
        <v>23</v>
      </c>
      <c r="N18" s="6">
        <v>4.5</v>
      </c>
      <c r="O18" s="6">
        <v>4</v>
      </c>
      <c r="P18" s="6">
        <v>5</v>
      </c>
    </row>
    <row r="19" spans="1:16">
      <c r="A19" s="6" t="s">
        <v>23</v>
      </c>
      <c r="B19" s="6">
        <v>4.5</v>
      </c>
      <c r="C19" s="6">
        <v>4</v>
      </c>
      <c r="D19" s="6">
        <v>5</v>
      </c>
      <c r="M19" s="6" t="s">
        <v>24</v>
      </c>
      <c r="N19" s="6">
        <v>5.4</v>
      </c>
      <c r="O19" s="6">
        <v>5</v>
      </c>
      <c r="P19" s="6">
        <v>4.8</v>
      </c>
    </row>
    <row r="20" spans="1:16">
      <c r="A20" s="6" t="s">
        <v>24</v>
      </c>
      <c r="B20" s="6">
        <v>5.4</v>
      </c>
      <c r="C20" s="6">
        <v>5</v>
      </c>
      <c r="D20" s="6">
        <v>4.8</v>
      </c>
    </row>
    <row r="23" spans="1:16" ht="18">
      <c r="A23" s="8" t="s">
        <v>28</v>
      </c>
      <c r="M23" s="10" t="s">
        <v>34</v>
      </c>
    </row>
    <row r="24" spans="1:16">
      <c r="A24" s="6"/>
      <c r="B24" s="9" t="s">
        <v>29</v>
      </c>
      <c r="C24" s="6"/>
      <c r="D24" s="6"/>
      <c r="M24" s="6"/>
      <c r="N24" s="9" t="s">
        <v>29</v>
      </c>
      <c r="O24" s="6"/>
      <c r="P24" s="6"/>
    </row>
    <row r="25" spans="1:16">
      <c r="A25" s="6"/>
      <c r="B25" s="6" t="s">
        <v>30</v>
      </c>
      <c r="C25" s="6" t="s">
        <v>31</v>
      </c>
      <c r="D25" s="6" t="s">
        <v>32</v>
      </c>
      <c r="M25" s="6"/>
      <c r="N25" s="6" t="s">
        <v>30</v>
      </c>
      <c r="O25" s="6" t="s">
        <v>31</v>
      </c>
      <c r="P25" s="6" t="s">
        <v>32</v>
      </c>
    </row>
    <row r="26" spans="1:16">
      <c r="A26" s="6" t="s">
        <v>22</v>
      </c>
      <c r="B26" s="6">
        <v>4500</v>
      </c>
      <c r="C26" s="6">
        <v>8500</v>
      </c>
      <c r="D26" s="6">
        <v>14500</v>
      </c>
      <c r="M26" s="6" t="s">
        <v>22</v>
      </c>
      <c r="N26" s="6">
        <v>4500</v>
      </c>
      <c r="O26" s="6">
        <v>8500</v>
      </c>
      <c r="P26" s="6">
        <v>14500</v>
      </c>
    </row>
    <row r="27" spans="1:16">
      <c r="A27" s="6" t="s">
        <v>33</v>
      </c>
      <c r="B27" s="6">
        <v>6000</v>
      </c>
      <c r="C27" s="6">
        <v>12000</v>
      </c>
      <c r="D27" s="6">
        <v>19000</v>
      </c>
      <c r="M27" s="6" t="s">
        <v>33</v>
      </c>
      <c r="N27" s="6">
        <v>6000</v>
      </c>
      <c r="O27" s="6">
        <v>12000</v>
      </c>
      <c r="P27" s="6">
        <v>19000</v>
      </c>
    </row>
    <row r="28" spans="1:16">
      <c r="A28" s="6" t="s">
        <v>24</v>
      </c>
      <c r="B28" s="6">
        <v>9500</v>
      </c>
      <c r="C28" s="6">
        <v>16000</v>
      </c>
      <c r="D28" s="6">
        <v>18000</v>
      </c>
      <c r="M28" s="6" t="s">
        <v>24</v>
      </c>
      <c r="N28" s="6">
        <v>9500</v>
      </c>
      <c r="O28" s="6">
        <v>16000</v>
      </c>
      <c r="P28" s="6">
        <v>18000</v>
      </c>
    </row>
    <row r="30" spans="1:16">
      <c r="A30" s="8" t="s">
        <v>35</v>
      </c>
    </row>
    <row r="31" spans="1:16" ht="17" thickBot="1">
      <c r="A31" s="11" t="s">
        <v>36</v>
      </c>
      <c r="B31" s="11" t="s">
        <v>37</v>
      </c>
      <c r="C31" s="11" t="s">
        <v>38</v>
      </c>
      <c r="D31" s="11" t="s">
        <v>39</v>
      </c>
      <c r="E31" s="11" t="s">
        <v>40</v>
      </c>
      <c r="F31" s="11" t="s">
        <v>41</v>
      </c>
      <c r="G31" s="11" t="s">
        <v>42</v>
      </c>
    </row>
    <row r="32" spans="1:16">
      <c r="A32" s="12"/>
      <c r="B32" s="13">
        <v>1333.3333333333301</v>
      </c>
      <c r="C32" s="13">
        <v>0</v>
      </c>
      <c r="D32" s="14">
        <v>0</v>
      </c>
      <c r="E32" s="12"/>
      <c r="F32" s="12"/>
      <c r="G32" s="15"/>
    </row>
    <row r="33" spans="1:7">
      <c r="A33" s="6" t="s">
        <v>22</v>
      </c>
      <c r="B33" s="6">
        <v>2.9</v>
      </c>
      <c r="C33" s="6">
        <v>2.7</v>
      </c>
      <c r="D33" s="6">
        <v>2.5</v>
      </c>
      <c r="E33" s="16">
        <f xml:space="preserve"> SUMPRODUCT($B$32:$D$32,B33:D33)</f>
        <v>3866.666666666657</v>
      </c>
      <c r="F33" s="6">
        <v>4500</v>
      </c>
      <c r="G33" s="17">
        <f>F33-E33</f>
        <v>633.33333333334303</v>
      </c>
    </row>
    <row r="34" spans="1:7">
      <c r="A34" s="6" t="s">
        <v>33</v>
      </c>
      <c r="B34" s="6">
        <v>4.5</v>
      </c>
      <c r="C34" s="6">
        <v>4</v>
      </c>
      <c r="D34" s="6">
        <v>5</v>
      </c>
      <c r="E34" s="16">
        <f>SUMPRODUCT($B$32:$D$32,B34:D34)</f>
        <v>5999.9999999999854</v>
      </c>
      <c r="F34" s="6">
        <v>6000</v>
      </c>
      <c r="G34" s="17">
        <f>F34-E34</f>
        <v>1.4551915228366852E-11</v>
      </c>
    </row>
    <row r="35" spans="1:7">
      <c r="A35" s="6" t="s">
        <v>43</v>
      </c>
      <c r="B35" s="6">
        <v>5.4</v>
      </c>
      <c r="C35" s="6">
        <v>5</v>
      </c>
      <c r="D35" s="6">
        <v>4.8</v>
      </c>
      <c r="E35" s="16">
        <f>SUMPRODUCT($B$32:$D$32,B35:D35)</f>
        <v>7199.9999999999827</v>
      </c>
      <c r="F35" s="6">
        <v>9500</v>
      </c>
      <c r="G35" s="17">
        <f>F35-E35</f>
        <v>2300.0000000000173</v>
      </c>
    </row>
    <row r="36" spans="1:7">
      <c r="A36" s="18"/>
    </row>
    <row r="37" spans="1:7" ht="17" thickBot="1">
      <c r="A37" s="11" t="s">
        <v>44</v>
      </c>
      <c r="B37" s="11" t="s">
        <v>37</v>
      </c>
      <c r="C37" s="11" t="s">
        <v>38</v>
      </c>
      <c r="D37" s="11" t="s">
        <v>39</v>
      </c>
      <c r="E37" s="11" t="s">
        <v>40</v>
      </c>
      <c r="F37" s="11" t="s">
        <v>41</v>
      </c>
      <c r="G37" s="6" t="s">
        <v>45</v>
      </c>
    </row>
    <row r="38" spans="1:7">
      <c r="A38" s="12"/>
      <c r="B38" s="14">
        <v>0</v>
      </c>
      <c r="C38" s="13">
        <v>2412.9310344827618</v>
      </c>
      <c r="D38" s="13">
        <v>469.65517241379052</v>
      </c>
      <c r="E38" s="12"/>
      <c r="F38" s="12"/>
      <c r="G38" s="5"/>
    </row>
    <row r="39" spans="1:7">
      <c r="A39" s="6" t="s">
        <v>22</v>
      </c>
      <c r="B39" s="6">
        <v>2.9</v>
      </c>
      <c r="C39" s="6">
        <v>2.7</v>
      </c>
      <c r="D39" s="6">
        <v>2.5</v>
      </c>
      <c r="E39" s="16">
        <f>SUMPRODUCT($B$38:$D$38,B39:D39)</f>
        <v>7689.0517241379339</v>
      </c>
      <c r="F39" s="6">
        <v>8500</v>
      </c>
      <c r="G39" s="17">
        <f>F39-E39</f>
        <v>810.94827586206611</v>
      </c>
    </row>
    <row r="40" spans="1:7">
      <c r="A40" s="6" t="s">
        <v>33</v>
      </c>
      <c r="B40" s="6">
        <v>4.5</v>
      </c>
      <c r="C40" s="6">
        <v>4</v>
      </c>
      <c r="D40" s="6">
        <v>5</v>
      </c>
      <c r="E40" s="16">
        <f>SUMPRODUCT($C$38:$D$38,$C$40:$D$40)</f>
        <v>12000</v>
      </c>
      <c r="F40" s="6">
        <v>12000</v>
      </c>
      <c r="G40" s="17">
        <f>F40-E40</f>
        <v>0</v>
      </c>
    </row>
    <row r="41" spans="1:7">
      <c r="A41" s="6" t="s">
        <v>43</v>
      </c>
      <c r="B41" s="6">
        <v>5.4</v>
      </c>
      <c r="C41" s="6">
        <v>5</v>
      </c>
      <c r="D41" s="6">
        <v>4.8</v>
      </c>
      <c r="E41" s="16">
        <f>SUMPRODUCT($B$38:$D$38,B41:D41)</f>
        <v>14319.000000000002</v>
      </c>
      <c r="F41" s="6">
        <v>16000</v>
      </c>
      <c r="G41" s="17">
        <f>F41-E41</f>
        <v>1680.9999999999982</v>
      </c>
    </row>
    <row r="43" spans="1:7" ht="17" thickBot="1">
      <c r="A43" s="11" t="s">
        <v>46</v>
      </c>
      <c r="B43" s="11" t="s">
        <v>37</v>
      </c>
      <c r="C43" s="11" t="s">
        <v>38</v>
      </c>
      <c r="D43" s="11" t="s">
        <v>39</v>
      </c>
      <c r="E43" s="11" t="s">
        <v>40</v>
      </c>
      <c r="F43" s="11" t="s">
        <v>41</v>
      </c>
      <c r="G43" s="6" t="s">
        <v>45</v>
      </c>
    </row>
    <row r="44" spans="1:7">
      <c r="A44" s="12"/>
      <c r="B44" s="13">
        <v>601.66666666666674</v>
      </c>
      <c r="C44" s="13">
        <v>377.0689655172381</v>
      </c>
      <c r="D44" s="13">
        <v>2680.3448275862097</v>
      </c>
      <c r="E44" s="12"/>
      <c r="F44" s="12"/>
      <c r="G44" s="5"/>
    </row>
    <row r="45" spans="1:7">
      <c r="A45" s="6" t="s">
        <v>22</v>
      </c>
      <c r="B45" s="6">
        <v>2.9</v>
      </c>
      <c r="C45" s="6">
        <v>2.7</v>
      </c>
      <c r="D45" s="6">
        <v>2.5</v>
      </c>
      <c r="E45" s="16">
        <f>SUMPRODUCT($B$44:$D$44,B45:D45)</f>
        <v>9463.781609195401</v>
      </c>
      <c r="F45" s="6">
        <v>14500</v>
      </c>
      <c r="G45" s="17">
        <f>F45-E45</f>
        <v>5036.218390804599</v>
      </c>
    </row>
    <row r="46" spans="1:7">
      <c r="A46" s="6" t="s">
        <v>33</v>
      </c>
      <c r="B46" s="6">
        <v>4.5</v>
      </c>
      <c r="C46" s="6">
        <v>4</v>
      </c>
      <c r="D46" s="6">
        <v>5</v>
      </c>
      <c r="E46" s="16">
        <f>SUMPRODUCT(B44:D44,B46:D46)</f>
        <v>17617.5</v>
      </c>
      <c r="F46" s="6">
        <v>19000</v>
      </c>
      <c r="G46" s="17">
        <f>F46-E46</f>
        <v>1382.5</v>
      </c>
    </row>
    <row r="47" spans="1:7" ht="17" thickBot="1">
      <c r="A47" s="6" t="s">
        <v>43</v>
      </c>
      <c r="B47" s="6">
        <v>5.4</v>
      </c>
      <c r="C47" s="6">
        <v>5</v>
      </c>
      <c r="D47" s="6">
        <v>4.8</v>
      </c>
      <c r="E47" s="16">
        <f>SUMPRODUCT($B$44:$D$44,B47:D47)</f>
        <v>17999.999999999996</v>
      </c>
      <c r="F47" s="6">
        <v>18000</v>
      </c>
      <c r="G47" s="19">
        <f>F47-E47</f>
        <v>0</v>
      </c>
    </row>
    <row r="49" spans="1:12">
      <c r="A49" s="20" t="s">
        <v>47</v>
      </c>
    </row>
    <row r="50" spans="1:12">
      <c r="A50" s="8" t="s">
        <v>48</v>
      </c>
    </row>
    <row r="51" spans="1:12" ht="17" thickBot="1">
      <c r="A51" s="11"/>
      <c r="B51" s="11" t="s">
        <v>49</v>
      </c>
      <c r="C51" s="11" t="s">
        <v>38</v>
      </c>
      <c r="D51" s="11" t="s">
        <v>39</v>
      </c>
      <c r="E51" s="21"/>
    </row>
    <row r="52" spans="1:12">
      <c r="A52" s="12" t="s">
        <v>50</v>
      </c>
      <c r="B52" s="13">
        <f>SUM(B32,B38,B44)</f>
        <v>1934.9999999999968</v>
      </c>
      <c r="C52" s="13">
        <f>SUM(C32,C38,C44)</f>
        <v>2790</v>
      </c>
      <c r="D52" s="13">
        <f>SUM(D32,D38,D44)</f>
        <v>3150</v>
      </c>
      <c r="E52" s="15" t="s">
        <v>51</v>
      </c>
    </row>
    <row r="53" spans="1:12">
      <c r="A53" s="6" t="s">
        <v>52</v>
      </c>
      <c r="B53" s="6">
        <v>225</v>
      </c>
      <c r="C53" s="6">
        <v>195</v>
      </c>
      <c r="D53" s="6">
        <v>165</v>
      </c>
      <c r="E53" s="22">
        <f>SUMPRODUCT($B$52:$D$52,B53:D53)</f>
        <v>1499174.9999999993</v>
      </c>
    </row>
    <row r="56" spans="1:12" ht="18">
      <c r="A56" s="20" t="s">
        <v>53</v>
      </c>
      <c r="L56" s="10" t="s">
        <v>97</v>
      </c>
    </row>
    <row r="57" spans="1:12" ht="18">
      <c r="A57" s="8" t="s">
        <v>54</v>
      </c>
      <c r="L57" s="10" t="s">
        <v>94</v>
      </c>
    </row>
    <row r="58" spans="1:12" ht="18">
      <c r="A58" t="s">
        <v>55</v>
      </c>
      <c r="L58" s="10" t="s">
        <v>95</v>
      </c>
    </row>
    <row r="59" spans="1:12" ht="18">
      <c r="A59" t="s">
        <v>56</v>
      </c>
      <c r="L59" s="10" t="s">
        <v>96</v>
      </c>
    </row>
    <row r="64" spans="1:12">
      <c r="B64" s="18" t="s">
        <v>57</v>
      </c>
    </row>
    <row r="65" spans="1:9" ht="17">
      <c r="A65" s="24" t="s">
        <v>58</v>
      </c>
      <c r="B65" s="25" t="s">
        <v>59</v>
      </c>
      <c r="C65" s="26" t="s">
        <v>60</v>
      </c>
      <c r="D65" s="26" t="s">
        <v>32</v>
      </c>
      <c r="E65" s="23"/>
      <c r="F65" s="8" t="s">
        <v>61</v>
      </c>
      <c r="G65" s="27"/>
      <c r="H65" s="28"/>
      <c r="I65" s="28"/>
    </row>
    <row r="66" spans="1:9">
      <c r="A66" s="6" t="s">
        <v>62</v>
      </c>
      <c r="B66" s="6">
        <v>51</v>
      </c>
      <c r="C66" s="6" t="s">
        <v>63</v>
      </c>
      <c r="D66" s="6">
        <v>10</v>
      </c>
      <c r="E66" s="23"/>
      <c r="F66" s="23"/>
      <c r="G66" s="23"/>
    </row>
    <row r="67" spans="1:9">
      <c r="A67" s="6" t="s">
        <v>64</v>
      </c>
      <c r="B67" s="6">
        <v>28</v>
      </c>
      <c r="C67" s="6" t="s">
        <v>63</v>
      </c>
      <c r="D67" s="6">
        <v>43</v>
      </c>
      <c r="E67" s="23"/>
      <c r="F67" s="23"/>
      <c r="G67" s="23"/>
    </row>
    <row r="68" spans="1:9">
      <c r="A68" s="6" t="s">
        <v>65</v>
      </c>
      <c r="B68" s="6">
        <v>36</v>
      </c>
      <c r="C68" s="6" t="s">
        <v>63</v>
      </c>
      <c r="D68" s="6">
        <v>56</v>
      </c>
      <c r="E68" s="23"/>
      <c r="F68" s="23"/>
      <c r="G68" s="23"/>
    </row>
    <row r="69" spans="1:9">
      <c r="A69" s="23"/>
      <c r="B69" s="29" t="s">
        <v>66</v>
      </c>
      <c r="C69" s="23"/>
      <c r="D69" s="23"/>
      <c r="E69" s="23"/>
      <c r="F69" s="23"/>
      <c r="G69" s="23"/>
    </row>
    <row r="70" spans="1:9" ht="18" thickBot="1">
      <c r="A70" s="30" t="s">
        <v>67</v>
      </c>
      <c r="B70" s="25" t="s">
        <v>60</v>
      </c>
      <c r="C70" s="26" t="s">
        <v>59</v>
      </c>
      <c r="D70" s="26" t="s">
        <v>32</v>
      </c>
      <c r="E70" s="30" t="s">
        <v>68</v>
      </c>
      <c r="F70" s="30" t="s">
        <v>69</v>
      </c>
      <c r="G70" s="31">
        <v>0.9</v>
      </c>
      <c r="H70" s="32">
        <v>0.8</v>
      </c>
    </row>
    <row r="71" spans="1:9">
      <c r="A71" s="6" t="s">
        <v>62</v>
      </c>
      <c r="B71" s="33">
        <v>28.3333333333333</v>
      </c>
      <c r="C71" s="34">
        <v>0</v>
      </c>
      <c r="D71" s="33">
        <v>601.66666666666697</v>
      </c>
      <c r="E71" s="16">
        <f>SUM(B71:D71)</f>
        <v>630.00000000000023</v>
      </c>
      <c r="F71" s="6">
        <v>700</v>
      </c>
      <c r="G71" s="6">
        <v>630</v>
      </c>
      <c r="H71" s="12">
        <v>560</v>
      </c>
      <c r="I71" t="s">
        <v>70</v>
      </c>
    </row>
    <row r="72" spans="1:9">
      <c r="A72" s="6" t="s">
        <v>64</v>
      </c>
      <c r="B72" s="33">
        <v>495</v>
      </c>
      <c r="C72" s="34">
        <v>0</v>
      </c>
      <c r="D72" s="33">
        <v>0</v>
      </c>
      <c r="E72" s="16">
        <f>SUM(B72:D72)</f>
        <v>495</v>
      </c>
      <c r="F72" s="6">
        <v>550</v>
      </c>
      <c r="G72" s="6">
        <v>495</v>
      </c>
      <c r="H72" s="6">
        <v>440</v>
      </c>
      <c r="I72" t="s">
        <v>71</v>
      </c>
    </row>
    <row r="73" spans="1:9" ht="17" thickBot="1">
      <c r="A73" s="11" t="s">
        <v>65</v>
      </c>
      <c r="B73" s="35">
        <v>810</v>
      </c>
      <c r="C73" s="36">
        <v>0</v>
      </c>
      <c r="D73" s="35">
        <v>0</v>
      </c>
      <c r="E73" s="37">
        <f>SUM(B73:D73)</f>
        <v>810</v>
      </c>
      <c r="F73" s="11">
        <v>900</v>
      </c>
      <c r="G73" s="11">
        <v>810</v>
      </c>
      <c r="H73" s="11">
        <v>720</v>
      </c>
      <c r="I73" t="s">
        <v>72</v>
      </c>
    </row>
    <row r="74" spans="1:9">
      <c r="A74" s="12" t="s">
        <v>73</v>
      </c>
      <c r="B74" s="38">
        <f>SUM(B71:B73)</f>
        <v>1333.3333333333333</v>
      </c>
      <c r="C74" s="38">
        <f>SUM(C71:C73)</f>
        <v>0</v>
      </c>
      <c r="D74" s="38">
        <f>SUM(D71:D73)</f>
        <v>601.66666666666697</v>
      </c>
      <c r="E74" s="12"/>
      <c r="F74" s="12"/>
      <c r="G74" s="12"/>
      <c r="H74" s="12"/>
    </row>
    <row r="75" spans="1:9">
      <c r="A75" s="6" t="s">
        <v>74</v>
      </c>
      <c r="B75" s="30">
        <f>B32</f>
        <v>1333.3333333333301</v>
      </c>
      <c r="C75" s="6">
        <f>B38</f>
        <v>0</v>
      </c>
      <c r="D75" s="6">
        <f>B44</f>
        <v>601.66666666666674</v>
      </c>
      <c r="E75" s="6"/>
      <c r="F75" s="6"/>
      <c r="G75" s="6"/>
      <c r="H75" s="6"/>
    </row>
    <row r="78" spans="1:9">
      <c r="B78" s="18" t="s">
        <v>57</v>
      </c>
    </row>
    <row r="79" spans="1:9" ht="17">
      <c r="A79" s="39" t="s">
        <v>75</v>
      </c>
      <c r="B79" s="25" t="s">
        <v>60</v>
      </c>
      <c r="C79" s="26" t="s">
        <v>76</v>
      </c>
      <c r="D79" s="26" t="s">
        <v>32</v>
      </c>
      <c r="F79" s="8" t="s">
        <v>77</v>
      </c>
    </row>
    <row r="80" spans="1:9">
      <c r="A80" s="6" t="s">
        <v>62</v>
      </c>
      <c r="B80" s="40">
        <v>49</v>
      </c>
      <c r="C80" s="41">
        <v>33</v>
      </c>
      <c r="D80" s="41">
        <v>9</v>
      </c>
    </row>
    <row r="81" spans="1:9">
      <c r="A81" s="6" t="s">
        <v>64</v>
      </c>
      <c r="B81" s="40">
        <v>27</v>
      </c>
      <c r="C81" s="41">
        <v>22</v>
      </c>
      <c r="D81" s="41">
        <v>42</v>
      </c>
    </row>
    <row r="82" spans="1:9">
      <c r="A82" s="6" t="s">
        <v>65</v>
      </c>
      <c r="B82" s="40">
        <v>34</v>
      </c>
      <c r="C82" s="41">
        <v>13</v>
      </c>
      <c r="D82" s="41">
        <v>54</v>
      </c>
    </row>
    <row r="84" spans="1:9">
      <c r="A84" s="23"/>
      <c r="B84" s="29" t="s">
        <v>66</v>
      </c>
      <c r="C84" s="23"/>
      <c r="D84" s="23"/>
      <c r="E84" s="23"/>
      <c r="F84" s="23"/>
      <c r="G84" s="23"/>
    </row>
    <row r="85" spans="1:9" ht="17">
      <c r="A85" s="30" t="s">
        <v>67</v>
      </c>
      <c r="B85" s="25" t="s">
        <v>60</v>
      </c>
      <c r="C85" s="26" t="s">
        <v>76</v>
      </c>
      <c r="D85" s="26" t="s">
        <v>32</v>
      </c>
      <c r="E85" s="30" t="s">
        <v>78</v>
      </c>
      <c r="F85" s="30" t="s">
        <v>69</v>
      </c>
      <c r="G85" s="31">
        <v>0.9</v>
      </c>
      <c r="H85" s="42">
        <v>0.8</v>
      </c>
    </row>
    <row r="86" spans="1:9">
      <c r="A86" s="6" t="s">
        <v>62</v>
      </c>
      <c r="B86" s="33">
        <v>0</v>
      </c>
      <c r="C86" s="33">
        <v>432.93103448276202</v>
      </c>
      <c r="D86" s="33">
        <v>377.06896551723798</v>
      </c>
      <c r="E86" s="16">
        <f>SUM(B86:D86)</f>
        <v>810</v>
      </c>
      <c r="F86" s="6">
        <v>900</v>
      </c>
      <c r="G86" s="6">
        <v>810</v>
      </c>
      <c r="H86" s="6">
        <v>720</v>
      </c>
      <c r="I86" t="s">
        <v>79</v>
      </c>
    </row>
    <row r="87" spans="1:9">
      <c r="A87" s="6" t="s">
        <v>64</v>
      </c>
      <c r="B87" s="33">
        <v>0</v>
      </c>
      <c r="C87" s="33">
        <v>900</v>
      </c>
      <c r="D87" s="33">
        <v>0</v>
      </c>
      <c r="E87" s="16">
        <f>SUM(B87:D87)</f>
        <v>900</v>
      </c>
      <c r="F87" s="6">
        <v>1000</v>
      </c>
      <c r="G87" s="6">
        <v>900</v>
      </c>
      <c r="H87" s="6">
        <v>800</v>
      </c>
      <c r="I87" t="s">
        <v>80</v>
      </c>
    </row>
    <row r="88" spans="1:9" ht="17" thickBot="1">
      <c r="A88" s="11" t="s">
        <v>65</v>
      </c>
      <c r="B88" s="35">
        <v>0</v>
      </c>
      <c r="C88" s="35">
        <v>1080</v>
      </c>
      <c r="D88" s="35">
        <v>0</v>
      </c>
      <c r="E88" s="37">
        <f>SUM(B88:D88)</f>
        <v>1080</v>
      </c>
      <c r="F88" s="11">
        <v>1200</v>
      </c>
      <c r="G88" s="11">
        <v>1080</v>
      </c>
      <c r="H88" s="11">
        <v>960</v>
      </c>
      <c r="I88" t="s">
        <v>81</v>
      </c>
    </row>
    <row r="89" spans="1:9">
      <c r="A89" s="12" t="s">
        <v>73</v>
      </c>
      <c r="B89" s="38">
        <f>SUM(B86:B88)</f>
        <v>0</v>
      </c>
      <c r="C89" s="38">
        <f>SUM(C86:C88)</f>
        <v>2412.9310344827618</v>
      </c>
      <c r="D89" s="38">
        <f>SUM(D86:D88)</f>
        <v>377.06896551723798</v>
      </c>
      <c r="E89" s="12"/>
      <c r="F89" s="12"/>
      <c r="G89" s="12"/>
      <c r="H89" s="12"/>
    </row>
    <row r="90" spans="1:9">
      <c r="A90" s="6" t="s">
        <v>74</v>
      </c>
      <c r="B90" s="30">
        <f>C32</f>
        <v>0</v>
      </c>
      <c r="C90" s="6">
        <f>C38</f>
        <v>2412.9310344827618</v>
      </c>
      <c r="D90" s="6">
        <f>C44</f>
        <v>377.0689655172381</v>
      </c>
      <c r="E90" s="6"/>
      <c r="F90" s="6"/>
      <c r="G90" s="6"/>
      <c r="H90" s="6"/>
    </row>
    <row r="93" spans="1:9">
      <c r="B93" s="18" t="s">
        <v>57</v>
      </c>
    </row>
    <row r="94" spans="1:9" ht="17">
      <c r="A94" s="43" t="s">
        <v>82</v>
      </c>
      <c r="B94" s="25" t="s">
        <v>60</v>
      </c>
      <c r="C94" s="26" t="s">
        <v>76</v>
      </c>
      <c r="D94" s="26" t="s">
        <v>32</v>
      </c>
      <c r="F94" t="s">
        <v>83</v>
      </c>
    </row>
    <row r="95" spans="1:9">
      <c r="A95" s="6" t="s">
        <v>62</v>
      </c>
      <c r="B95" s="34" t="s">
        <v>63</v>
      </c>
      <c r="C95" s="41">
        <v>31</v>
      </c>
      <c r="D95" s="41">
        <v>8</v>
      </c>
      <c r="F95" t="s">
        <v>84</v>
      </c>
    </row>
    <row r="96" spans="1:9">
      <c r="A96" s="6" t="s">
        <v>64</v>
      </c>
      <c r="B96" s="34" t="s">
        <v>63</v>
      </c>
      <c r="C96" s="41">
        <v>21</v>
      </c>
      <c r="D96" s="41">
        <v>40</v>
      </c>
    </row>
    <row r="97" spans="1:9">
      <c r="A97" s="6" t="s">
        <v>65</v>
      </c>
      <c r="B97" s="34" t="s">
        <v>63</v>
      </c>
      <c r="C97" s="41">
        <v>12</v>
      </c>
      <c r="D97" s="41">
        <v>52</v>
      </c>
    </row>
    <row r="99" spans="1:9">
      <c r="A99" s="23"/>
      <c r="B99" s="29" t="s">
        <v>66</v>
      </c>
      <c r="C99" s="23"/>
      <c r="D99" s="23"/>
      <c r="E99" s="23"/>
      <c r="F99" s="23"/>
      <c r="G99" s="23"/>
    </row>
    <row r="100" spans="1:9" ht="18" thickBot="1">
      <c r="A100" s="30" t="s">
        <v>67</v>
      </c>
      <c r="B100" s="25" t="s">
        <v>60</v>
      </c>
      <c r="C100" s="26" t="s">
        <v>76</v>
      </c>
      <c r="D100" s="26" t="s">
        <v>32</v>
      </c>
      <c r="E100" s="30" t="s">
        <v>78</v>
      </c>
      <c r="F100" s="30" t="s">
        <v>69</v>
      </c>
      <c r="G100" s="31">
        <v>0.9</v>
      </c>
      <c r="H100" s="32">
        <v>0.8</v>
      </c>
    </row>
    <row r="101" spans="1:9">
      <c r="A101" s="6" t="s">
        <v>62</v>
      </c>
      <c r="B101" s="34">
        <v>0</v>
      </c>
      <c r="C101" s="33">
        <v>0</v>
      </c>
      <c r="D101" s="33">
        <v>810</v>
      </c>
      <c r="E101" s="16">
        <f>SUM(B101:D101)</f>
        <v>810</v>
      </c>
      <c r="F101" s="41">
        <v>900</v>
      </c>
      <c r="G101" s="6">
        <v>810</v>
      </c>
      <c r="H101" s="12">
        <v>720</v>
      </c>
      <c r="I101" t="s">
        <v>85</v>
      </c>
    </row>
    <row r="102" spans="1:9">
      <c r="A102" s="6" t="s">
        <v>64</v>
      </c>
      <c r="B102" s="34">
        <v>0</v>
      </c>
      <c r="C102" s="33">
        <v>0</v>
      </c>
      <c r="D102" s="33">
        <v>1350</v>
      </c>
      <c r="E102" s="16">
        <f>SUM(B102:D102)</f>
        <v>1350</v>
      </c>
      <c r="F102" s="41">
        <v>1500</v>
      </c>
      <c r="G102" s="6">
        <v>1350</v>
      </c>
      <c r="H102" s="6">
        <v>1200</v>
      </c>
      <c r="I102" t="s">
        <v>86</v>
      </c>
    </row>
    <row r="103" spans="1:9" ht="17" thickBot="1">
      <c r="A103" s="11" t="s">
        <v>65</v>
      </c>
      <c r="B103" s="36">
        <v>0</v>
      </c>
      <c r="C103" s="35">
        <v>469.65517241379098</v>
      </c>
      <c r="D103" s="35">
        <v>520.34482758620948</v>
      </c>
      <c r="E103" s="37">
        <f>SUM(B103:D103)</f>
        <v>990.00000000000045</v>
      </c>
      <c r="F103" s="44">
        <v>1100</v>
      </c>
      <c r="G103" s="11">
        <v>990</v>
      </c>
      <c r="H103" s="11">
        <v>880</v>
      </c>
      <c r="I103" t="s">
        <v>87</v>
      </c>
    </row>
    <row r="104" spans="1:9">
      <c r="A104" s="12" t="s">
        <v>73</v>
      </c>
      <c r="B104" s="14">
        <f>SUM(B101:B103)</f>
        <v>0</v>
      </c>
      <c r="C104" s="38">
        <f>SUM(C101:C103)</f>
        <v>469.65517241379098</v>
      </c>
      <c r="D104" s="38">
        <f>SUM(D101:D103)</f>
        <v>2680.3448275862092</v>
      </c>
      <c r="E104" s="12"/>
      <c r="F104" s="12"/>
      <c r="G104" s="12"/>
      <c r="H104" s="12"/>
    </row>
    <row r="105" spans="1:9">
      <c r="A105" s="6" t="s">
        <v>74</v>
      </c>
      <c r="B105" s="30">
        <f>D32</f>
        <v>0</v>
      </c>
      <c r="C105" s="6">
        <f>D38</f>
        <v>469.65517241379052</v>
      </c>
      <c r="D105" s="6">
        <f>D44</f>
        <v>2680.3448275862097</v>
      </c>
      <c r="E105" s="6"/>
      <c r="F105" s="6"/>
      <c r="G105" s="6"/>
      <c r="H105" s="6"/>
    </row>
    <row r="114" spans="1:14">
      <c r="A114" s="20" t="s">
        <v>88</v>
      </c>
    </row>
    <row r="115" spans="1:14">
      <c r="A115" s="6" t="s">
        <v>89</v>
      </c>
      <c r="B115" s="45">
        <f>E53</f>
        <v>1499174.9999999993</v>
      </c>
    </row>
    <row r="116" spans="1:14">
      <c r="A116" s="6" t="s">
        <v>90</v>
      </c>
      <c r="B116" s="6"/>
    </row>
    <row r="117" spans="1:14">
      <c r="A117" s="6" t="s">
        <v>91</v>
      </c>
      <c r="B117" s="16">
        <f>SUMPRODUCT(B66:D68,B71:D73)</f>
        <v>50481.666666666672</v>
      </c>
    </row>
    <row r="118" spans="1:14">
      <c r="A118" s="6" t="s">
        <v>75</v>
      </c>
      <c r="B118" s="16">
        <f>SUMPRODUCT(B80:D82,B86:D88)</f>
        <v>51520.34482758629</v>
      </c>
    </row>
    <row r="119" spans="1:14">
      <c r="A119" s="6" t="s">
        <v>92</v>
      </c>
      <c r="B119" s="16">
        <f>SUMPRODUCT(B95:D97,B101:D103)</f>
        <v>93173.793103448377</v>
      </c>
    </row>
    <row r="120" spans="1:14">
      <c r="A120" s="6" t="s">
        <v>93</v>
      </c>
      <c r="B120" s="16">
        <f xml:space="preserve"> B115 -SUM(B117:B119)</f>
        <v>1303999.1954022979</v>
      </c>
    </row>
    <row r="122" spans="1:14">
      <c r="A122" s="20" t="s">
        <v>98</v>
      </c>
      <c r="N122" s="2" t="s">
        <v>111</v>
      </c>
    </row>
    <row r="123" spans="1:14">
      <c r="A123" t="s">
        <v>99</v>
      </c>
    </row>
    <row r="124" spans="1:14">
      <c r="A124" s="23" t="s">
        <v>100</v>
      </c>
      <c r="B124" s="46" t="s">
        <v>101</v>
      </c>
      <c r="N124" s="2" t="s">
        <v>112</v>
      </c>
    </row>
    <row r="125" spans="1:14">
      <c r="A125" s="23" t="s">
        <v>102</v>
      </c>
      <c r="B125" s="46" t="s">
        <v>103</v>
      </c>
      <c r="N125" s="2" t="s">
        <v>113</v>
      </c>
    </row>
    <row r="126" spans="1:14">
      <c r="A126" s="23" t="s">
        <v>104</v>
      </c>
      <c r="B126" s="46" t="s">
        <v>105</v>
      </c>
      <c r="D126" s="47" t="s">
        <v>106</v>
      </c>
      <c r="N126" s="2" t="s">
        <v>114</v>
      </c>
    </row>
    <row r="127" spans="1:14">
      <c r="A127" s="46" t="s">
        <v>107</v>
      </c>
      <c r="B127" s="46" t="s">
        <v>108</v>
      </c>
      <c r="N127" s="2" t="s">
        <v>115</v>
      </c>
    </row>
    <row r="128" spans="1:14">
      <c r="A128" s="46" t="s">
        <v>109</v>
      </c>
      <c r="B128" s="46" t="s">
        <v>110</v>
      </c>
    </row>
    <row r="129" spans="1:14">
      <c r="N129" s="2" t="s">
        <v>116</v>
      </c>
    </row>
    <row r="130" spans="1:14">
      <c r="N130" s="2" t="s">
        <v>117</v>
      </c>
    </row>
    <row r="133" spans="1:14">
      <c r="A133" s="48" t="s">
        <v>118</v>
      </c>
      <c r="N133" s="2" t="s">
        <v>127</v>
      </c>
    </row>
    <row r="134" spans="1:14">
      <c r="A134" s="8" t="s">
        <v>119</v>
      </c>
      <c r="N134" s="2" t="s">
        <v>128</v>
      </c>
    </row>
    <row r="135" spans="1:14">
      <c r="A135" t="s">
        <v>120</v>
      </c>
    </row>
    <row r="136" spans="1:14">
      <c r="A136" t="s">
        <v>121</v>
      </c>
      <c r="N136" s="2" t="s">
        <v>129</v>
      </c>
    </row>
    <row r="137" spans="1:14">
      <c r="A137" t="s">
        <v>122</v>
      </c>
      <c r="N137" s="2" t="s">
        <v>130</v>
      </c>
    </row>
    <row r="138" spans="1:14">
      <c r="A138" t="s">
        <v>123</v>
      </c>
    </row>
    <row r="139" spans="1:14">
      <c r="A139" t="s">
        <v>124</v>
      </c>
      <c r="N139" s="2" t="s">
        <v>131</v>
      </c>
    </row>
    <row r="140" spans="1:14">
      <c r="A140" t="s">
        <v>125</v>
      </c>
      <c r="N140" s="2" t="s">
        <v>132</v>
      </c>
    </row>
    <row r="141" spans="1:14">
      <c r="A141" t="s">
        <v>126</v>
      </c>
    </row>
    <row r="142" spans="1:14">
      <c r="N142" s="2" t="s">
        <v>133</v>
      </c>
    </row>
    <row r="145" spans="1:9">
      <c r="A145" s="47" t="s">
        <v>134</v>
      </c>
    </row>
    <row r="146" spans="1:9">
      <c r="A146" t="s">
        <v>135</v>
      </c>
    </row>
    <row r="147" spans="1:9">
      <c r="A147" s="46" t="s">
        <v>136</v>
      </c>
      <c r="B147" s="8" t="s">
        <v>137</v>
      </c>
      <c r="C147" s="23"/>
      <c r="D147" s="23"/>
      <c r="E147" s="23"/>
      <c r="F147" s="49"/>
      <c r="G147" s="23"/>
      <c r="H147" s="23"/>
    </row>
    <row r="148" spans="1:9">
      <c r="A148" s="29"/>
      <c r="B148" s="8" t="s">
        <v>138</v>
      </c>
      <c r="C148" s="23"/>
      <c r="D148" s="23"/>
      <c r="E148" s="23"/>
      <c r="F148" s="49"/>
      <c r="G148" s="23"/>
      <c r="H148" s="23"/>
    </row>
    <row r="149" spans="1:9">
      <c r="A149" s="46"/>
      <c r="B149" s="8" t="s">
        <v>139</v>
      </c>
      <c r="C149" s="23"/>
      <c r="D149" s="23"/>
      <c r="E149" s="23"/>
      <c r="F149" s="49"/>
      <c r="G149" s="23"/>
      <c r="H149" s="23"/>
    </row>
    <row r="150" spans="1:9">
      <c r="A150" s="23"/>
      <c r="B150" s="8"/>
      <c r="C150" s="23"/>
      <c r="D150" s="23"/>
      <c r="E150" s="23"/>
      <c r="F150" s="23"/>
      <c r="G150" s="23"/>
      <c r="H150" s="23"/>
      <c r="I150" s="50"/>
    </row>
    <row r="151" spans="1:9">
      <c r="A151" s="46" t="s">
        <v>140</v>
      </c>
      <c r="B151" s="8" t="s">
        <v>141</v>
      </c>
    </row>
    <row r="153" spans="1:9">
      <c r="A153" s="2" t="s">
        <v>142</v>
      </c>
    </row>
    <row r="154" spans="1:9">
      <c r="A154" s="2" t="s">
        <v>143</v>
      </c>
    </row>
    <row r="156" spans="1:9">
      <c r="A156" s="3" t="s">
        <v>144</v>
      </c>
    </row>
    <row r="157" spans="1:9">
      <c r="A157" s="2" t="s">
        <v>145</v>
      </c>
    </row>
    <row r="158" spans="1:9">
      <c r="A158" s="2" t="s">
        <v>146</v>
      </c>
    </row>
    <row r="159" spans="1:9">
      <c r="A159" s="2" t="s">
        <v>147</v>
      </c>
    </row>
    <row r="160" spans="1:9">
      <c r="A160" s="2" t="s">
        <v>148</v>
      </c>
    </row>
    <row r="162" spans="1:1">
      <c r="A162" s="3" t="s">
        <v>149</v>
      </c>
    </row>
    <row r="163" spans="1:1">
      <c r="A163" s="2"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masaya sato</dc:creator>
  <cp:lastModifiedBy>masaya sato</cp:lastModifiedBy>
  <dcterms:created xsi:type="dcterms:W3CDTF">2025-05-24T11:26:49Z</dcterms:created>
  <dcterms:modified xsi:type="dcterms:W3CDTF">2025-05-24T11:55:45Z</dcterms:modified>
</cp:coreProperties>
</file>