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ecco\Dropbox\Mario\"/>
    </mc:Choice>
  </mc:AlternateContent>
  <xr:revisionPtr revIDLastSave="0" documentId="13_ncr:1_{3F6F2BB5-4746-46A5-92AF-447135E2FA18}" xr6:coauthVersionLast="36" xr6:coauthVersionMax="45" xr10:uidLastSave="{00000000-0000-0000-0000-000000000000}"/>
  <bookViews>
    <workbookView xWindow="-105" yWindow="-105" windowWidth="19425" windowHeight="10425" activeTab="4" xr2:uid="{2DDB54C5-5D70-4268-8FCC-7EB006204BC7}"/>
  </bookViews>
  <sheets>
    <sheet name="Boletim" sheetId="1" r:id="rId1"/>
    <sheet name="Novo Boletim" sheetId="6" r:id="rId2"/>
    <sheet name="Graficos Novos" sheetId="2" r:id="rId3"/>
    <sheet name="PB_Bol" sheetId="7" r:id="rId4"/>
    <sheet name="PB_Bol_Sem" sheetId="11" r:id="rId5"/>
    <sheet name="PB_Notf" sheetId="8" r:id="rId6"/>
    <sheet name="PB_Habit" sheetId="9" r:id="rId7"/>
    <sheet name="PB_Bair" sheetId="10" r:id="rId8"/>
  </sheets>
  <definedNames>
    <definedName name="_xlnm.Print_Titles" localSheetId="0">Boletim!$1:$1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6" i="2" l="1"/>
  <c r="O56" i="2"/>
  <c r="W56" i="2"/>
  <c r="V56" i="2"/>
  <c r="U56" i="2"/>
  <c r="C3" i="11" l="1"/>
  <c r="C4" i="11"/>
  <c r="C5" i="11"/>
  <c r="C6" i="11"/>
  <c r="C7" i="11"/>
  <c r="C8" i="11"/>
  <c r="C9" i="11"/>
  <c r="C10" i="11"/>
  <c r="C11" i="11"/>
  <c r="C12" i="11"/>
  <c r="C13" i="11"/>
  <c r="X55" i="2" l="1"/>
  <c r="O55" i="2"/>
  <c r="W55" i="2"/>
  <c r="V55" i="2"/>
  <c r="U55" i="2"/>
  <c r="R5" i="11"/>
  <c r="R11" i="11"/>
  <c r="R10" i="11"/>
  <c r="R9" i="11"/>
  <c r="R8" i="11"/>
  <c r="R7" i="11"/>
  <c r="R6" i="11"/>
  <c r="R4" i="11"/>
  <c r="R3" i="11"/>
  <c r="R2" i="11"/>
  <c r="D2" i="11"/>
  <c r="D13" i="11" l="1"/>
  <c r="D12" i="11"/>
  <c r="D3" i="11"/>
  <c r="D4" i="11"/>
  <c r="D5" i="11"/>
  <c r="D6" i="11"/>
  <c r="D7" i="11"/>
  <c r="D8" i="11"/>
  <c r="D9" i="11"/>
  <c r="D10" i="11"/>
  <c r="D11" i="11"/>
  <c r="X54" i="2" l="1"/>
  <c r="W54" i="2"/>
  <c r="V54" i="2"/>
  <c r="U54" i="2"/>
  <c r="O54" i="2"/>
  <c r="U19" i="2" l="1"/>
  <c r="X51" i="2" l="1"/>
  <c r="X52" i="2"/>
  <c r="X53" i="2"/>
  <c r="W51" i="2"/>
  <c r="W52" i="2"/>
  <c r="W53" i="2"/>
  <c r="V51" i="2"/>
  <c r="V52" i="2"/>
  <c r="V53" i="2"/>
  <c r="U51" i="2"/>
  <c r="U52" i="2"/>
  <c r="U53" i="2"/>
  <c r="O53" i="2"/>
  <c r="C52" i="7" l="1"/>
  <c r="J3" i="8"/>
  <c r="J4" i="8"/>
  <c r="J5" i="8"/>
  <c r="J6" i="8"/>
  <c r="J7" i="8"/>
  <c r="J8" i="8"/>
  <c r="J9" i="8"/>
  <c r="J10" i="8"/>
  <c r="J11" i="8"/>
  <c r="J12" i="8"/>
  <c r="K12" i="8" s="1"/>
  <c r="J2" i="8"/>
  <c r="G3" i="8"/>
  <c r="G4" i="8"/>
  <c r="G5" i="8"/>
  <c r="G6" i="8"/>
  <c r="G7" i="8"/>
  <c r="G8" i="8"/>
  <c r="G9" i="8"/>
  <c r="G10" i="8"/>
  <c r="G11" i="8"/>
  <c r="G12" i="8"/>
  <c r="G2" i="8"/>
  <c r="D3" i="8"/>
  <c r="D4" i="8"/>
  <c r="D5" i="8"/>
  <c r="D6" i="8"/>
  <c r="D7" i="8"/>
  <c r="D8" i="8"/>
  <c r="D9" i="8"/>
  <c r="D10" i="8"/>
  <c r="D11" i="8"/>
  <c r="D12" i="8"/>
  <c r="D2" i="8"/>
  <c r="K10" i="8" l="1"/>
  <c r="K4" i="8"/>
  <c r="K6" i="8"/>
  <c r="K11" i="8"/>
  <c r="K3" i="8"/>
  <c r="G13" i="8"/>
  <c r="K8" i="8"/>
  <c r="K9" i="8"/>
  <c r="K7" i="8"/>
  <c r="D13" i="8"/>
  <c r="J13" i="8"/>
  <c r="K2" i="8"/>
  <c r="K5" i="8"/>
  <c r="O51" i="2"/>
  <c r="O52" i="2"/>
  <c r="O4" i="7" l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3" i="7"/>
  <c r="Q2" i="11" s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3" i="7"/>
  <c r="P2" i="11" s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3" i="7"/>
  <c r="O2" i="11" s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3" i="7"/>
  <c r="L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2" i="7"/>
  <c r="M2" i="11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2" i="7"/>
  <c r="L2" i="11" s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3" i="7"/>
  <c r="K2" i="11" s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3" i="7"/>
  <c r="J2" i="11" s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3" i="7"/>
  <c r="I2" i="11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2" i="7"/>
  <c r="H2" i="11" s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3" i="7"/>
  <c r="G2" i="11" s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3" i="7"/>
  <c r="F2" i="11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3" i="7"/>
  <c r="E2" i="11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2" i="7"/>
  <c r="X50" i="2"/>
  <c r="O50" i="2"/>
  <c r="W50" i="2"/>
  <c r="V50" i="2"/>
  <c r="U50" i="2"/>
  <c r="E12" i="11" l="1"/>
  <c r="E9" i="11"/>
  <c r="E3" i="11"/>
  <c r="F11" i="11"/>
  <c r="F9" i="11"/>
  <c r="F3" i="11"/>
  <c r="G11" i="11"/>
  <c r="G9" i="11"/>
  <c r="G3" i="11"/>
  <c r="H11" i="11"/>
  <c r="H9" i="11"/>
  <c r="H3" i="11"/>
  <c r="I12" i="11"/>
  <c r="I7" i="11"/>
  <c r="I4" i="11"/>
  <c r="J12" i="11"/>
  <c r="J7" i="11"/>
  <c r="J4" i="11"/>
  <c r="K12" i="11"/>
  <c r="K7" i="11"/>
  <c r="K4" i="11"/>
  <c r="L12" i="11"/>
  <c r="L7" i="11"/>
  <c r="L4" i="11"/>
  <c r="M8" i="11"/>
  <c r="M5" i="11"/>
  <c r="N11" i="11"/>
  <c r="N9" i="11"/>
  <c r="N3" i="11"/>
  <c r="O11" i="11"/>
  <c r="O9" i="11"/>
  <c r="O3" i="11"/>
  <c r="P11" i="11"/>
  <c r="P9" i="11"/>
  <c r="P3" i="11"/>
  <c r="Q11" i="11"/>
  <c r="Q9" i="11"/>
  <c r="Q3" i="11"/>
  <c r="E10" i="11"/>
  <c r="E6" i="11"/>
  <c r="F10" i="11"/>
  <c r="F6" i="11"/>
  <c r="G10" i="11"/>
  <c r="G6" i="11"/>
  <c r="H10" i="11"/>
  <c r="H6" i="11"/>
  <c r="I9" i="11"/>
  <c r="I3" i="11"/>
  <c r="J9" i="11"/>
  <c r="J3" i="11"/>
  <c r="K11" i="11"/>
  <c r="K9" i="11"/>
  <c r="K3" i="11"/>
  <c r="L11" i="11"/>
  <c r="L9" i="11"/>
  <c r="L3" i="11"/>
  <c r="M12" i="11"/>
  <c r="M7" i="11"/>
  <c r="M4" i="11"/>
  <c r="N10" i="11"/>
  <c r="N6" i="11"/>
  <c r="O10" i="11"/>
  <c r="O6" i="11"/>
  <c r="P10" i="11"/>
  <c r="P6" i="11"/>
  <c r="Q10" i="11"/>
  <c r="Q6" i="11"/>
  <c r="E8" i="11"/>
  <c r="E5" i="11"/>
  <c r="F8" i="11"/>
  <c r="F5" i="11"/>
  <c r="G8" i="11"/>
  <c r="G5" i="11"/>
  <c r="H8" i="11"/>
  <c r="H5" i="11"/>
  <c r="I10" i="11"/>
  <c r="I6" i="11"/>
  <c r="J10" i="11"/>
  <c r="J6" i="11"/>
  <c r="K10" i="11"/>
  <c r="K6" i="11"/>
  <c r="L10" i="11"/>
  <c r="L6" i="11"/>
  <c r="M11" i="11"/>
  <c r="M9" i="11"/>
  <c r="M3" i="11"/>
  <c r="N8" i="11"/>
  <c r="N5" i="11"/>
  <c r="O8" i="11"/>
  <c r="O5" i="11"/>
  <c r="P8" i="11"/>
  <c r="P5" i="11"/>
  <c r="Q8" i="11"/>
  <c r="Q5" i="11"/>
  <c r="E7" i="11"/>
  <c r="E4" i="11"/>
  <c r="F12" i="11"/>
  <c r="F7" i="11"/>
  <c r="F4" i="11"/>
  <c r="G12" i="11"/>
  <c r="G7" i="11"/>
  <c r="G4" i="11"/>
  <c r="H12" i="11"/>
  <c r="H7" i="11"/>
  <c r="H4" i="11"/>
  <c r="I8" i="11"/>
  <c r="I5" i="11"/>
  <c r="J8" i="11"/>
  <c r="J5" i="11"/>
  <c r="K8" i="11"/>
  <c r="K5" i="11"/>
  <c r="L8" i="11"/>
  <c r="L5" i="11"/>
  <c r="M10" i="11"/>
  <c r="M6" i="11"/>
  <c r="N2" i="11"/>
  <c r="N12" i="11"/>
  <c r="N7" i="11"/>
  <c r="N4" i="11"/>
  <c r="O12" i="11"/>
  <c r="O7" i="11"/>
  <c r="O4" i="11"/>
  <c r="P12" i="11"/>
  <c r="P7" i="11"/>
  <c r="P4" i="11"/>
  <c r="Q12" i="11"/>
  <c r="Q7" i="11"/>
  <c r="Q4" i="11"/>
  <c r="J11" i="11"/>
  <c r="I11" i="11"/>
  <c r="E11" i="11"/>
  <c r="F68" i="7"/>
  <c r="J68" i="7"/>
  <c r="I68" i="7"/>
  <c r="K68" i="7"/>
  <c r="N68" i="7"/>
  <c r="M68" i="7"/>
  <c r="L68" i="7"/>
  <c r="H68" i="7"/>
  <c r="G68" i="7"/>
  <c r="E68" i="7"/>
  <c r="D68" i="7"/>
  <c r="R68" i="7" s="1"/>
  <c r="C68" i="7"/>
  <c r="O68" i="7"/>
  <c r="X49" i="2"/>
  <c r="O49" i="2"/>
  <c r="W49" i="2"/>
  <c r="V49" i="2"/>
  <c r="U49" i="2"/>
  <c r="E15" i="11" l="1"/>
  <c r="I15" i="11"/>
  <c r="J15" i="11"/>
  <c r="M15" i="11"/>
  <c r="Q15" i="11"/>
  <c r="F15" i="11"/>
  <c r="K15" i="11"/>
  <c r="N15" i="11"/>
  <c r="G15" i="11"/>
  <c r="L15" i="11"/>
  <c r="O15" i="11"/>
  <c r="H15" i="11"/>
  <c r="P15" i="11"/>
  <c r="S68" i="7"/>
  <c r="Q68" i="7"/>
  <c r="O48" i="2"/>
  <c r="X48" i="2"/>
  <c r="W48" i="2"/>
  <c r="V48" i="2"/>
  <c r="U48" i="2"/>
  <c r="X46" i="2" l="1"/>
  <c r="X47" i="2"/>
  <c r="O47" i="2"/>
  <c r="W47" i="2"/>
  <c r="V47" i="2"/>
  <c r="U47" i="2"/>
  <c r="O46" i="2"/>
  <c r="W46" i="2"/>
  <c r="V46" i="2"/>
  <c r="U46" i="2"/>
  <c r="O12" i="2" l="1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X45" i="2" l="1"/>
  <c r="W45" i="2"/>
  <c r="V45" i="2"/>
  <c r="U45" i="2"/>
  <c r="X44" i="2" l="1"/>
  <c r="W44" i="2"/>
  <c r="V44" i="2"/>
  <c r="U44" i="2"/>
  <c r="X43" i="2" l="1"/>
  <c r="W43" i="2"/>
  <c r="V43" i="2"/>
  <c r="U43" i="2"/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2" i="2"/>
  <c r="X27" i="2" l="1"/>
  <c r="X42" i="2"/>
  <c r="V42" i="2"/>
  <c r="U42" i="2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3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V19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V2" i="2"/>
  <c r="U2" i="2"/>
  <c r="Q2" i="2" l="1"/>
  <c r="R2" i="2"/>
  <c r="S2" i="2"/>
  <c r="P2" i="2"/>
</calcChain>
</file>

<file path=xl/sharedStrings.xml><?xml version="1.0" encoding="utf-8"?>
<sst xmlns="http://schemas.openxmlformats.org/spreadsheetml/2006/main" count="131" uniqueCount="87">
  <si>
    <t>Notificados Residentes em Indaiatuba</t>
  </si>
  <si>
    <t>Confirmados</t>
  </si>
  <si>
    <t>Confirmados Curados (PCR)</t>
  </si>
  <si>
    <t>Confirmados PCR Internados</t>
  </si>
  <si>
    <t>Confirmados TR Internados</t>
  </si>
  <si>
    <t>Confirmado Óbitos</t>
  </si>
  <si>
    <t>Descartados PCR</t>
  </si>
  <si>
    <t>Descartados TR</t>
  </si>
  <si>
    <t>Aguardando Resultados</t>
  </si>
  <si>
    <t>Suspeitos em UTI</t>
  </si>
  <si>
    <t>Total de Óbitos</t>
  </si>
  <si>
    <t>Óbitos Suspeitas</t>
  </si>
  <si>
    <t>Óbitos Descartados</t>
  </si>
  <si>
    <t>Óbitos Confirmados</t>
  </si>
  <si>
    <t>Suspeitos Clínica</t>
  </si>
  <si>
    <t>Descartados</t>
  </si>
  <si>
    <t>Isolamento</t>
  </si>
  <si>
    <t>Confirmados Curados</t>
  </si>
  <si>
    <t>Confirmados Internados</t>
  </si>
  <si>
    <t>Taxa de Notificação</t>
  </si>
  <si>
    <t>Taxa de Confirmação</t>
  </si>
  <si>
    <t>Média Notificados</t>
  </si>
  <si>
    <t>Média Confirmados</t>
  </si>
  <si>
    <t>Média Curados</t>
  </si>
  <si>
    <t>Média Descartados</t>
  </si>
  <si>
    <t>Habitantes 2020</t>
  </si>
  <si>
    <t>Letalidade</t>
  </si>
  <si>
    <t>Confirmados por 100k Hab</t>
  </si>
  <si>
    <t>Óbitos por 100k Hab</t>
  </si>
  <si>
    <t>Variação do Dia Anterior</t>
  </si>
  <si>
    <t>Casos dia</t>
  </si>
  <si>
    <t>Total</t>
  </si>
  <si>
    <t>Faixa</t>
  </si>
  <si>
    <t>Notificados</t>
  </si>
  <si>
    <t>Conf_Curados</t>
  </si>
  <si>
    <t>Conf_Internados</t>
  </si>
  <si>
    <t>Conf_Obitos</t>
  </si>
  <si>
    <t>Aguard_Resultados</t>
  </si>
  <si>
    <t>Susp_Clinica</t>
  </si>
  <si>
    <t>Susp_UTI</t>
  </si>
  <si>
    <t>Tot_Obitos</t>
  </si>
  <si>
    <t>Obitos_Susp</t>
  </si>
  <si>
    <t>Obitos_Desc</t>
  </si>
  <si>
    <t>Obitos_Conf</t>
  </si>
  <si>
    <t>&lt;  a 1 ano</t>
  </si>
  <si>
    <t>1 a 9 anos</t>
  </si>
  <si>
    <t>10 a 19 anos</t>
  </si>
  <si>
    <t>20 a 29 anos</t>
  </si>
  <si>
    <t>30 a 39 anos</t>
  </si>
  <si>
    <t>40 a 49 anos</t>
  </si>
  <si>
    <t>50 a 59 anos</t>
  </si>
  <si>
    <t>60 a 69 anos</t>
  </si>
  <si>
    <t>70 a 79 anos</t>
  </si>
  <si>
    <t>80 a 89 anos</t>
  </si>
  <si>
    <t>90 a &gt; anos</t>
  </si>
  <si>
    <t>F_N</t>
  </si>
  <si>
    <t>M_N</t>
  </si>
  <si>
    <t>F_C</t>
  </si>
  <si>
    <t>M_C</t>
  </si>
  <si>
    <t>F_O</t>
  </si>
  <si>
    <t>M_O</t>
  </si>
  <si>
    <t>Tot_Notf</t>
  </si>
  <si>
    <t>Tot_Conf</t>
  </si>
  <si>
    <t>ID</t>
  </si>
  <si>
    <t>Data</t>
  </si>
  <si>
    <t>Incidência</t>
  </si>
  <si>
    <t>Mortalidade</t>
  </si>
  <si>
    <t>Semana</t>
  </si>
  <si>
    <t>Domingo</t>
  </si>
  <si>
    <t>Segunda</t>
  </si>
  <si>
    <t>Terça</t>
  </si>
  <si>
    <t>Quarta</t>
  </si>
  <si>
    <t>Quinta</t>
  </si>
  <si>
    <t>Sexta</t>
  </si>
  <si>
    <t>Sábado</t>
  </si>
  <si>
    <t>Let_FT</t>
  </si>
  <si>
    <t>Dia da Semana</t>
  </si>
  <si>
    <t>30 mar-5 abr</t>
  </si>
  <si>
    <t>16-22/mar</t>
  </si>
  <si>
    <t>23-29/mar</t>
  </si>
  <si>
    <t>6-12 abr</t>
  </si>
  <si>
    <t>13-19 abr</t>
  </si>
  <si>
    <t>20-26 abr</t>
  </si>
  <si>
    <t>27 abr - 3 mai</t>
  </si>
  <si>
    <t>4-10 mai</t>
  </si>
  <si>
    <t>11-17 mai</t>
  </si>
  <si>
    <t>18-25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</si>
</sst>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%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Font="1"/>
    <xf numFmtId="16" fontId="0" fillId="0" borderId="1" xfId="0" applyNumberFormat="1" applyBorder="1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" fontId="0" fillId="2" borderId="1" xfId="0" applyNumberFormat="1" applyFill="1" applyBorder="1"/>
    <xf numFmtId="1" fontId="0" fillId="2" borderId="1" xfId="0" applyNumberFormat="1" applyFill="1" applyBorder="1" applyAlignment="1">
      <alignment horizontal="center"/>
    </xf>
    <xf numFmtId="0" fontId="1" fillId="2" borderId="0" xfId="0" applyFont="1" applyFill="1"/>
    <xf numFmtId="166" fontId="1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" fontId="0" fillId="0" borderId="1" xfId="0" applyNumberFormat="1" applyFill="1" applyBorder="1"/>
    <xf numFmtId="165" fontId="1" fillId="2" borderId="0" xfId="0" applyNumberFormat="1" applyFont="1" applyFill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1" fillId="0" borderId="0" xfId="0" applyFont="1" applyFill="1"/>
    <xf numFmtId="166" fontId="1" fillId="0" borderId="0" xfId="0" applyNumberFormat="1" applyFont="1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9" fontId="4" fillId="0" borderId="0" xfId="0" applyNumberFormat="1" applyFont="1" applyFill="1" applyBorder="1" applyAlignment="1">
      <alignment horizontal="center"/>
    </xf>
    <xf numFmtId="1" fontId="0" fillId="0" borderId="0" xfId="0" applyNumberFormat="1"/>
    <xf numFmtId="165" fontId="3" fillId="2" borderId="4" xfId="0" applyNumberFormat="1" applyFont="1" applyFill="1" applyBorder="1" applyAlignment="1">
      <alignment horizontal="center"/>
    </xf>
    <xf numFmtId="10" fontId="3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3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Novos'!$B$1</c:f>
              <c:strCache>
                <c:ptCount val="1"/>
                <c:pt idx="0">
                  <c:v>Notificados Residentes em Indaiatuba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Novos'!$B$2:$B$66</c:f>
              <c:numCache>
                <c:formatCode>0</c:formatCode>
                <c:ptCount val="65"/>
                <c:pt idx="0">
                  <c:v>32</c:v>
                </c:pt>
                <c:pt idx="1">
                  <c:v>48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82</c:v>
                </c:pt>
                <c:pt idx="6">
                  <c:v>89</c:v>
                </c:pt>
                <c:pt idx="7">
                  <c:v>92</c:v>
                </c:pt>
                <c:pt idx="8">
                  <c:v>99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131</c:v>
                </c:pt>
                <c:pt idx="13">
                  <c:v>138</c:v>
                </c:pt>
                <c:pt idx="14">
                  <c:v>140</c:v>
                </c:pt>
                <c:pt idx="15">
                  <c:v>160</c:v>
                </c:pt>
                <c:pt idx="16">
                  <c:v>166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189</c:v>
                </c:pt>
                <c:pt idx="21">
                  <c:v>197</c:v>
                </c:pt>
                <c:pt idx="22">
                  <c:v>210</c:v>
                </c:pt>
                <c:pt idx="23">
                  <c:v>221</c:v>
                </c:pt>
                <c:pt idx="24">
                  <c:v>230</c:v>
                </c:pt>
                <c:pt idx="25">
                  <c:v>231</c:v>
                </c:pt>
                <c:pt idx="26">
                  <c:v>239</c:v>
                </c:pt>
                <c:pt idx="27">
                  <c:v>241</c:v>
                </c:pt>
                <c:pt idx="28">
                  <c:v>249</c:v>
                </c:pt>
                <c:pt idx="29">
                  <c:v>286</c:v>
                </c:pt>
                <c:pt idx="30">
                  <c:v>292</c:v>
                </c:pt>
                <c:pt idx="31">
                  <c:v>322</c:v>
                </c:pt>
                <c:pt idx="32">
                  <c:v>331</c:v>
                </c:pt>
                <c:pt idx="33">
                  <c:v>340</c:v>
                </c:pt>
                <c:pt idx="34">
                  <c:v>372</c:v>
                </c:pt>
                <c:pt idx="35">
                  <c:v>375</c:v>
                </c:pt>
                <c:pt idx="36">
                  <c:v>379</c:v>
                </c:pt>
                <c:pt idx="37">
                  <c:v>399</c:v>
                </c:pt>
                <c:pt idx="38">
                  <c:v>410</c:v>
                </c:pt>
                <c:pt idx="39">
                  <c:v>498</c:v>
                </c:pt>
                <c:pt idx="40">
                  <c:v>517</c:v>
                </c:pt>
                <c:pt idx="41">
                  <c:v>527</c:v>
                </c:pt>
                <c:pt idx="42">
                  <c:v>535</c:v>
                </c:pt>
                <c:pt idx="43">
                  <c:v>539</c:v>
                </c:pt>
                <c:pt idx="44">
                  <c:v>539</c:v>
                </c:pt>
                <c:pt idx="45">
                  <c:v>555</c:v>
                </c:pt>
                <c:pt idx="46">
                  <c:v>565</c:v>
                </c:pt>
                <c:pt idx="47">
                  <c:v>583</c:v>
                </c:pt>
                <c:pt idx="48">
                  <c:v>591</c:v>
                </c:pt>
                <c:pt idx="49">
                  <c:v>591</c:v>
                </c:pt>
                <c:pt idx="50">
                  <c:v>614</c:v>
                </c:pt>
                <c:pt idx="51">
                  <c:v>648</c:v>
                </c:pt>
                <c:pt idx="52">
                  <c:v>656</c:v>
                </c:pt>
                <c:pt idx="53">
                  <c:v>751</c:v>
                </c:pt>
                <c:pt idx="54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45A2-BC12-995A7C1A3806}"/>
            </c:ext>
          </c:extLst>
        </c:ser>
        <c:ser>
          <c:idx val="1"/>
          <c:order val="1"/>
          <c:tx>
            <c:strRef>
              <c:f>'Graficos Novos'!$C$1</c:f>
              <c:strCache>
                <c:ptCount val="1"/>
                <c:pt idx="0">
                  <c:v>Confirmados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Novos'!$C$2:$C$66</c:f>
              <c:numCache>
                <c:formatCode>0</c:formatCode>
                <c:ptCount val="65"/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45</c:v>
                </c:pt>
                <c:pt idx="30">
                  <c:v>46</c:v>
                </c:pt>
                <c:pt idx="31">
                  <c:v>51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63</c:v>
                </c:pt>
                <c:pt idx="38">
                  <c:v>67</c:v>
                </c:pt>
                <c:pt idx="39">
                  <c:v>69</c:v>
                </c:pt>
                <c:pt idx="40">
                  <c:v>71</c:v>
                </c:pt>
                <c:pt idx="41">
                  <c:v>78</c:v>
                </c:pt>
                <c:pt idx="42">
                  <c:v>83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97</c:v>
                </c:pt>
                <c:pt idx="47">
                  <c:v>107</c:v>
                </c:pt>
                <c:pt idx="48">
                  <c:v>112</c:v>
                </c:pt>
                <c:pt idx="49">
                  <c:v>112</c:v>
                </c:pt>
                <c:pt idx="50">
                  <c:v>117</c:v>
                </c:pt>
                <c:pt idx="51">
                  <c:v>134</c:v>
                </c:pt>
                <c:pt idx="52">
                  <c:v>134</c:v>
                </c:pt>
                <c:pt idx="53">
                  <c:v>162</c:v>
                </c:pt>
                <c:pt idx="5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45A2-BC12-995A7C1A3806}"/>
            </c:ext>
          </c:extLst>
        </c:ser>
        <c:ser>
          <c:idx val="2"/>
          <c:order val="2"/>
          <c:tx>
            <c:strRef>
              <c:f>'Graficos Novos'!$D$1</c:f>
              <c:strCache>
                <c:ptCount val="1"/>
                <c:pt idx="0">
                  <c:v>Confirmados Curados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Novos'!$D$2:$D$66</c:f>
              <c:numCache>
                <c:formatCode>0</c:formatCode>
                <c:ptCount val="65"/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15</c:v>
                </c:pt>
                <c:pt idx="22">
                  <c:v>16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28</c:v>
                </c:pt>
                <c:pt idx="29">
                  <c:v>37</c:v>
                </c:pt>
                <c:pt idx="30">
                  <c:v>37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45</c:v>
                </c:pt>
                <c:pt idx="35">
                  <c:v>46</c:v>
                </c:pt>
                <c:pt idx="36">
                  <c:v>49</c:v>
                </c:pt>
                <c:pt idx="37">
                  <c:v>52</c:v>
                </c:pt>
                <c:pt idx="38">
                  <c:v>54</c:v>
                </c:pt>
                <c:pt idx="39">
                  <c:v>57</c:v>
                </c:pt>
                <c:pt idx="40">
                  <c:v>59</c:v>
                </c:pt>
                <c:pt idx="41">
                  <c:v>62</c:v>
                </c:pt>
                <c:pt idx="42">
                  <c:v>63</c:v>
                </c:pt>
                <c:pt idx="43">
                  <c:v>65</c:v>
                </c:pt>
                <c:pt idx="44">
                  <c:v>65</c:v>
                </c:pt>
                <c:pt idx="45">
                  <c:v>69</c:v>
                </c:pt>
                <c:pt idx="46">
                  <c:v>70</c:v>
                </c:pt>
                <c:pt idx="47">
                  <c:v>86</c:v>
                </c:pt>
                <c:pt idx="48">
                  <c:v>89</c:v>
                </c:pt>
                <c:pt idx="49">
                  <c:v>89</c:v>
                </c:pt>
                <c:pt idx="50">
                  <c:v>94</c:v>
                </c:pt>
                <c:pt idx="51">
                  <c:v>109</c:v>
                </c:pt>
                <c:pt idx="52">
                  <c:v>110</c:v>
                </c:pt>
                <c:pt idx="53">
                  <c:v>138</c:v>
                </c:pt>
                <c:pt idx="54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B1-45A2-BC12-995A7C1A3806}"/>
            </c:ext>
          </c:extLst>
        </c:ser>
        <c:ser>
          <c:idx val="3"/>
          <c:order val="3"/>
          <c:tx>
            <c:strRef>
              <c:f>'Graficos Novos'!$E$1</c:f>
              <c:strCache>
                <c:ptCount val="1"/>
                <c:pt idx="0">
                  <c:v>Confirmados Internados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Novos'!$E$2:$E$66</c:f>
              <c:numCache>
                <c:formatCode>0</c:formatCode>
                <c:ptCount val="65"/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3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4</c:v>
                </c:pt>
                <c:pt idx="41">
                  <c:v>7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10</c:v>
                </c:pt>
                <c:pt idx="46">
                  <c:v>15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B1-45A2-BC12-995A7C1A3806}"/>
            </c:ext>
          </c:extLst>
        </c:ser>
        <c:ser>
          <c:idx val="4"/>
          <c:order val="4"/>
          <c:tx>
            <c:strRef>
              <c:f>'Graficos Novos'!$F$1</c:f>
              <c:strCache>
                <c:ptCount val="1"/>
                <c:pt idx="0">
                  <c:v>Confirmado Óbitos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Novos'!$F$2:$F$66</c:f>
              <c:numCache>
                <c:formatCode>0</c:formatCode>
                <c:ptCount val="65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B1-45A2-BC12-995A7C1A3806}"/>
            </c:ext>
          </c:extLst>
        </c:ser>
        <c:ser>
          <c:idx val="5"/>
          <c:order val="5"/>
          <c:tx>
            <c:strRef>
              <c:f>'Graficos Novos'!$G$1</c:f>
              <c:strCache>
                <c:ptCount val="1"/>
                <c:pt idx="0">
                  <c:v>Descartados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Novos'!$G$2:$G$66</c:f>
              <c:numCache>
                <c:formatCode>0</c:formatCode>
                <c:ptCount val="6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45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64</c:v>
                </c:pt>
                <c:pt idx="22">
                  <c:v>72</c:v>
                </c:pt>
                <c:pt idx="23">
                  <c:v>91</c:v>
                </c:pt>
                <c:pt idx="24">
                  <c:v>95</c:v>
                </c:pt>
                <c:pt idx="25">
                  <c:v>101</c:v>
                </c:pt>
                <c:pt idx="26">
                  <c:v>112</c:v>
                </c:pt>
                <c:pt idx="27">
                  <c:v>121</c:v>
                </c:pt>
                <c:pt idx="28">
                  <c:v>151</c:v>
                </c:pt>
                <c:pt idx="29">
                  <c:v>158</c:v>
                </c:pt>
                <c:pt idx="30">
                  <c:v>182</c:v>
                </c:pt>
                <c:pt idx="31">
                  <c:v>231</c:v>
                </c:pt>
                <c:pt idx="32">
                  <c:v>232</c:v>
                </c:pt>
                <c:pt idx="33">
                  <c:v>232</c:v>
                </c:pt>
                <c:pt idx="34">
                  <c:v>247</c:v>
                </c:pt>
                <c:pt idx="35">
                  <c:v>248</c:v>
                </c:pt>
                <c:pt idx="36">
                  <c:v>257</c:v>
                </c:pt>
                <c:pt idx="37">
                  <c:v>268</c:v>
                </c:pt>
                <c:pt idx="38">
                  <c:v>284</c:v>
                </c:pt>
                <c:pt idx="39">
                  <c:v>362</c:v>
                </c:pt>
                <c:pt idx="40">
                  <c:v>375</c:v>
                </c:pt>
                <c:pt idx="41">
                  <c:v>382</c:v>
                </c:pt>
                <c:pt idx="42">
                  <c:v>400</c:v>
                </c:pt>
                <c:pt idx="43">
                  <c:v>401</c:v>
                </c:pt>
                <c:pt idx="44">
                  <c:v>401</c:v>
                </c:pt>
                <c:pt idx="45">
                  <c:v>404</c:v>
                </c:pt>
                <c:pt idx="46">
                  <c:v>414</c:v>
                </c:pt>
                <c:pt idx="47">
                  <c:v>423</c:v>
                </c:pt>
                <c:pt idx="48">
                  <c:v>428</c:v>
                </c:pt>
                <c:pt idx="49">
                  <c:v>428</c:v>
                </c:pt>
                <c:pt idx="50">
                  <c:v>440</c:v>
                </c:pt>
                <c:pt idx="51">
                  <c:v>458</c:v>
                </c:pt>
                <c:pt idx="52">
                  <c:v>461</c:v>
                </c:pt>
                <c:pt idx="53">
                  <c:v>522</c:v>
                </c:pt>
                <c:pt idx="54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B1-45A2-BC12-995A7C1A3806}"/>
            </c:ext>
          </c:extLst>
        </c:ser>
        <c:ser>
          <c:idx val="6"/>
          <c:order val="6"/>
          <c:tx>
            <c:strRef>
              <c:f>'Graficos Novos'!$H$1</c:f>
              <c:strCache>
                <c:ptCount val="1"/>
                <c:pt idx="0">
                  <c:v>Aguardando Resultados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Novos'!$H$2:$H$66</c:f>
              <c:numCache>
                <c:formatCode>0</c:formatCode>
                <c:ptCount val="65"/>
                <c:pt idx="0">
                  <c:v>32</c:v>
                </c:pt>
                <c:pt idx="1">
                  <c:v>48</c:v>
                </c:pt>
                <c:pt idx="2">
                  <c:v>65</c:v>
                </c:pt>
                <c:pt idx="3">
                  <c:v>68</c:v>
                </c:pt>
                <c:pt idx="4">
                  <c:v>70</c:v>
                </c:pt>
                <c:pt idx="5">
                  <c:v>79</c:v>
                </c:pt>
                <c:pt idx="6">
                  <c:v>86</c:v>
                </c:pt>
                <c:pt idx="7">
                  <c:v>88</c:v>
                </c:pt>
                <c:pt idx="8">
                  <c:v>94</c:v>
                </c:pt>
                <c:pt idx="9">
                  <c:v>96</c:v>
                </c:pt>
                <c:pt idx="10">
                  <c:v>92</c:v>
                </c:pt>
                <c:pt idx="11">
                  <c:v>91</c:v>
                </c:pt>
                <c:pt idx="12">
                  <c:v>103</c:v>
                </c:pt>
                <c:pt idx="13">
                  <c:v>108</c:v>
                </c:pt>
                <c:pt idx="14">
                  <c:v>110</c:v>
                </c:pt>
                <c:pt idx="15">
                  <c:v>108</c:v>
                </c:pt>
                <c:pt idx="16">
                  <c:v>110</c:v>
                </c:pt>
                <c:pt idx="17">
                  <c:v>122</c:v>
                </c:pt>
                <c:pt idx="18">
                  <c:v>121</c:v>
                </c:pt>
                <c:pt idx="19">
                  <c:v>122</c:v>
                </c:pt>
                <c:pt idx="20">
                  <c:v>121</c:v>
                </c:pt>
                <c:pt idx="21">
                  <c:v>112</c:v>
                </c:pt>
                <c:pt idx="22">
                  <c:v>116</c:v>
                </c:pt>
                <c:pt idx="23">
                  <c:v>103</c:v>
                </c:pt>
                <c:pt idx="24">
                  <c:v>105</c:v>
                </c:pt>
                <c:pt idx="25">
                  <c:v>100</c:v>
                </c:pt>
                <c:pt idx="26">
                  <c:v>95</c:v>
                </c:pt>
                <c:pt idx="27">
                  <c:v>88</c:v>
                </c:pt>
                <c:pt idx="28">
                  <c:v>62</c:v>
                </c:pt>
                <c:pt idx="29">
                  <c:v>73</c:v>
                </c:pt>
                <c:pt idx="30">
                  <c:v>64</c:v>
                </c:pt>
                <c:pt idx="31">
                  <c:v>40</c:v>
                </c:pt>
                <c:pt idx="32">
                  <c:v>46</c:v>
                </c:pt>
                <c:pt idx="33">
                  <c:v>53</c:v>
                </c:pt>
                <c:pt idx="34">
                  <c:v>68</c:v>
                </c:pt>
                <c:pt idx="35">
                  <c:v>69</c:v>
                </c:pt>
                <c:pt idx="36">
                  <c:v>64</c:v>
                </c:pt>
                <c:pt idx="37">
                  <c:v>68</c:v>
                </c:pt>
                <c:pt idx="38">
                  <c:v>56</c:v>
                </c:pt>
                <c:pt idx="39">
                  <c:v>67</c:v>
                </c:pt>
                <c:pt idx="40">
                  <c:v>71</c:v>
                </c:pt>
                <c:pt idx="41">
                  <c:v>67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60</c:v>
                </c:pt>
                <c:pt idx="46">
                  <c:v>54</c:v>
                </c:pt>
                <c:pt idx="47">
                  <c:v>53</c:v>
                </c:pt>
                <c:pt idx="48">
                  <c:v>51</c:v>
                </c:pt>
                <c:pt idx="49">
                  <c:v>51</c:v>
                </c:pt>
                <c:pt idx="50">
                  <c:v>57</c:v>
                </c:pt>
                <c:pt idx="51">
                  <c:v>56</c:v>
                </c:pt>
                <c:pt idx="52">
                  <c:v>61</c:v>
                </c:pt>
                <c:pt idx="53">
                  <c:v>67</c:v>
                </c:pt>
                <c:pt idx="54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B1-45A2-BC12-995A7C1A3806}"/>
            </c:ext>
          </c:extLst>
        </c:ser>
        <c:ser>
          <c:idx val="7"/>
          <c:order val="7"/>
          <c:tx>
            <c:strRef>
              <c:f>'Graficos Novos'!$I$1</c:f>
              <c:strCache>
                <c:ptCount val="1"/>
                <c:pt idx="0">
                  <c:v>Suspeitos Clínica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Novos'!$I$2:$I$66</c:f>
              <c:numCache>
                <c:formatCode>0</c:formatCode>
                <c:ptCount val="65"/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4</c:v>
                </c:pt>
                <c:pt idx="22">
                  <c:v>7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11</c:v>
                </c:pt>
                <c:pt idx="27">
                  <c:v>6</c:v>
                </c:pt>
                <c:pt idx="28">
                  <c:v>14</c:v>
                </c:pt>
                <c:pt idx="29">
                  <c:v>10</c:v>
                </c:pt>
                <c:pt idx="30">
                  <c:v>9</c:v>
                </c:pt>
                <c:pt idx="31">
                  <c:v>12</c:v>
                </c:pt>
                <c:pt idx="32">
                  <c:v>11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17</c:v>
                </c:pt>
                <c:pt idx="38">
                  <c:v>12</c:v>
                </c:pt>
                <c:pt idx="39">
                  <c:v>9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10</c:v>
                </c:pt>
                <c:pt idx="48">
                  <c:v>16</c:v>
                </c:pt>
                <c:pt idx="49">
                  <c:v>16</c:v>
                </c:pt>
                <c:pt idx="50">
                  <c:v>18</c:v>
                </c:pt>
                <c:pt idx="51">
                  <c:v>18</c:v>
                </c:pt>
                <c:pt idx="52">
                  <c:v>16</c:v>
                </c:pt>
                <c:pt idx="53">
                  <c:v>18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B1-45A2-BC12-995A7C1A3806}"/>
            </c:ext>
          </c:extLst>
        </c:ser>
        <c:ser>
          <c:idx val="8"/>
          <c:order val="8"/>
          <c:tx>
            <c:strRef>
              <c:f>'Graficos Novos'!$J$1</c:f>
              <c:strCache>
                <c:ptCount val="1"/>
                <c:pt idx="0">
                  <c:v>Suspeitos em UTI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Novos'!$J$2:$J$66</c:f>
              <c:numCache>
                <c:formatCode>0</c:formatCode>
                <c:ptCount val="65"/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13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14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17</c:v>
                </c:pt>
                <c:pt idx="5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B1-45A2-BC12-995A7C1A3806}"/>
            </c:ext>
          </c:extLst>
        </c:ser>
        <c:ser>
          <c:idx val="9"/>
          <c:order val="9"/>
          <c:tx>
            <c:strRef>
              <c:f>'Graficos Novos'!$K$1</c:f>
              <c:strCache>
                <c:ptCount val="1"/>
                <c:pt idx="0">
                  <c:v>Total de Óbitos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Novos'!$K$2:$K$66</c:f>
              <c:numCache>
                <c:formatCode>0</c:formatCode>
                <c:ptCount val="65"/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30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37</c:v>
                </c:pt>
                <c:pt idx="44">
                  <c:v>37</c:v>
                </c:pt>
                <c:pt idx="45">
                  <c:v>39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43</c:v>
                </c:pt>
                <c:pt idx="51">
                  <c:v>48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9B1-45A2-BC12-995A7C1A3806}"/>
            </c:ext>
          </c:extLst>
        </c:ser>
        <c:ser>
          <c:idx val="10"/>
          <c:order val="10"/>
          <c:tx>
            <c:strRef>
              <c:f>'Graficos Novos'!$L$1</c:f>
              <c:strCache>
                <c:ptCount val="1"/>
                <c:pt idx="0">
                  <c:v>Óbitos Suspeitas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Novos'!$L$2:$L$66</c:f>
              <c:numCache>
                <c:formatCode>0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4</c:v>
                </c:pt>
                <c:pt idx="39">
                  <c:v>4</c:v>
                </c:pt>
                <c:pt idx="40">
                  <c:v>6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B1-45A2-BC12-995A7C1A3806}"/>
            </c:ext>
          </c:extLst>
        </c:ser>
        <c:ser>
          <c:idx val="11"/>
          <c:order val="11"/>
          <c:tx>
            <c:strRef>
              <c:f>'Graficos Novos'!$M$1</c:f>
              <c:strCache>
                <c:ptCount val="1"/>
                <c:pt idx="0">
                  <c:v>Óbitos Descartados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Novos'!$M$2:$M$66</c:f>
              <c:numCache>
                <c:formatCode>0</c:formatCode>
                <c:ptCount val="65"/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B1-45A2-BC12-995A7C1A3806}"/>
            </c:ext>
          </c:extLst>
        </c:ser>
        <c:ser>
          <c:idx val="12"/>
          <c:order val="12"/>
          <c:tx>
            <c:strRef>
              <c:f>'Graficos Novos'!$N$1</c:f>
              <c:strCache>
                <c:ptCount val="1"/>
                <c:pt idx="0">
                  <c:v>Óbitos Confirmados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Novos'!$N$2:$N$66</c:f>
              <c:numCache>
                <c:formatCode>0</c:formatCode>
                <c:ptCount val="65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B1-45A2-BC12-995A7C1A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202687"/>
        <c:axId val="2036952351"/>
      </c:lineChart>
      <c:catAx>
        <c:axId val="20322026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6952351"/>
        <c:crosses val="autoZero"/>
        <c:auto val="0"/>
        <c:lblAlgn val="ctr"/>
        <c:lblOffset val="100"/>
        <c:noMultiLvlLbl val="0"/>
      </c:catAx>
      <c:valAx>
        <c:axId val="20369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22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effectLst/>
              </a:rPr>
              <a:t>COVID-19 Número Cumulativo de Casos x Notificados/Descartados- Indaiatuba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Novos'!$B$1</c:f>
              <c:strCache>
                <c:ptCount val="1"/>
                <c:pt idx="0">
                  <c:v>Notificados Residentes em Indaiatuba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Novos'!$B$2:$B$66</c:f>
              <c:numCache>
                <c:formatCode>0</c:formatCode>
                <c:ptCount val="65"/>
                <c:pt idx="0">
                  <c:v>32</c:v>
                </c:pt>
                <c:pt idx="1">
                  <c:v>48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82</c:v>
                </c:pt>
                <c:pt idx="6">
                  <c:v>89</c:v>
                </c:pt>
                <c:pt idx="7">
                  <c:v>92</c:v>
                </c:pt>
                <c:pt idx="8">
                  <c:v>99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131</c:v>
                </c:pt>
                <c:pt idx="13">
                  <c:v>138</c:v>
                </c:pt>
                <c:pt idx="14">
                  <c:v>140</c:v>
                </c:pt>
                <c:pt idx="15">
                  <c:v>160</c:v>
                </c:pt>
                <c:pt idx="16">
                  <c:v>166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189</c:v>
                </c:pt>
                <c:pt idx="21">
                  <c:v>197</c:v>
                </c:pt>
                <c:pt idx="22">
                  <c:v>210</c:v>
                </c:pt>
                <c:pt idx="23">
                  <c:v>221</c:v>
                </c:pt>
                <c:pt idx="24">
                  <c:v>230</c:v>
                </c:pt>
                <c:pt idx="25">
                  <c:v>231</c:v>
                </c:pt>
                <c:pt idx="26">
                  <c:v>239</c:v>
                </c:pt>
                <c:pt idx="27">
                  <c:v>241</c:v>
                </c:pt>
                <c:pt idx="28">
                  <c:v>249</c:v>
                </c:pt>
                <c:pt idx="29">
                  <c:v>286</c:v>
                </c:pt>
                <c:pt idx="30">
                  <c:v>292</c:v>
                </c:pt>
                <c:pt idx="31">
                  <c:v>322</c:v>
                </c:pt>
                <c:pt idx="32">
                  <c:v>331</c:v>
                </c:pt>
                <c:pt idx="33">
                  <c:v>340</c:v>
                </c:pt>
                <c:pt idx="34">
                  <c:v>372</c:v>
                </c:pt>
                <c:pt idx="35">
                  <c:v>375</c:v>
                </c:pt>
                <c:pt idx="36">
                  <c:v>379</c:v>
                </c:pt>
                <c:pt idx="37">
                  <c:v>399</c:v>
                </c:pt>
                <c:pt idx="38">
                  <c:v>410</c:v>
                </c:pt>
                <c:pt idx="39">
                  <c:v>498</c:v>
                </c:pt>
                <c:pt idx="40">
                  <c:v>517</c:v>
                </c:pt>
                <c:pt idx="41">
                  <c:v>527</c:v>
                </c:pt>
                <c:pt idx="42">
                  <c:v>535</c:v>
                </c:pt>
                <c:pt idx="43">
                  <c:v>539</c:v>
                </c:pt>
                <c:pt idx="44">
                  <c:v>539</c:v>
                </c:pt>
                <c:pt idx="45">
                  <c:v>555</c:v>
                </c:pt>
                <c:pt idx="46">
                  <c:v>565</c:v>
                </c:pt>
                <c:pt idx="47">
                  <c:v>583</c:v>
                </c:pt>
                <c:pt idx="48">
                  <c:v>591</c:v>
                </c:pt>
                <c:pt idx="49">
                  <c:v>591</c:v>
                </c:pt>
                <c:pt idx="50">
                  <c:v>614</c:v>
                </c:pt>
                <c:pt idx="51">
                  <c:v>648</c:v>
                </c:pt>
                <c:pt idx="52">
                  <c:v>656</c:v>
                </c:pt>
                <c:pt idx="53">
                  <c:v>751</c:v>
                </c:pt>
                <c:pt idx="54">
                  <c:v>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C-4A1D-9839-87D0AE83A0E3}"/>
            </c:ext>
          </c:extLst>
        </c:ser>
        <c:ser>
          <c:idx val="1"/>
          <c:order val="1"/>
          <c:tx>
            <c:strRef>
              <c:f>'Graficos Novos'!$C$1</c:f>
              <c:strCache>
                <c:ptCount val="1"/>
                <c:pt idx="0">
                  <c:v>Confirmados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Novos'!$C$2:$C$66</c:f>
              <c:numCache>
                <c:formatCode>0</c:formatCode>
                <c:ptCount val="65"/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45</c:v>
                </c:pt>
                <c:pt idx="30">
                  <c:v>46</c:v>
                </c:pt>
                <c:pt idx="31">
                  <c:v>51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63</c:v>
                </c:pt>
                <c:pt idx="38">
                  <c:v>67</c:v>
                </c:pt>
                <c:pt idx="39">
                  <c:v>69</c:v>
                </c:pt>
                <c:pt idx="40">
                  <c:v>71</c:v>
                </c:pt>
                <c:pt idx="41">
                  <c:v>78</c:v>
                </c:pt>
                <c:pt idx="42">
                  <c:v>83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97</c:v>
                </c:pt>
                <c:pt idx="47">
                  <c:v>107</c:v>
                </c:pt>
                <c:pt idx="48">
                  <c:v>112</c:v>
                </c:pt>
                <c:pt idx="49">
                  <c:v>112</c:v>
                </c:pt>
                <c:pt idx="50">
                  <c:v>117</c:v>
                </c:pt>
                <c:pt idx="51">
                  <c:v>134</c:v>
                </c:pt>
                <c:pt idx="52">
                  <c:v>134</c:v>
                </c:pt>
                <c:pt idx="53">
                  <c:v>162</c:v>
                </c:pt>
                <c:pt idx="5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C-4A1D-9839-87D0AE83A0E3}"/>
            </c:ext>
          </c:extLst>
        </c:ser>
        <c:ser>
          <c:idx val="2"/>
          <c:order val="2"/>
          <c:tx>
            <c:strRef>
              <c:f>'Graficos Novos'!$G$1</c:f>
              <c:strCache>
                <c:ptCount val="1"/>
                <c:pt idx="0">
                  <c:v>Descartados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Novos'!$G$2:$G$66</c:f>
              <c:numCache>
                <c:formatCode>0</c:formatCode>
                <c:ptCount val="6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45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64</c:v>
                </c:pt>
                <c:pt idx="22">
                  <c:v>72</c:v>
                </c:pt>
                <c:pt idx="23">
                  <c:v>91</c:v>
                </c:pt>
                <c:pt idx="24">
                  <c:v>95</c:v>
                </c:pt>
                <c:pt idx="25">
                  <c:v>101</c:v>
                </c:pt>
                <c:pt idx="26">
                  <c:v>112</c:v>
                </c:pt>
                <c:pt idx="27">
                  <c:v>121</c:v>
                </c:pt>
                <c:pt idx="28">
                  <c:v>151</c:v>
                </c:pt>
                <c:pt idx="29">
                  <c:v>158</c:v>
                </c:pt>
                <c:pt idx="30">
                  <c:v>182</c:v>
                </c:pt>
                <c:pt idx="31">
                  <c:v>231</c:v>
                </c:pt>
                <c:pt idx="32">
                  <c:v>232</c:v>
                </c:pt>
                <c:pt idx="33">
                  <c:v>232</c:v>
                </c:pt>
                <c:pt idx="34">
                  <c:v>247</c:v>
                </c:pt>
                <c:pt idx="35">
                  <c:v>248</c:v>
                </c:pt>
                <c:pt idx="36">
                  <c:v>257</c:v>
                </c:pt>
                <c:pt idx="37">
                  <c:v>268</c:v>
                </c:pt>
                <c:pt idx="38">
                  <c:v>284</c:v>
                </c:pt>
                <c:pt idx="39">
                  <c:v>362</c:v>
                </c:pt>
                <c:pt idx="40">
                  <c:v>375</c:v>
                </c:pt>
                <c:pt idx="41">
                  <c:v>382</c:v>
                </c:pt>
                <c:pt idx="42">
                  <c:v>400</c:v>
                </c:pt>
                <c:pt idx="43">
                  <c:v>401</c:v>
                </c:pt>
                <c:pt idx="44">
                  <c:v>401</c:v>
                </c:pt>
                <c:pt idx="45">
                  <c:v>404</c:v>
                </c:pt>
                <c:pt idx="46">
                  <c:v>414</c:v>
                </c:pt>
                <c:pt idx="47">
                  <c:v>423</c:v>
                </c:pt>
                <c:pt idx="48">
                  <c:v>428</c:v>
                </c:pt>
                <c:pt idx="49">
                  <c:v>428</c:v>
                </c:pt>
                <c:pt idx="50">
                  <c:v>440</c:v>
                </c:pt>
                <c:pt idx="51">
                  <c:v>458</c:v>
                </c:pt>
                <c:pt idx="52">
                  <c:v>461</c:v>
                </c:pt>
                <c:pt idx="53">
                  <c:v>522</c:v>
                </c:pt>
                <c:pt idx="54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C-4A1D-9839-87D0AE83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96943"/>
        <c:axId val="2031807423"/>
      </c:lineChart>
      <c:catAx>
        <c:axId val="18739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807423"/>
        <c:crosses val="autoZero"/>
        <c:auto val="0"/>
        <c:lblAlgn val="ctr"/>
        <c:lblOffset val="100"/>
        <c:noMultiLvlLbl val="0"/>
      </c:catAx>
      <c:valAx>
        <c:axId val="20318074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9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Letalidade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Novos'!$C$1</c:f>
              <c:strCache>
                <c:ptCount val="1"/>
                <c:pt idx="0">
                  <c:v>Confirmados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Novos'!$C$2:$C$66</c:f>
              <c:numCache>
                <c:formatCode>0</c:formatCode>
                <c:ptCount val="65"/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45</c:v>
                </c:pt>
                <c:pt idx="30">
                  <c:v>46</c:v>
                </c:pt>
                <c:pt idx="31">
                  <c:v>51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63</c:v>
                </c:pt>
                <c:pt idx="38">
                  <c:v>67</c:v>
                </c:pt>
                <c:pt idx="39">
                  <c:v>69</c:v>
                </c:pt>
                <c:pt idx="40">
                  <c:v>71</c:v>
                </c:pt>
                <c:pt idx="41">
                  <c:v>78</c:v>
                </c:pt>
                <c:pt idx="42">
                  <c:v>83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97</c:v>
                </c:pt>
                <c:pt idx="47">
                  <c:v>107</c:v>
                </c:pt>
                <c:pt idx="48">
                  <c:v>112</c:v>
                </c:pt>
                <c:pt idx="49">
                  <c:v>112</c:v>
                </c:pt>
                <c:pt idx="50">
                  <c:v>117</c:v>
                </c:pt>
                <c:pt idx="51">
                  <c:v>134</c:v>
                </c:pt>
                <c:pt idx="52">
                  <c:v>134</c:v>
                </c:pt>
                <c:pt idx="53">
                  <c:v>162</c:v>
                </c:pt>
                <c:pt idx="5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5-43BB-A985-F08D3F8877E9}"/>
            </c:ext>
          </c:extLst>
        </c:ser>
        <c:ser>
          <c:idx val="1"/>
          <c:order val="1"/>
          <c:tx>
            <c:strRef>
              <c:f>'Graficos Novos'!$N$1</c:f>
              <c:strCache>
                <c:ptCount val="1"/>
                <c:pt idx="0">
                  <c:v>Óbitos Confirmados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'Graficos Novos'!$A$2:$A$66</c:f>
              <c:numCache>
                <c:formatCode>d\-mmm</c:formatCode>
                <c:ptCount val="6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  <c:pt idx="55">
                  <c:v>43973</c:v>
                </c:pt>
                <c:pt idx="56">
                  <c:v>43974</c:v>
                </c:pt>
                <c:pt idx="57">
                  <c:v>43975</c:v>
                </c:pt>
                <c:pt idx="58">
                  <c:v>43976</c:v>
                </c:pt>
                <c:pt idx="59">
                  <c:v>43977</c:v>
                </c:pt>
                <c:pt idx="60">
                  <c:v>43978</c:v>
                </c:pt>
                <c:pt idx="61">
                  <c:v>43979</c:v>
                </c:pt>
                <c:pt idx="62">
                  <c:v>43980</c:v>
                </c:pt>
                <c:pt idx="63">
                  <c:v>43981</c:v>
                </c:pt>
                <c:pt idx="64">
                  <c:v>43982</c:v>
                </c:pt>
              </c:numCache>
            </c:numRef>
          </c:cat>
          <c:val>
            <c:numRef>
              <c:f>'Graficos Novos'!$N$2:$N$66</c:f>
              <c:numCache>
                <c:formatCode>0</c:formatCode>
                <c:ptCount val="65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5-43BB-A985-F08D3F88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46176"/>
        <c:axId val="1695999760"/>
      </c:lineChart>
      <c:catAx>
        <c:axId val="16946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999760"/>
        <c:crosses val="autoZero"/>
        <c:auto val="0"/>
        <c:lblAlgn val="ctr"/>
        <c:lblOffset val="100"/>
        <c:noMultiLvlLbl val="0"/>
      </c:catAx>
      <c:valAx>
        <c:axId val="16959997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6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solidFill>
                  <a:schemeClr val="tx1"/>
                </a:solidFill>
                <a:effectLst/>
              </a:rPr>
              <a:t>COVID-19 </a:t>
            </a:r>
            <a:r>
              <a:rPr lang="pt-BR">
                <a:solidFill>
                  <a:schemeClr val="tx1"/>
                </a:solidFill>
              </a:rPr>
              <a:t>Letalidade - Indaiatuba 12/05/2020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Confirmados por 100k Hab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Novos'!$U$18:$U$53</c:f>
              <c:numCache>
                <c:formatCode>0.0</c:formatCode>
                <c:ptCount val="36"/>
                <c:pt idx="0">
                  <c:v>4.2813884153413824</c:v>
                </c:pt>
                <c:pt idx="1">
                  <c:v>4.6706055440087813</c:v>
                </c:pt>
                <c:pt idx="2">
                  <c:v>5.0598226726761792</c:v>
                </c:pt>
                <c:pt idx="3">
                  <c:v>5.4490398013435781</c:v>
                </c:pt>
                <c:pt idx="4">
                  <c:v>5.4490398013435781</c:v>
                </c:pt>
                <c:pt idx="5">
                  <c:v>8.1735597020153659</c:v>
                </c:pt>
                <c:pt idx="6">
                  <c:v>8.5627768306827647</c:v>
                </c:pt>
                <c:pt idx="7">
                  <c:v>10.508862474019757</c:v>
                </c:pt>
                <c:pt idx="8">
                  <c:v>11.676513860021952</c:v>
                </c:pt>
                <c:pt idx="9">
                  <c:v>11.676513860021952</c:v>
                </c:pt>
                <c:pt idx="10">
                  <c:v>12.45494811735675</c:v>
                </c:pt>
                <c:pt idx="11">
                  <c:v>12.45494811735675</c:v>
                </c:pt>
                <c:pt idx="12">
                  <c:v>14.011816632026344</c:v>
                </c:pt>
                <c:pt idx="13">
                  <c:v>17.51477079003293</c:v>
                </c:pt>
                <c:pt idx="14">
                  <c:v>17.903987918700327</c:v>
                </c:pt>
                <c:pt idx="15">
                  <c:v>19.85007356203732</c:v>
                </c:pt>
                <c:pt idx="16">
                  <c:v>20.628507819372118</c:v>
                </c:pt>
                <c:pt idx="17">
                  <c:v>21.406942076706912</c:v>
                </c:pt>
                <c:pt idx="18">
                  <c:v>22.18537633404171</c:v>
                </c:pt>
                <c:pt idx="19">
                  <c:v>22.574593462709107</c:v>
                </c:pt>
                <c:pt idx="20">
                  <c:v>22.574593462709107</c:v>
                </c:pt>
                <c:pt idx="21">
                  <c:v>24.520679106046099</c:v>
                </c:pt>
                <c:pt idx="22">
                  <c:v>26.077547620715695</c:v>
                </c:pt>
                <c:pt idx="23">
                  <c:v>26.855981878050489</c:v>
                </c:pt>
                <c:pt idx="24">
                  <c:v>27.634416135385287</c:v>
                </c:pt>
                <c:pt idx="25">
                  <c:v>30.358936036057077</c:v>
                </c:pt>
                <c:pt idx="26">
                  <c:v>32.305021679394066</c:v>
                </c:pt>
                <c:pt idx="27">
                  <c:v>33.861890194063662</c:v>
                </c:pt>
                <c:pt idx="28">
                  <c:v>33.861890194063662</c:v>
                </c:pt>
                <c:pt idx="29">
                  <c:v>35.418758708733257</c:v>
                </c:pt>
                <c:pt idx="30">
                  <c:v>37.754061480737647</c:v>
                </c:pt>
                <c:pt idx="31">
                  <c:v>41.646232767411632</c:v>
                </c:pt>
                <c:pt idx="32">
                  <c:v>43.592318410748625</c:v>
                </c:pt>
                <c:pt idx="33">
                  <c:v>43.592318410748625</c:v>
                </c:pt>
                <c:pt idx="34">
                  <c:v>45.538404054085618</c:v>
                </c:pt>
                <c:pt idx="35">
                  <c:v>52.15509524143139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2-4883-A040-B5E60B4BC43F}"/>
            </c:ext>
          </c:extLst>
        </c:ser>
        <c:ser>
          <c:idx val="1"/>
          <c:order val="1"/>
          <c:tx>
            <c:v>Óbitos por 100k Hab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Novos'!$V$18:$V$53</c:f>
              <c:numCache>
                <c:formatCode>0.0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0.38921712866739844</c:v>
                </c:pt>
                <c:pt idx="7">
                  <c:v>0.38921712866739844</c:v>
                </c:pt>
                <c:pt idx="8">
                  <c:v>0.38921712866739844</c:v>
                </c:pt>
                <c:pt idx="9">
                  <c:v>0.77843425733479688</c:v>
                </c:pt>
                <c:pt idx="10">
                  <c:v>1.1676513860021953</c:v>
                </c:pt>
                <c:pt idx="11">
                  <c:v>1.5568685146695938</c:v>
                </c:pt>
                <c:pt idx="12">
                  <c:v>1.5568685146695938</c:v>
                </c:pt>
                <c:pt idx="13">
                  <c:v>1.5568685146695938</c:v>
                </c:pt>
                <c:pt idx="14">
                  <c:v>1.946085643336992</c:v>
                </c:pt>
                <c:pt idx="15">
                  <c:v>1.946085643336992</c:v>
                </c:pt>
                <c:pt idx="16">
                  <c:v>1.946085643336992</c:v>
                </c:pt>
                <c:pt idx="17">
                  <c:v>1.946085643336992</c:v>
                </c:pt>
                <c:pt idx="18">
                  <c:v>1.946085643336992</c:v>
                </c:pt>
                <c:pt idx="19">
                  <c:v>1.946085643336992</c:v>
                </c:pt>
                <c:pt idx="20">
                  <c:v>2.3353027720043906</c:v>
                </c:pt>
                <c:pt idx="21">
                  <c:v>2.3353027720043906</c:v>
                </c:pt>
                <c:pt idx="22">
                  <c:v>2.3353027720043906</c:v>
                </c:pt>
                <c:pt idx="23">
                  <c:v>2.7245199006717891</c:v>
                </c:pt>
                <c:pt idx="24">
                  <c:v>3.1137370293391875</c:v>
                </c:pt>
                <c:pt idx="25">
                  <c:v>3.5029541580065859</c:v>
                </c:pt>
                <c:pt idx="26">
                  <c:v>3.5029541580065859</c:v>
                </c:pt>
                <c:pt idx="27">
                  <c:v>4.2813884153413824</c:v>
                </c:pt>
                <c:pt idx="28">
                  <c:v>4.2813884153413824</c:v>
                </c:pt>
                <c:pt idx="29">
                  <c:v>4.2813884153413824</c:v>
                </c:pt>
                <c:pt idx="30">
                  <c:v>4.2813884153413824</c:v>
                </c:pt>
                <c:pt idx="31">
                  <c:v>4.2813884153413824</c:v>
                </c:pt>
                <c:pt idx="32">
                  <c:v>4.2813884153413824</c:v>
                </c:pt>
                <c:pt idx="33">
                  <c:v>4.2813884153413824</c:v>
                </c:pt>
                <c:pt idx="34">
                  <c:v>5.0598226726761792</c:v>
                </c:pt>
                <c:pt idx="35">
                  <c:v>5.4490398013435781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2-4883-A040-B5E60B4BC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90400"/>
        <c:axId val="1710362112"/>
      </c:lineChart>
      <c:lineChart>
        <c:grouping val="standard"/>
        <c:varyColors val="0"/>
        <c:ser>
          <c:idx val="2"/>
          <c:order val="2"/>
          <c:tx>
            <c:v>Letalidade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B1-4608-B5FC-ABAF10A05C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B1-4608-B5FC-ABAF10A05C1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B1-4608-B5FC-ABAF10A05C1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B1-4608-B5FC-ABAF10A05C1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B1-4608-B5FC-ABAF10A05C1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B1-4608-B5FC-ABAF10A05C18}"/>
                </c:ext>
              </c:extLst>
            </c:dLbl>
            <c:dLbl>
              <c:idx val="11"/>
              <c:layout>
                <c:manualLayout>
                  <c:x val="-2.7126119917298415E-2"/>
                  <c:y val="5.37438236741818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B1-4608-B5FC-ABAF10A05C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Novos'!$W$18:$W$53</c:f>
              <c:numCache>
                <c:formatCode>0.0%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3.7037037037037035E-2</c:v>
                </c:pt>
                <c:pt idx="8">
                  <c:v>3.3333333333333333E-2</c:v>
                </c:pt>
                <c:pt idx="9">
                  <c:v>6.6666666666666666E-2</c:v>
                </c:pt>
                <c:pt idx="10">
                  <c:v>9.375E-2</c:v>
                </c:pt>
                <c:pt idx="11">
                  <c:v>0.125</c:v>
                </c:pt>
                <c:pt idx="12">
                  <c:v>0.1111111111111111</c:v>
                </c:pt>
                <c:pt idx="13">
                  <c:v>8.8888888888888892E-2</c:v>
                </c:pt>
                <c:pt idx="14">
                  <c:v>0.10869565217391304</c:v>
                </c:pt>
                <c:pt idx="15">
                  <c:v>9.8039215686274508E-2</c:v>
                </c:pt>
                <c:pt idx="16">
                  <c:v>9.4339622641509441E-2</c:v>
                </c:pt>
                <c:pt idx="17">
                  <c:v>9.0909090909090912E-2</c:v>
                </c:pt>
                <c:pt idx="18">
                  <c:v>8.771929824561403E-2</c:v>
                </c:pt>
                <c:pt idx="19">
                  <c:v>8.6206896551724144E-2</c:v>
                </c:pt>
                <c:pt idx="20">
                  <c:v>0.10344827586206896</c:v>
                </c:pt>
                <c:pt idx="21">
                  <c:v>9.5238095238095233E-2</c:v>
                </c:pt>
                <c:pt idx="22">
                  <c:v>8.9552238805970144E-2</c:v>
                </c:pt>
                <c:pt idx="23">
                  <c:v>0.10144927536231885</c:v>
                </c:pt>
                <c:pt idx="24">
                  <c:v>0.11267605633802817</c:v>
                </c:pt>
                <c:pt idx="25">
                  <c:v>0.11538461538461539</c:v>
                </c:pt>
                <c:pt idx="26">
                  <c:v>0.10843373493975904</c:v>
                </c:pt>
                <c:pt idx="27">
                  <c:v>0.12643678160919541</c:v>
                </c:pt>
                <c:pt idx="28">
                  <c:v>0.12643678160919541</c:v>
                </c:pt>
                <c:pt idx="29">
                  <c:v>0.12087912087912088</c:v>
                </c:pt>
                <c:pt idx="30">
                  <c:v>0.1134020618556701</c:v>
                </c:pt>
                <c:pt idx="31">
                  <c:v>0.10280373831775701</c:v>
                </c:pt>
                <c:pt idx="32">
                  <c:v>9.8214285714285712E-2</c:v>
                </c:pt>
                <c:pt idx="33">
                  <c:v>0.10714285714285714</c:v>
                </c:pt>
                <c:pt idx="34">
                  <c:v>0.1111111111111111</c:v>
                </c:pt>
                <c:pt idx="35">
                  <c:v>0.1044776119402985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1-4608-B5FC-ABAF10A0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41040"/>
        <c:axId val="926628560"/>
      </c:lineChart>
      <c:catAx>
        <c:axId val="17352904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0362112"/>
        <c:crosses val="autoZero"/>
        <c:auto val="0"/>
        <c:lblAlgn val="ctr"/>
        <c:lblOffset val="100"/>
        <c:noMultiLvlLbl val="0"/>
      </c:catAx>
      <c:valAx>
        <c:axId val="1710362112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100k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290400"/>
        <c:crosses val="autoZero"/>
        <c:crossBetween val="between"/>
      </c:valAx>
      <c:valAx>
        <c:axId val="926628560"/>
        <c:scaling>
          <c:orientation val="minMax"/>
          <c:max val="0.35000000000000003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341040"/>
        <c:crosses val="max"/>
        <c:crossBetween val="between"/>
      </c:valAx>
      <c:dateAx>
        <c:axId val="974341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9266285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solidFill>
                  <a:schemeClr val="tx1"/>
                </a:solidFill>
                <a:effectLst/>
              </a:rPr>
              <a:t>COVID-19 Número Cumulativo de Casos  - Evolução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'Graficos Novos'!$B$1</c:f>
              <c:strCache>
                <c:ptCount val="1"/>
                <c:pt idx="0">
                  <c:v>Notificados Residentes em Indaiatuba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'Graficos Novos'!$A$2:$A$56</c:f>
              <c:numCache>
                <c:formatCode>d\-mmm</c:formatCode>
                <c:ptCount val="5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</c:numCache>
            </c:numRef>
          </c:cat>
          <c:val>
            <c:numRef>
              <c:f>'Graficos Novos'!$B$2:$B$56</c:f>
              <c:numCache>
                <c:formatCode>0</c:formatCode>
                <c:ptCount val="55"/>
                <c:pt idx="0">
                  <c:v>32</c:v>
                </c:pt>
                <c:pt idx="1">
                  <c:v>48</c:v>
                </c:pt>
                <c:pt idx="2">
                  <c:v>66</c:v>
                </c:pt>
                <c:pt idx="3">
                  <c:v>69</c:v>
                </c:pt>
                <c:pt idx="4">
                  <c:v>71</c:v>
                </c:pt>
                <c:pt idx="5">
                  <c:v>82</c:v>
                </c:pt>
                <c:pt idx="6">
                  <c:v>89</c:v>
                </c:pt>
                <c:pt idx="7">
                  <c:v>92</c:v>
                </c:pt>
                <c:pt idx="8">
                  <c:v>99</c:v>
                </c:pt>
                <c:pt idx="9">
                  <c:v>101</c:v>
                </c:pt>
                <c:pt idx="10">
                  <c:v>102</c:v>
                </c:pt>
                <c:pt idx="11">
                  <c:v>103</c:v>
                </c:pt>
                <c:pt idx="12">
                  <c:v>131</c:v>
                </c:pt>
                <c:pt idx="13">
                  <c:v>138</c:v>
                </c:pt>
                <c:pt idx="14">
                  <c:v>140</c:v>
                </c:pt>
                <c:pt idx="15">
                  <c:v>160</c:v>
                </c:pt>
                <c:pt idx="16">
                  <c:v>166</c:v>
                </c:pt>
                <c:pt idx="17">
                  <c:v>179</c:v>
                </c:pt>
                <c:pt idx="18">
                  <c:v>180</c:v>
                </c:pt>
                <c:pt idx="19">
                  <c:v>182</c:v>
                </c:pt>
                <c:pt idx="20">
                  <c:v>189</c:v>
                </c:pt>
                <c:pt idx="21">
                  <c:v>197</c:v>
                </c:pt>
                <c:pt idx="22">
                  <c:v>210</c:v>
                </c:pt>
                <c:pt idx="23">
                  <c:v>221</c:v>
                </c:pt>
                <c:pt idx="24">
                  <c:v>230</c:v>
                </c:pt>
                <c:pt idx="25">
                  <c:v>231</c:v>
                </c:pt>
                <c:pt idx="26">
                  <c:v>239</c:v>
                </c:pt>
                <c:pt idx="27">
                  <c:v>241</c:v>
                </c:pt>
                <c:pt idx="28">
                  <c:v>249</c:v>
                </c:pt>
                <c:pt idx="29">
                  <c:v>286</c:v>
                </c:pt>
                <c:pt idx="30">
                  <c:v>292</c:v>
                </c:pt>
                <c:pt idx="31">
                  <c:v>322</c:v>
                </c:pt>
                <c:pt idx="32">
                  <c:v>331</c:v>
                </c:pt>
                <c:pt idx="33">
                  <c:v>340</c:v>
                </c:pt>
                <c:pt idx="34">
                  <c:v>372</c:v>
                </c:pt>
                <c:pt idx="35">
                  <c:v>375</c:v>
                </c:pt>
                <c:pt idx="36">
                  <c:v>379</c:v>
                </c:pt>
                <c:pt idx="37">
                  <c:v>399</c:v>
                </c:pt>
                <c:pt idx="38">
                  <c:v>410</c:v>
                </c:pt>
                <c:pt idx="39">
                  <c:v>498</c:v>
                </c:pt>
                <c:pt idx="40">
                  <c:v>517</c:v>
                </c:pt>
                <c:pt idx="41">
                  <c:v>527</c:v>
                </c:pt>
                <c:pt idx="42">
                  <c:v>535</c:v>
                </c:pt>
                <c:pt idx="43">
                  <c:v>539</c:v>
                </c:pt>
                <c:pt idx="44">
                  <c:v>539</c:v>
                </c:pt>
                <c:pt idx="45">
                  <c:v>555</c:v>
                </c:pt>
                <c:pt idx="46">
                  <c:v>565</c:v>
                </c:pt>
                <c:pt idx="47">
                  <c:v>583</c:v>
                </c:pt>
                <c:pt idx="48">
                  <c:v>591</c:v>
                </c:pt>
                <c:pt idx="49">
                  <c:v>591</c:v>
                </c:pt>
                <c:pt idx="50">
                  <c:v>614</c:v>
                </c:pt>
                <c:pt idx="51">
                  <c:v>648</c:v>
                </c:pt>
                <c:pt idx="52">
                  <c:v>656</c:v>
                </c:pt>
                <c:pt idx="53">
                  <c:v>751</c:v>
                </c:pt>
                <c:pt idx="54">
                  <c:v>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A-458B-B6E5-92AD10924E77}"/>
            </c:ext>
          </c:extLst>
        </c:ser>
        <c:ser>
          <c:idx val="1"/>
          <c:order val="1"/>
          <c:tx>
            <c:strRef>
              <c:f>'Graficos Novos'!$C$1</c:f>
              <c:strCache>
                <c:ptCount val="1"/>
                <c:pt idx="0">
                  <c:v>Confirmados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'Graficos Novos'!$A$2:$A$56</c:f>
              <c:numCache>
                <c:formatCode>d\-mmm</c:formatCode>
                <c:ptCount val="5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</c:numCache>
            </c:numRef>
          </c:cat>
          <c:val>
            <c:numRef>
              <c:f>'Graficos Novos'!$C$2:$C$56</c:f>
              <c:numCache>
                <c:formatCode>0</c:formatCode>
                <c:ptCount val="55"/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36</c:v>
                </c:pt>
                <c:pt idx="29">
                  <c:v>45</c:v>
                </c:pt>
                <c:pt idx="30">
                  <c:v>46</c:v>
                </c:pt>
                <c:pt idx="31">
                  <c:v>51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58</c:v>
                </c:pt>
                <c:pt idx="36">
                  <c:v>58</c:v>
                </c:pt>
                <c:pt idx="37">
                  <c:v>63</c:v>
                </c:pt>
                <c:pt idx="38">
                  <c:v>67</c:v>
                </c:pt>
                <c:pt idx="39">
                  <c:v>69</c:v>
                </c:pt>
                <c:pt idx="40">
                  <c:v>71</c:v>
                </c:pt>
                <c:pt idx="41">
                  <c:v>78</c:v>
                </c:pt>
                <c:pt idx="42">
                  <c:v>83</c:v>
                </c:pt>
                <c:pt idx="43">
                  <c:v>87</c:v>
                </c:pt>
                <c:pt idx="44">
                  <c:v>87</c:v>
                </c:pt>
                <c:pt idx="45">
                  <c:v>91</c:v>
                </c:pt>
                <c:pt idx="46">
                  <c:v>97</c:v>
                </c:pt>
                <c:pt idx="47">
                  <c:v>107</c:v>
                </c:pt>
                <c:pt idx="48">
                  <c:v>112</c:v>
                </c:pt>
                <c:pt idx="49">
                  <c:v>112</c:v>
                </c:pt>
                <c:pt idx="50">
                  <c:v>117</c:v>
                </c:pt>
                <c:pt idx="51">
                  <c:v>134</c:v>
                </c:pt>
                <c:pt idx="52">
                  <c:v>134</c:v>
                </c:pt>
                <c:pt idx="53">
                  <c:v>162</c:v>
                </c:pt>
                <c:pt idx="5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A-458B-B6E5-92AD10924E77}"/>
            </c:ext>
          </c:extLst>
        </c:ser>
        <c:ser>
          <c:idx val="2"/>
          <c:order val="2"/>
          <c:tx>
            <c:strRef>
              <c:f>'Graficos Novos'!$G$1</c:f>
              <c:strCache>
                <c:ptCount val="1"/>
                <c:pt idx="0">
                  <c:v>Descartados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'Graficos Novos'!$A$2:$A$56</c:f>
              <c:numCache>
                <c:formatCode>d\-mmm</c:formatCode>
                <c:ptCount val="5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</c:numCache>
            </c:numRef>
          </c:cat>
          <c:val>
            <c:numRef>
              <c:f>'Graficos Novos'!$G$2:$G$56</c:f>
              <c:numCache>
                <c:formatCode>0</c:formatCode>
                <c:ptCount val="55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9</c:v>
                </c:pt>
                <c:pt idx="11">
                  <c:v>10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41</c:v>
                </c:pt>
                <c:pt idx="16">
                  <c:v>45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54</c:v>
                </c:pt>
                <c:pt idx="21">
                  <c:v>64</c:v>
                </c:pt>
                <c:pt idx="22">
                  <c:v>72</c:v>
                </c:pt>
                <c:pt idx="23">
                  <c:v>91</c:v>
                </c:pt>
                <c:pt idx="24">
                  <c:v>95</c:v>
                </c:pt>
                <c:pt idx="25">
                  <c:v>101</c:v>
                </c:pt>
                <c:pt idx="26">
                  <c:v>112</c:v>
                </c:pt>
                <c:pt idx="27">
                  <c:v>121</c:v>
                </c:pt>
                <c:pt idx="28">
                  <c:v>151</c:v>
                </c:pt>
                <c:pt idx="29">
                  <c:v>158</c:v>
                </c:pt>
                <c:pt idx="30">
                  <c:v>182</c:v>
                </c:pt>
                <c:pt idx="31">
                  <c:v>231</c:v>
                </c:pt>
                <c:pt idx="32">
                  <c:v>232</c:v>
                </c:pt>
                <c:pt idx="33">
                  <c:v>232</c:v>
                </c:pt>
                <c:pt idx="34">
                  <c:v>247</c:v>
                </c:pt>
                <c:pt idx="35">
                  <c:v>248</c:v>
                </c:pt>
                <c:pt idx="36">
                  <c:v>257</c:v>
                </c:pt>
                <c:pt idx="37">
                  <c:v>268</c:v>
                </c:pt>
                <c:pt idx="38">
                  <c:v>284</c:v>
                </c:pt>
                <c:pt idx="39">
                  <c:v>362</c:v>
                </c:pt>
                <c:pt idx="40">
                  <c:v>375</c:v>
                </c:pt>
                <c:pt idx="41">
                  <c:v>382</c:v>
                </c:pt>
                <c:pt idx="42">
                  <c:v>400</c:v>
                </c:pt>
                <c:pt idx="43">
                  <c:v>401</c:v>
                </c:pt>
                <c:pt idx="44">
                  <c:v>401</c:v>
                </c:pt>
                <c:pt idx="45">
                  <c:v>404</c:v>
                </c:pt>
                <c:pt idx="46">
                  <c:v>414</c:v>
                </c:pt>
                <c:pt idx="47">
                  <c:v>423</c:v>
                </c:pt>
                <c:pt idx="48">
                  <c:v>428</c:v>
                </c:pt>
                <c:pt idx="49">
                  <c:v>428</c:v>
                </c:pt>
                <c:pt idx="50">
                  <c:v>440</c:v>
                </c:pt>
                <c:pt idx="51">
                  <c:v>458</c:v>
                </c:pt>
                <c:pt idx="52">
                  <c:v>461</c:v>
                </c:pt>
                <c:pt idx="53">
                  <c:v>522</c:v>
                </c:pt>
                <c:pt idx="54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A-458B-B6E5-92AD10924E77}"/>
            </c:ext>
          </c:extLst>
        </c:ser>
        <c:ser>
          <c:idx val="3"/>
          <c:order val="3"/>
          <c:tx>
            <c:strRef>
              <c:f>'Graficos Novos'!$H$1</c:f>
              <c:strCache>
                <c:ptCount val="1"/>
                <c:pt idx="0">
                  <c:v>Aguardando Resultados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'Graficos Novos'!$A$2:$A$56</c:f>
              <c:numCache>
                <c:formatCode>d\-mmm</c:formatCode>
                <c:ptCount val="5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</c:numCache>
            </c:numRef>
          </c:cat>
          <c:val>
            <c:numRef>
              <c:f>'Graficos Novos'!$H$2:$H$56</c:f>
              <c:numCache>
                <c:formatCode>0</c:formatCode>
                <c:ptCount val="55"/>
                <c:pt idx="0">
                  <c:v>32</c:v>
                </c:pt>
                <c:pt idx="1">
                  <c:v>48</c:v>
                </c:pt>
                <c:pt idx="2">
                  <c:v>65</c:v>
                </c:pt>
                <c:pt idx="3">
                  <c:v>68</c:v>
                </c:pt>
                <c:pt idx="4">
                  <c:v>70</c:v>
                </c:pt>
                <c:pt idx="5">
                  <c:v>79</c:v>
                </c:pt>
                <c:pt idx="6">
                  <c:v>86</c:v>
                </c:pt>
                <c:pt idx="7">
                  <c:v>88</c:v>
                </c:pt>
                <c:pt idx="8">
                  <c:v>94</c:v>
                </c:pt>
                <c:pt idx="9">
                  <c:v>96</c:v>
                </c:pt>
                <c:pt idx="10">
                  <c:v>92</c:v>
                </c:pt>
                <c:pt idx="11">
                  <c:v>91</c:v>
                </c:pt>
                <c:pt idx="12">
                  <c:v>103</c:v>
                </c:pt>
                <c:pt idx="13">
                  <c:v>108</c:v>
                </c:pt>
                <c:pt idx="14">
                  <c:v>110</c:v>
                </c:pt>
                <c:pt idx="15">
                  <c:v>108</c:v>
                </c:pt>
                <c:pt idx="16">
                  <c:v>110</c:v>
                </c:pt>
                <c:pt idx="17">
                  <c:v>122</c:v>
                </c:pt>
                <c:pt idx="18">
                  <c:v>121</c:v>
                </c:pt>
                <c:pt idx="19">
                  <c:v>122</c:v>
                </c:pt>
                <c:pt idx="20">
                  <c:v>121</c:v>
                </c:pt>
                <c:pt idx="21">
                  <c:v>112</c:v>
                </c:pt>
                <c:pt idx="22">
                  <c:v>116</c:v>
                </c:pt>
                <c:pt idx="23">
                  <c:v>103</c:v>
                </c:pt>
                <c:pt idx="24">
                  <c:v>105</c:v>
                </c:pt>
                <c:pt idx="25">
                  <c:v>100</c:v>
                </c:pt>
                <c:pt idx="26">
                  <c:v>95</c:v>
                </c:pt>
                <c:pt idx="27">
                  <c:v>88</c:v>
                </c:pt>
                <c:pt idx="28">
                  <c:v>62</c:v>
                </c:pt>
                <c:pt idx="29">
                  <c:v>73</c:v>
                </c:pt>
                <c:pt idx="30">
                  <c:v>64</c:v>
                </c:pt>
                <c:pt idx="31">
                  <c:v>40</c:v>
                </c:pt>
                <c:pt idx="32">
                  <c:v>46</c:v>
                </c:pt>
                <c:pt idx="33">
                  <c:v>53</c:v>
                </c:pt>
                <c:pt idx="34">
                  <c:v>68</c:v>
                </c:pt>
                <c:pt idx="35">
                  <c:v>69</c:v>
                </c:pt>
                <c:pt idx="36">
                  <c:v>64</c:v>
                </c:pt>
                <c:pt idx="37">
                  <c:v>68</c:v>
                </c:pt>
                <c:pt idx="38">
                  <c:v>56</c:v>
                </c:pt>
                <c:pt idx="39">
                  <c:v>67</c:v>
                </c:pt>
                <c:pt idx="40">
                  <c:v>71</c:v>
                </c:pt>
                <c:pt idx="41">
                  <c:v>67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60</c:v>
                </c:pt>
                <c:pt idx="46">
                  <c:v>54</c:v>
                </c:pt>
                <c:pt idx="47">
                  <c:v>53</c:v>
                </c:pt>
                <c:pt idx="48">
                  <c:v>51</c:v>
                </c:pt>
                <c:pt idx="49">
                  <c:v>51</c:v>
                </c:pt>
                <c:pt idx="50">
                  <c:v>57</c:v>
                </c:pt>
                <c:pt idx="51">
                  <c:v>56</c:v>
                </c:pt>
                <c:pt idx="52">
                  <c:v>61</c:v>
                </c:pt>
                <c:pt idx="53">
                  <c:v>67</c:v>
                </c:pt>
                <c:pt idx="54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A-458B-B6E5-92AD10924E77}"/>
            </c:ext>
          </c:extLst>
        </c:ser>
        <c:ser>
          <c:idx val="4"/>
          <c:order val="4"/>
          <c:tx>
            <c:strRef>
              <c:f>'Graficos Novos'!$N$1</c:f>
              <c:strCache>
                <c:ptCount val="1"/>
                <c:pt idx="0">
                  <c:v>Óbitos Confirmados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'Graficos Novos'!$A$2:$A$56</c:f>
              <c:numCache>
                <c:formatCode>d\-mmm</c:formatCode>
                <c:ptCount val="55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43917</c:v>
                </c:pt>
                <c:pt idx="9">
                  <c:v>43918</c:v>
                </c:pt>
                <c:pt idx="10">
                  <c:v>43920</c:v>
                </c:pt>
                <c:pt idx="11">
                  <c:v>43921</c:v>
                </c:pt>
                <c:pt idx="12">
                  <c:v>43923</c:v>
                </c:pt>
                <c:pt idx="13">
                  <c:v>43924</c:v>
                </c:pt>
                <c:pt idx="14">
                  <c:v>43925</c:v>
                </c:pt>
                <c:pt idx="15">
                  <c:v>43929</c:v>
                </c:pt>
                <c:pt idx="16">
                  <c:v>43930</c:v>
                </c:pt>
                <c:pt idx="17">
                  <c:v>43931</c:v>
                </c:pt>
                <c:pt idx="18">
                  <c:v>43932</c:v>
                </c:pt>
                <c:pt idx="19">
                  <c:v>43933</c:v>
                </c:pt>
                <c:pt idx="20">
                  <c:v>43934</c:v>
                </c:pt>
                <c:pt idx="21">
                  <c:v>43935</c:v>
                </c:pt>
                <c:pt idx="22">
                  <c:v>43936</c:v>
                </c:pt>
                <c:pt idx="23">
                  <c:v>43937</c:v>
                </c:pt>
                <c:pt idx="24">
                  <c:v>43938</c:v>
                </c:pt>
                <c:pt idx="25">
                  <c:v>43939</c:v>
                </c:pt>
                <c:pt idx="26">
                  <c:v>43941</c:v>
                </c:pt>
                <c:pt idx="27">
                  <c:v>43942</c:v>
                </c:pt>
                <c:pt idx="28">
                  <c:v>43943</c:v>
                </c:pt>
                <c:pt idx="29">
                  <c:v>43944</c:v>
                </c:pt>
                <c:pt idx="30">
                  <c:v>43945</c:v>
                </c:pt>
                <c:pt idx="31">
                  <c:v>43948</c:v>
                </c:pt>
                <c:pt idx="32">
                  <c:v>43949</c:v>
                </c:pt>
                <c:pt idx="33">
                  <c:v>43950</c:v>
                </c:pt>
                <c:pt idx="34">
                  <c:v>43951</c:v>
                </c:pt>
                <c:pt idx="35">
                  <c:v>43952</c:v>
                </c:pt>
                <c:pt idx="36">
                  <c:v>43953</c:v>
                </c:pt>
                <c:pt idx="37">
                  <c:v>43955</c:v>
                </c:pt>
                <c:pt idx="38">
                  <c:v>43956</c:v>
                </c:pt>
                <c:pt idx="39">
                  <c:v>43957</c:v>
                </c:pt>
                <c:pt idx="40">
                  <c:v>43958</c:v>
                </c:pt>
                <c:pt idx="41">
                  <c:v>43959</c:v>
                </c:pt>
                <c:pt idx="42">
                  <c:v>43960</c:v>
                </c:pt>
                <c:pt idx="43">
                  <c:v>43961</c:v>
                </c:pt>
                <c:pt idx="44">
                  <c:v>43962</c:v>
                </c:pt>
                <c:pt idx="45">
                  <c:v>43963</c:v>
                </c:pt>
                <c:pt idx="46">
                  <c:v>43964</c:v>
                </c:pt>
                <c:pt idx="47">
                  <c:v>43965</c:v>
                </c:pt>
                <c:pt idx="48">
                  <c:v>43966</c:v>
                </c:pt>
                <c:pt idx="49">
                  <c:v>43967</c:v>
                </c:pt>
                <c:pt idx="50">
                  <c:v>43968</c:v>
                </c:pt>
                <c:pt idx="51">
                  <c:v>43969</c:v>
                </c:pt>
                <c:pt idx="52">
                  <c:v>43970</c:v>
                </c:pt>
                <c:pt idx="53">
                  <c:v>43971</c:v>
                </c:pt>
                <c:pt idx="54">
                  <c:v>43972</c:v>
                </c:pt>
              </c:numCache>
            </c:numRef>
          </c:cat>
          <c:val>
            <c:numRef>
              <c:f>'Graficos Novos'!$N$2:$N$56</c:f>
              <c:numCache>
                <c:formatCode>0</c:formatCode>
                <c:ptCount val="55"/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A-458B-B6E5-92AD10924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725935"/>
        <c:axId val="513388927"/>
      </c:barChart>
      <c:catAx>
        <c:axId val="5147259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3388927"/>
        <c:crosses val="autoZero"/>
        <c:auto val="0"/>
        <c:lblAlgn val="ctr"/>
        <c:lblOffset val="100"/>
        <c:noMultiLvlLbl val="0"/>
      </c:catAx>
      <c:valAx>
        <c:axId val="51338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7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COVID-19 Letalidade</a:t>
            </a:r>
            <a:r>
              <a:rPr lang="pt-BR" baseline="0">
                <a:solidFill>
                  <a:schemeClr val="tx1"/>
                </a:solidFill>
              </a:rPr>
              <a:t> x Isolamento - Indaiatuba 12/05/2020</a:t>
            </a:r>
            <a:endParaRPr lang="pt-BR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Letalidade</c:v>
          </c:tx>
          <c:spPr>
            <a:ln w="349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Novos'!$W$18:$W$53</c:f>
              <c:numCache>
                <c:formatCode>0.0%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3.7037037037037035E-2</c:v>
                </c:pt>
                <c:pt idx="8">
                  <c:v>3.3333333333333333E-2</c:v>
                </c:pt>
                <c:pt idx="9">
                  <c:v>6.6666666666666666E-2</c:v>
                </c:pt>
                <c:pt idx="10">
                  <c:v>9.375E-2</c:v>
                </c:pt>
                <c:pt idx="11">
                  <c:v>0.125</c:v>
                </c:pt>
                <c:pt idx="12">
                  <c:v>0.1111111111111111</c:v>
                </c:pt>
                <c:pt idx="13">
                  <c:v>8.8888888888888892E-2</c:v>
                </c:pt>
                <c:pt idx="14">
                  <c:v>0.10869565217391304</c:v>
                </c:pt>
                <c:pt idx="15">
                  <c:v>9.8039215686274508E-2</c:v>
                </c:pt>
                <c:pt idx="16">
                  <c:v>9.4339622641509441E-2</c:v>
                </c:pt>
                <c:pt idx="17">
                  <c:v>9.0909090909090912E-2</c:v>
                </c:pt>
                <c:pt idx="18">
                  <c:v>8.771929824561403E-2</c:v>
                </c:pt>
                <c:pt idx="19">
                  <c:v>8.6206896551724144E-2</c:v>
                </c:pt>
                <c:pt idx="20">
                  <c:v>0.10344827586206896</c:v>
                </c:pt>
                <c:pt idx="21">
                  <c:v>9.5238095238095233E-2</c:v>
                </c:pt>
                <c:pt idx="22">
                  <c:v>8.9552238805970144E-2</c:v>
                </c:pt>
                <c:pt idx="23">
                  <c:v>0.10144927536231885</c:v>
                </c:pt>
                <c:pt idx="24">
                  <c:v>0.11267605633802817</c:v>
                </c:pt>
                <c:pt idx="25">
                  <c:v>0.11538461538461539</c:v>
                </c:pt>
                <c:pt idx="26">
                  <c:v>0.10843373493975904</c:v>
                </c:pt>
                <c:pt idx="27">
                  <c:v>0.12643678160919541</c:v>
                </c:pt>
                <c:pt idx="28">
                  <c:v>0.12643678160919541</c:v>
                </c:pt>
                <c:pt idx="29">
                  <c:v>0.12087912087912088</c:v>
                </c:pt>
                <c:pt idx="30">
                  <c:v>0.1134020618556701</c:v>
                </c:pt>
                <c:pt idx="31">
                  <c:v>0.10280373831775701</c:v>
                </c:pt>
                <c:pt idx="32">
                  <c:v>9.8214285714285712E-2</c:v>
                </c:pt>
                <c:pt idx="33">
                  <c:v>0.10714285714285714</c:v>
                </c:pt>
                <c:pt idx="34">
                  <c:v>0.1111111111111111</c:v>
                </c:pt>
                <c:pt idx="35">
                  <c:v>0.1044776119402985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C-4740-BE0F-AEAA2B053BFF}"/>
            </c:ext>
          </c:extLst>
        </c:ser>
        <c:ser>
          <c:idx val="1"/>
          <c:order val="1"/>
          <c:tx>
            <c:v>Isolamento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Novos'!$Y$18:$Y$53</c:f>
              <c:numCache>
                <c:formatCode>0%</c:formatCode>
                <c:ptCount val="36"/>
                <c:pt idx="0">
                  <c:v>0.49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0.51</c:v>
                </c:pt>
                <c:pt idx="8">
                  <c:v>0.49</c:v>
                </c:pt>
                <c:pt idx="9">
                  <c:v>0.54</c:v>
                </c:pt>
                <c:pt idx="10">
                  <c:v>0.52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0.5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0.56999999999999995</c:v>
                </c:pt>
                <c:pt idx="20">
                  <c:v>0.54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0.47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0.49</c:v>
                </c:pt>
                <c:pt idx="29">
                  <c:v>0.47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0.51</c:v>
                </c:pt>
                <c:pt idx="34">
                  <c:v>0.54</c:v>
                </c:pt>
                <c:pt idx="3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C-4740-BE0F-AEAA2B05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275184"/>
        <c:axId val="804780624"/>
      </c:lineChart>
      <c:catAx>
        <c:axId val="98227518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780624"/>
        <c:crosses val="autoZero"/>
        <c:auto val="0"/>
        <c:lblAlgn val="ctr"/>
        <c:lblOffset val="100"/>
        <c:noMultiLvlLbl val="0"/>
      </c:catAx>
      <c:valAx>
        <c:axId val="804780624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2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COVID-19 Isolamento x Variação do Dia Anterior 18/05/2020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Variação 24h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5"/>
              <c:layout>
                <c:manualLayout>
                  <c:x val="-2.7294895410302007E-2"/>
                  <c:y val="5.1191987436378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51-4A7F-982F-DDA31CABC9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Novos'!$X$18:$X$53</c:f>
              <c:numCache>
                <c:formatCode>0.0%</c:formatCode>
                <c:ptCount val="36"/>
                <c:pt idx="0">
                  <c:v>0</c:v>
                </c:pt>
                <c:pt idx="1">
                  <c:v>9.0909090909090912E-2</c:v>
                </c:pt>
                <c:pt idx="2">
                  <c:v>8.3333333333333329E-2</c:v>
                </c:pt>
                <c:pt idx="3">
                  <c:v>7.6923076923076927E-2</c:v>
                </c:pt>
                <c:pt idx="4">
                  <c:v>0</c:v>
                </c:pt>
                <c:pt idx="5">
                  <c:v>0.5</c:v>
                </c:pt>
                <c:pt idx="6">
                  <c:v>4.7619047619047616E-2</c:v>
                </c:pt>
                <c:pt idx="7">
                  <c:v>0.22727272727272727</c:v>
                </c:pt>
                <c:pt idx="8">
                  <c:v>0.1111111111111111</c:v>
                </c:pt>
                <c:pt idx="9">
                  <c:v>0</c:v>
                </c:pt>
                <c:pt idx="10">
                  <c:v>6.6666666666666666E-2</c:v>
                </c:pt>
                <c:pt idx="11">
                  <c:v>0</c:v>
                </c:pt>
                <c:pt idx="12">
                  <c:v>0.125</c:v>
                </c:pt>
                <c:pt idx="13">
                  <c:v>0.25</c:v>
                </c:pt>
                <c:pt idx="14">
                  <c:v>2.2222222222222223E-2</c:v>
                </c:pt>
                <c:pt idx="15">
                  <c:v>0.10869565217391304</c:v>
                </c:pt>
                <c:pt idx="16">
                  <c:v>3.9215686274509803E-2</c:v>
                </c:pt>
                <c:pt idx="17">
                  <c:v>3.7735849056603772E-2</c:v>
                </c:pt>
                <c:pt idx="18">
                  <c:v>3.6363636363636362E-2</c:v>
                </c:pt>
                <c:pt idx="19">
                  <c:v>1.7543859649122806E-2</c:v>
                </c:pt>
                <c:pt idx="20">
                  <c:v>0</c:v>
                </c:pt>
                <c:pt idx="21">
                  <c:v>8.6206896551724144E-2</c:v>
                </c:pt>
                <c:pt idx="22">
                  <c:v>6.3492063492063489E-2</c:v>
                </c:pt>
                <c:pt idx="23">
                  <c:v>2.9850746268656716E-2</c:v>
                </c:pt>
                <c:pt idx="24">
                  <c:v>2.8985507246376812E-2</c:v>
                </c:pt>
                <c:pt idx="25">
                  <c:v>9.8591549295774641E-2</c:v>
                </c:pt>
                <c:pt idx="26">
                  <c:v>6.4102564102564097E-2</c:v>
                </c:pt>
                <c:pt idx="27">
                  <c:v>4.8192771084337352E-2</c:v>
                </c:pt>
                <c:pt idx="28">
                  <c:v>0</c:v>
                </c:pt>
                <c:pt idx="29">
                  <c:v>4.5977011494252873E-2</c:v>
                </c:pt>
                <c:pt idx="30">
                  <c:v>6.5934065934065936E-2</c:v>
                </c:pt>
                <c:pt idx="31">
                  <c:v>0.10309278350515463</c:v>
                </c:pt>
                <c:pt idx="32">
                  <c:v>4.6728971962616821E-2</c:v>
                </c:pt>
                <c:pt idx="33">
                  <c:v>0</c:v>
                </c:pt>
                <c:pt idx="34">
                  <c:v>4.4642857142857144E-2</c:v>
                </c:pt>
                <c:pt idx="35">
                  <c:v>0.14529914529914531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1-4A7F-982F-DDA31CABC993}"/>
            </c:ext>
          </c:extLst>
        </c:ser>
        <c:ser>
          <c:idx val="1"/>
          <c:order val="1"/>
          <c:tx>
            <c:v>Isolamento</c:v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'Graficos Novos'!$T$18:$T$53</c:f>
              <c:numCache>
                <c:formatCode>d\-mmm</c:formatCode>
                <c:ptCount val="36"/>
                <c:pt idx="0">
                  <c:v>43930</c:v>
                </c:pt>
                <c:pt idx="1">
                  <c:v>43931</c:v>
                </c:pt>
                <c:pt idx="2">
                  <c:v>43932</c:v>
                </c:pt>
                <c:pt idx="3">
                  <c:v>43933</c:v>
                </c:pt>
                <c:pt idx="4">
                  <c:v>43934</c:v>
                </c:pt>
                <c:pt idx="5">
                  <c:v>43935</c:v>
                </c:pt>
                <c:pt idx="6">
                  <c:v>43936</c:v>
                </c:pt>
                <c:pt idx="7">
                  <c:v>43937</c:v>
                </c:pt>
                <c:pt idx="8">
                  <c:v>43938</c:v>
                </c:pt>
                <c:pt idx="9">
                  <c:v>43939</c:v>
                </c:pt>
                <c:pt idx="10">
                  <c:v>43941</c:v>
                </c:pt>
                <c:pt idx="11">
                  <c:v>43942</c:v>
                </c:pt>
                <c:pt idx="12">
                  <c:v>43943</c:v>
                </c:pt>
                <c:pt idx="13">
                  <c:v>43944</c:v>
                </c:pt>
                <c:pt idx="14">
                  <c:v>43945</c:v>
                </c:pt>
                <c:pt idx="15">
                  <c:v>43948</c:v>
                </c:pt>
                <c:pt idx="16">
                  <c:v>43949</c:v>
                </c:pt>
                <c:pt idx="17">
                  <c:v>43950</c:v>
                </c:pt>
                <c:pt idx="18">
                  <c:v>43951</c:v>
                </c:pt>
                <c:pt idx="19">
                  <c:v>43952</c:v>
                </c:pt>
                <c:pt idx="20">
                  <c:v>43953</c:v>
                </c:pt>
                <c:pt idx="21">
                  <c:v>43955</c:v>
                </c:pt>
                <c:pt idx="22">
                  <c:v>43956</c:v>
                </c:pt>
                <c:pt idx="23">
                  <c:v>43957</c:v>
                </c:pt>
                <c:pt idx="24">
                  <c:v>43958</c:v>
                </c:pt>
                <c:pt idx="25">
                  <c:v>43959</c:v>
                </c:pt>
                <c:pt idx="26">
                  <c:v>43960</c:v>
                </c:pt>
                <c:pt idx="27">
                  <c:v>43961</c:v>
                </c:pt>
                <c:pt idx="28">
                  <c:v>43962</c:v>
                </c:pt>
                <c:pt idx="29">
                  <c:v>43963</c:v>
                </c:pt>
                <c:pt idx="30">
                  <c:v>43964</c:v>
                </c:pt>
                <c:pt idx="31">
                  <c:v>43965</c:v>
                </c:pt>
                <c:pt idx="32">
                  <c:v>43966</c:v>
                </c:pt>
                <c:pt idx="33">
                  <c:v>43967</c:v>
                </c:pt>
                <c:pt idx="34">
                  <c:v>43968</c:v>
                </c:pt>
                <c:pt idx="35">
                  <c:v>43969</c:v>
                </c:pt>
              </c:numCache>
            </c:numRef>
          </c:cat>
          <c:val>
            <c:numRef>
              <c:f>'Graficos Novos'!$Y$18:$Y$53</c:f>
              <c:numCache>
                <c:formatCode>0%</c:formatCode>
                <c:ptCount val="36"/>
                <c:pt idx="0">
                  <c:v>0.49</c:v>
                </c:pt>
                <c:pt idx="1">
                  <c:v>0.61</c:v>
                </c:pt>
                <c:pt idx="2">
                  <c:v>0.56999999999999995</c:v>
                </c:pt>
                <c:pt idx="3">
                  <c:v>0.61</c:v>
                </c:pt>
                <c:pt idx="4">
                  <c:v>0.52</c:v>
                </c:pt>
                <c:pt idx="5">
                  <c:v>0.5</c:v>
                </c:pt>
                <c:pt idx="6">
                  <c:v>0.52</c:v>
                </c:pt>
                <c:pt idx="7">
                  <c:v>0.51</c:v>
                </c:pt>
                <c:pt idx="8">
                  <c:v>0.49</c:v>
                </c:pt>
                <c:pt idx="9">
                  <c:v>0.54</c:v>
                </c:pt>
                <c:pt idx="10">
                  <c:v>0.52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0.5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0.56999999999999995</c:v>
                </c:pt>
                <c:pt idx="20">
                  <c:v>0.54</c:v>
                </c:pt>
                <c:pt idx="21">
                  <c:v>0.49</c:v>
                </c:pt>
                <c:pt idx="22">
                  <c:v>0.48</c:v>
                </c:pt>
                <c:pt idx="23">
                  <c:v>0.49</c:v>
                </c:pt>
                <c:pt idx="24">
                  <c:v>0.48</c:v>
                </c:pt>
                <c:pt idx="25">
                  <c:v>0.47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0.49</c:v>
                </c:pt>
                <c:pt idx="29">
                  <c:v>0.47</c:v>
                </c:pt>
                <c:pt idx="30">
                  <c:v>0.49</c:v>
                </c:pt>
                <c:pt idx="31">
                  <c:v>0.49</c:v>
                </c:pt>
                <c:pt idx="32">
                  <c:v>0.47</c:v>
                </c:pt>
                <c:pt idx="33">
                  <c:v>0.51</c:v>
                </c:pt>
                <c:pt idx="34">
                  <c:v>0.54</c:v>
                </c:pt>
                <c:pt idx="35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1-4A7F-982F-DDA31CABC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97552"/>
        <c:axId val="926623568"/>
      </c:lineChart>
      <c:catAx>
        <c:axId val="9881975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6623568"/>
        <c:crosses val="autoZero"/>
        <c:auto val="0"/>
        <c:lblAlgn val="ctr"/>
        <c:lblOffset val="100"/>
        <c:noMultiLvlLbl val="0"/>
      </c:catAx>
      <c:valAx>
        <c:axId val="92662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819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PB_Bol_Sem!$F$1</c:f>
              <c:strCache>
                <c:ptCount val="1"/>
                <c:pt idx="0">
                  <c:v>Confirmados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PB_Bol_Sem!$B$2:$B$11</c:f>
              <c:strCache>
                <c:ptCount val="10"/>
                <c:pt idx="0">
                  <c:v>16-22/mar</c:v>
                </c:pt>
                <c:pt idx="1">
                  <c:v>23-29/mar</c:v>
                </c:pt>
                <c:pt idx="2">
                  <c:v>30 mar-5 abr</c:v>
                </c:pt>
                <c:pt idx="3">
                  <c:v>6-12 abr</c:v>
                </c:pt>
                <c:pt idx="4">
                  <c:v>13-19 abr</c:v>
                </c:pt>
                <c:pt idx="5">
                  <c:v>20-26 abr</c:v>
                </c:pt>
                <c:pt idx="6">
                  <c:v>27 abr - 3 mai</c:v>
                </c:pt>
                <c:pt idx="7">
                  <c:v>4-10 mai</c:v>
                </c:pt>
                <c:pt idx="8">
                  <c:v>11-17 mai</c:v>
                </c:pt>
                <c:pt idx="9">
                  <c:v>18-25 mai</c:v>
                </c:pt>
              </c:strCache>
            </c:strRef>
          </c:cat>
          <c:val>
            <c:numRef>
              <c:f>PB_Bol_Sem!$F$2:$F$11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12</c:v>
                </c:pt>
                <c:pt idx="4">
                  <c:v>16</c:v>
                </c:pt>
                <c:pt idx="5">
                  <c:v>16</c:v>
                </c:pt>
                <c:pt idx="6">
                  <c:v>12</c:v>
                </c:pt>
                <c:pt idx="7">
                  <c:v>29</c:v>
                </c:pt>
                <c:pt idx="8">
                  <c:v>30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7-4254-BF0C-400F0109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51743"/>
        <c:axId val="435934863"/>
      </c:lineChart>
      <c:catAx>
        <c:axId val="46395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5934863"/>
        <c:crosses val="autoZero"/>
        <c:auto val="1"/>
        <c:lblAlgn val="ctr"/>
        <c:lblOffset val="100"/>
        <c:noMultiLvlLbl val="0"/>
      </c:catAx>
      <c:valAx>
        <c:axId val="435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95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66</xdr:row>
      <xdr:rowOff>61911</xdr:rowOff>
    </xdr:from>
    <xdr:to>
      <xdr:col>22</xdr:col>
      <xdr:colOff>295274</xdr:colOff>
      <xdr:row>93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516D4-9CC8-49CB-A1D9-482C5ABB9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93</xdr:row>
      <xdr:rowOff>146795</xdr:rowOff>
    </xdr:from>
    <xdr:to>
      <xdr:col>22</xdr:col>
      <xdr:colOff>302559</xdr:colOff>
      <xdr:row>123</xdr:row>
      <xdr:rowOff>89646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68611D-2E79-4B10-BB98-A98BE242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123</xdr:row>
      <xdr:rowOff>142194</xdr:rowOff>
    </xdr:from>
    <xdr:to>
      <xdr:col>22</xdr:col>
      <xdr:colOff>272143</xdr:colOff>
      <xdr:row>143</xdr:row>
      <xdr:rowOff>25513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4DF6DB-4A13-488C-B944-E0D2E11A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86224</xdr:colOff>
      <xdr:row>1</xdr:row>
      <xdr:rowOff>59811</xdr:rowOff>
    </xdr:from>
    <xdr:to>
      <xdr:col>40</xdr:col>
      <xdr:colOff>134508</xdr:colOff>
      <xdr:row>25</xdr:row>
      <xdr:rowOff>140683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D63D46-02A4-423B-A4AF-82EF2AF7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143</xdr:row>
      <xdr:rowOff>19439</xdr:rowOff>
    </xdr:from>
    <xdr:to>
      <xdr:col>22</xdr:col>
      <xdr:colOff>269575</xdr:colOff>
      <xdr:row>172</xdr:row>
      <xdr:rowOff>89859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F56AE7-9440-47F5-8D8D-D2E5AD4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72503</xdr:colOff>
      <xdr:row>26</xdr:row>
      <xdr:rowOff>7165</xdr:rowOff>
    </xdr:from>
    <xdr:to>
      <xdr:col>40</xdr:col>
      <xdr:colOff>143492</xdr:colOff>
      <xdr:row>49</xdr:row>
      <xdr:rowOff>44648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9E35B7-4239-43B8-9597-8D57DBF9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114062</xdr:colOff>
      <xdr:row>49</xdr:row>
      <xdr:rowOff>131282</xdr:rowOff>
    </xdr:from>
    <xdr:to>
      <xdr:col>40</xdr:col>
      <xdr:colOff>104180</xdr:colOff>
      <xdr:row>70</xdr:row>
      <xdr:rowOff>35943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E1E156-810F-4444-9BE3-DA657BAC8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10</xdr:row>
      <xdr:rowOff>138112</xdr:rowOff>
    </xdr:from>
    <xdr:to>
      <xdr:col>21</xdr:col>
      <xdr:colOff>504824</xdr:colOff>
      <xdr:row>30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4AF88F-F72F-4C4F-A494-3463D31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BD5E1-E437-4B96-A26F-9C14ABFFF616}">
  <dimension ref="A1:AD78"/>
  <sheetViews>
    <sheetView topLeftCell="A73" zoomScale="120" zoomScaleNormal="120" workbookViewId="0">
      <selection activeCell="A77" sqref="A77:A78"/>
    </sheetView>
  </sheetViews>
  <sheetFormatPr defaultRowHeight="15" x14ac:dyDescent="0.25"/>
  <cols>
    <col min="1" max="1" width="8.85546875" customWidth="1"/>
    <col min="2" max="2" width="9.5703125" style="1" customWidth="1"/>
    <col min="3" max="3" width="9.5703125" style="1" bestFit="1" customWidth="1"/>
    <col min="4" max="4" width="10.28515625" style="1" bestFit="1" customWidth="1"/>
    <col min="5" max="5" width="9.5703125" style="1" bestFit="1" customWidth="1"/>
    <col min="6" max="6" width="9.5703125" style="1" customWidth="1"/>
    <col min="7" max="7" width="8.85546875" style="1" bestFit="1" customWidth="1"/>
    <col min="8" max="8" width="9.5703125" style="1" bestFit="1" customWidth="1"/>
    <col min="9" max="9" width="9.28515625" style="1" customWidth="1"/>
    <col min="10" max="10" width="9.140625" style="1" bestFit="1" customWidth="1"/>
    <col min="11" max="11" width="7.5703125" style="1" bestFit="1" customWidth="1"/>
    <col min="12" max="12" width="8.140625" style="1" customWidth="1"/>
    <col min="13" max="13" width="6.7109375" style="1" customWidth="1"/>
    <col min="14" max="14" width="7.7109375" style="1" customWidth="1"/>
    <col min="15" max="15" width="9.42578125" style="1" customWidth="1"/>
    <col min="16" max="16" width="9.85546875" style="1" customWidth="1"/>
    <col min="20" max="20" width="10.140625" style="1" bestFit="1" customWidth="1"/>
    <col min="21" max="21" width="9.140625" style="1"/>
  </cols>
  <sheetData>
    <row r="1" spans="1:30" s="10" customFormat="1" ht="45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14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  <c r="T1" s="12"/>
      <c r="U1" s="12"/>
    </row>
    <row r="2" spans="1:30" x14ac:dyDescent="0.25">
      <c r="A2" s="9">
        <v>43907</v>
      </c>
      <c r="B2" s="13">
        <v>32</v>
      </c>
      <c r="C2" s="13"/>
      <c r="D2" s="13"/>
      <c r="E2" s="13"/>
      <c r="F2" s="13"/>
      <c r="G2" s="13"/>
      <c r="H2" s="13"/>
      <c r="I2" s="13"/>
      <c r="J2" s="13">
        <v>32</v>
      </c>
      <c r="K2" s="13"/>
      <c r="L2" s="13"/>
      <c r="M2" s="13"/>
      <c r="N2" s="13">
        <v>1</v>
      </c>
      <c r="O2" s="13"/>
      <c r="P2" s="13"/>
      <c r="T2">
        <v>1</v>
      </c>
      <c r="U2" t="s">
        <v>68</v>
      </c>
    </row>
    <row r="3" spans="1:30" x14ac:dyDescent="0.25">
      <c r="A3" s="9">
        <v>43908</v>
      </c>
      <c r="B3" s="13">
        <v>48</v>
      </c>
      <c r="C3" s="13"/>
      <c r="D3" s="13"/>
      <c r="E3" s="13"/>
      <c r="F3" s="13"/>
      <c r="G3" s="13"/>
      <c r="H3" s="13"/>
      <c r="I3" s="13"/>
      <c r="J3" s="13">
        <v>48</v>
      </c>
      <c r="K3" s="13"/>
      <c r="L3" s="13"/>
      <c r="M3" s="13"/>
      <c r="N3" s="13">
        <v>1</v>
      </c>
      <c r="O3" s="13"/>
      <c r="P3" s="13"/>
      <c r="T3">
        <v>2</v>
      </c>
      <c r="U3" t="s">
        <v>69</v>
      </c>
    </row>
    <row r="4" spans="1:30" x14ac:dyDescent="0.25">
      <c r="A4" s="9">
        <v>43909</v>
      </c>
      <c r="B4" s="13">
        <v>66</v>
      </c>
      <c r="C4" s="13"/>
      <c r="D4" s="13"/>
      <c r="E4" s="13"/>
      <c r="F4" s="13"/>
      <c r="G4" s="13"/>
      <c r="H4" s="13">
        <v>1</v>
      </c>
      <c r="I4" s="13"/>
      <c r="J4" s="13">
        <v>65</v>
      </c>
      <c r="K4" s="13"/>
      <c r="L4" s="13"/>
      <c r="M4" s="13"/>
      <c r="N4" s="13">
        <v>1</v>
      </c>
      <c r="O4" s="13"/>
      <c r="P4" s="13"/>
      <c r="Q4" s="5"/>
      <c r="T4">
        <v>3</v>
      </c>
      <c r="U4" t="s">
        <v>70</v>
      </c>
    </row>
    <row r="5" spans="1:30" x14ac:dyDescent="0.25">
      <c r="A5" s="9">
        <v>43910</v>
      </c>
      <c r="B5" s="13">
        <v>69</v>
      </c>
      <c r="C5" s="13"/>
      <c r="D5" s="13"/>
      <c r="E5" s="13"/>
      <c r="F5" s="13"/>
      <c r="G5" s="13"/>
      <c r="H5" s="13">
        <v>1</v>
      </c>
      <c r="I5" s="13"/>
      <c r="J5" s="13">
        <v>68</v>
      </c>
      <c r="K5" s="13"/>
      <c r="L5" s="13"/>
      <c r="M5" s="13"/>
      <c r="N5" s="13">
        <v>1</v>
      </c>
      <c r="O5" s="13"/>
      <c r="P5" s="13"/>
      <c r="T5">
        <v>4</v>
      </c>
      <c r="U5" t="s">
        <v>71</v>
      </c>
    </row>
    <row r="6" spans="1:30" x14ac:dyDescent="0.25">
      <c r="A6" s="9">
        <v>43911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T6">
        <v>5</v>
      </c>
      <c r="U6" t="s">
        <v>72</v>
      </c>
      <c r="AC6" s="4"/>
      <c r="AD6" s="4"/>
    </row>
    <row r="7" spans="1:30" x14ac:dyDescent="0.25">
      <c r="A7" s="9">
        <v>43912</v>
      </c>
      <c r="B7" s="13">
        <v>71</v>
      </c>
      <c r="C7" s="13"/>
      <c r="D7" s="13"/>
      <c r="E7" s="13"/>
      <c r="F7" s="13"/>
      <c r="G7" s="13"/>
      <c r="H7" s="13">
        <v>1</v>
      </c>
      <c r="I7" s="13"/>
      <c r="J7" s="13">
        <v>70</v>
      </c>
      <c r="K7" s="13"/>
      <c r="L7" s="13"/>
      <c r="M7" s="13"/>
      <c r="N7" s="13">
        <v>1</v>
      </c>
      <c r="O7" s="13"/>
      <c r="P7" s="13"/>
      <c r="T7">
        <v>6</v>
      </c>
      <c r="U7" t="s">
        <v>73</v>
      </c>
      <c r="AC7" s="4"/>
      <c r="AD7" s="4"/>
    </row>
    <row r="8" spans="1:30" x14ac:dyDescent="0.25">
      <c r="A8" s="9">
        <v>43913</v>
      </c>
      <c r="B8" s="13">
        <v>82</v>
      </c>
      <c r="C8" s="13"/>
      <c r="D8" s="13"/>
      <c r="E8" s="13"/>
      <c r="F8" s="13"/>
      <c r="G8" s="13"/>
      <c r="H8" s="13">
        <v>3</v>
      </c>
      <c r="I8" s="13"/>
      <c r="J8" s="13">
        <v>79</v>
      </c>
      <c r="K8" s="13"/>
      <c r="L8" s="13"/>
      <c r="M8" s="13"/>
      <c r="N8" s="13">
        <v>1</v>
      </c>
      <c r="O8" s="13"/>
      <c r="P8" s="13"/>
      <c r="T8">
        <v>7</v>
      </c>
      <c r="U8" t="s">
        <v>74</v>
      </c>
    </row>
    <row r="9" spans="1:30" x14ac:dyDescent="0.25">
      <c r="A9" s="9">
        <v>43914</v>
      </c>
      <c r="B9" s="13">
        <v>89</v>
      </c>
      <c r="C9" s="13"/>
      <c r="D9" s="13"/>
      <c r="E9" s="13"/>
      <c r="F9" s="13"/>
      <c r="G9" s="13"/>
      <c r="H9" s="13">
        <v>3</v>
      </c>
      <c r="I9" s="13"/>
      <c r="J9" s="13">
        <v>86</v>
      </c>
      <c r="K9" s="13"/>
      <c r="L9" s="13"/>
      <c r="M9" s="13"/>
      <c r="N9" s="13">
        <v>2</v>
      </c>
      <c r="O9" s="13"/>
      <c r="P9" s="13"/>
      <c r="T9" s="2"/>
      <c r="U9" s="2"/>
    </row>
    <row r="10" spans="1:30" x14ac:dyDescent="0.25">
      <c r="A10" s="9">
        <v>43915</v>
      </c>
      <c r="B10" s="13">
        <v>92</v>
      </c>
      <c r="C10" s="13"/>
      <c r="D10" s="13"/>
      <c r="E10" s="13"/>
      <c r="F10" s="13"/>
      <c r="G10" s="13"/>
      <c r="H10" s="13">
        <v>4</v>
      </c>
      <c r="I10" s="13"/>
      <c r="J10" s="13">
        <v>88</v>
      </c>
      <c r="K10" s="13"/>
      <c r="L10" s="13"/>
      <c r="M10" s="13"/>
      <c r="N10" s="13">
        <v>2</v>
      </c>
      <c r="O10" s="13"/>
      <c r="P10" s="13"/>
    </row>
    <row r="11" spans="1:30" x14ac:dyDescent="0.25">
      <c r="A11" s="9">
        <v>43916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30" x14ac:dyDescent="0.25">
      <c r="A12" s="9">
        <v>43917</v>
      </c>
      <c r="B12" s="13">
        <v>99</v>
      </c>
      <c r="C12" s="13"/>
      <c r="D12" s="13"/>
      <c r="E12" s="13"/>
      <c r="F12" s="13"/>
      <c r="G12" s="13"/>
      <c r="H12" s="13">
        <v>5</v>
      </c>
      <c r="I12" s="13"/>
      <c r="J12" s="13">
        <v>94</v>
      </c>
      <c r="K12" s="13"/>
      <c r="L12" s="13"/>
      <c r="M12" s="13"/>
      <c r="N12" s="13">
        <v>2</v>
      </c>
      <c r="O12" s="13"/>
      <c r="P12" s="13"/>
      <c r="T12" s="2"/>
      <c r="U12" s="2"/>
    </row>
    <row r="13" spans="1:30" x14ac:dyDescent="0.25">
      <c r="A13" s="9">
        <v>43918</v>
      </c>
      <c r="B13" s="13">
        <v>101</v>
      </c>
      <c r="C13" s="13"/>
      <c r="D13" s="13"/>
      <c r="E13" s="13"/>
      <c r="F13" s="13"/>
      <c r="G13" s="13"/>
      <c r="H13" s="13">
        <v>5</v>
      </c>
      <c r="I13" s="13"/>
      <c r="J13" s="13">
        <v>96</v>
      </c>
      <c r="K13" s="13"/>
      <c r="L13" s="13"/>
      <c r="M13" s="13"/>
      <c r="N13" s="13">
        <v>2</v>
      </c>
      <c r="O13" s="13"/>
      <c r="P13" s="13"/>
      <c r="T13" s="6"/>
    </row>
    <row r="14" spans="1:30" x14ac:dyDescent="0.25">
      <c r="A14" s="9">
        <v>43919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T14" s="6"/>
    </row>
    <row r="15" spans="1:30" x14ac:dyDescent="0.25">
      <c r="A15" s="9">
        <v>43920</v>
      </c>
      <c r="B15" s="13">
        <v>102</v>
      </c>
      <c r="C15" s="13">
        <v>1</v>
      </c>
      <c r="D15" s="13"/>
      <c r="E15" s="13">
        <v>3</v>
      </c>
      <c r="F15" s="13"/>
      <c r="G15" s="13"/>
      <c r="H15" s="13">
        <v>9</v>
      </c>
      <c r="I15" s="13"/>
      <c r="J15" s="13">
        <v>92</v>
      </c>
      <c r="K15" s="13"/>
      <c r="L15" s="13">
        <v>4</v>
      </c>
      <c r="M15" s="13"/>
      <c r="N15" s="13">
        <v>2</v>
      </c>
      <c r="O15" s="13"/>
      <c r="P15" s="13"/>
    </row>
    <row r="16" spans="1:30" x14ac:dyDescent="0.25">
      <c r="A16" s="9">
        <v>43921</v>
      </c>
      <c r="B16" s="13">
        <v>103</v>
      </c>
      <c r="C16" s="13">
        <v>2</v>
      </c>
      <c r="D16" s="13"/>
      <c r="E16" s="13">
        <v>6</v>
      </c>
      <c r="F16" s="13"/>
      <c r="G16" s="13"/>
      <c r="H16" s="13">
        <v>10</v>
      </c>
      <c r="I16" s="13"/>
      <c r="J16" s="13">
        <v>91</v>
      </c>
      <c r="K16" s="13"/>
      <c r="L16" s="13">
        <v>2</v>
      </c>
      <c r="M16" s="13"/>
      <c r="N16" s="13">
        <v>3</v>
      </c>
      <c r="O16" s="13"/>
      <c r="P16" s="13"/>
      <c r="T16" s="7"/>
      <c r="U16" s="7"/>
    </row>
    <row r="17" spans="1:22" x14ac:dyDescent="0.25">
      <c r="A17" s="9">
        <v>43922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T17" s="7"/>
      <c r="U17" s="7"/>
    </row>
    <row r="18" spans="1:22" x14ac:dyDescent="0.25">
      <c r="A18" s="9">
        <v>43923</v>
      </c>
      <c r="B18" s="13">
        <v>131</v>
      </c>
      <c r="C18" s="13">
        <v>2</v>
      </c>
      <c r="D18" s="13"/>
      <c r="E18" s="13">
        <v>3</v>
      </c>
      <c r="F18" s="13"/>
      <c r="G18" s="13"/>
      <c r="H18" s="13">
        <v>26</v>
      </c>
      <c r="I18" s="13"/>
      <c r="J18" s="13">
        <v>103</v>
      </c>
      <c r="K18" s="13"/>
      <c r="L18" s="13">
        <v>2</v>
      </c>
      <c r="M18" s="13"/>
      <c r="N18" s="13">
        <v>6</v>
      </c>
      <c r="O18" s="13"/>
      <c r="P18" s="13"/>
      <c r="T18" s="7"/>
      <c r="U18" s="7"/>
      <c r="V18" s="4"/>
    </row>
    <row r="19" spans="1:22" x14ac:dyDescent="0.25">
      <c r="A19" s="9">
        <v>43924</v>
      </c>
      <c r="B19" s="13">
        <v>138</v>
      </c>
      <c r="C19" s="13">
        <v>2</v>
      </c>
      <c r="D19" s="13"/>
      <c r="E19" s="13">
        <v>1</v>
      </c>
      <c r="F19" s="13"/>
      <c r="G19" s="13"/>
      <c r="H19" s="13">
        <v>28</v>
      </c>
      <c r="I19" s="13"/>
      <c r="J19" s="13">
        <v>108</v>
      </c>
      <c r="K19" s="13"/>
      <c r="L19" s="13">
        <v>7</v>
      </c>
      <c r="M19" s="13"/>
      <c r="N19" s="13">
        <v>4</v>
      </c>
      <c r="O19" s="13"/>
      <c r="P19" s="13"/>
      <c r="V19" s="4"/>
    </row>
    <row r="20" spans="1:22" x14ac:dyDescent="0.25">
      <c r="A20" s="9">
        <v>43925</v>
      </c>
      <c r="B20" s="13">
        <v>140</v>
      </c>
      <c r="C20" s="13">
        <v>2</v>
      </c>
      <c r="D20" s="13"/>
      <c r="E20" s="13">
        <v>3</v>
      </c>
      <c r="F20" s="13"/>
      <c r="G20" s="13"/>
      <c r="H20" s="13">
        <v>28</v>
      </c>
      <c r="I20" s="13"/>
      <c r="J20" s="13">
        <v>110</v>
      </c>
      <c r="K20" s="13"/>
      <c r="L20" s="13">
        <v>7</v>
      </c>
      <c r="M20" s="13"/>
      <c r="N20" s="13">
        <v>4</v>
      </c>
      <c r="O20" s="13"/>
      <c r="P20" s="13"/>
    </row>
    <row r="21" spans="1:22" x14ac:dyDescent="0.25">
      <c r="A21" s="9">
        <v>43926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22" x14ac:dyDescent="0.25">
      <c r="A22" s="9">
        <v>43927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22" x14ac:dyDescent="0.25">
      <c r="A23" s="9">
        <v>43928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22" x14ac:dyDescent="0.25">
      <c r="A24" s="9">
        <v>43929</v>
      </c>
      <c r="B24" s="13">
        <v>160</v>
      </c>
      <c r="C24" s="13">
        <v>11</v>
      </c>
      <c r="D24" s="13">
        <v>7</v>
      </c>
      <c r="E24" s="13">
        <v>1</v>
      </c>
      <c r="F24" s="13">
        <v>3</v>
      </c>
      <c r="G24" s="13"/>
      <c r="H24" s="13">
        <v>39</v>
      </c>
      <c r="I24" s="13">
        <v>2</v>
      </c>
      <c r="J24" s="13">
        <v>108</v>
      </c>
      <c r="K24" s="13">
        <v>3</v>
      </c>
      <c r="L24" s="13">
        <v>9</v>
      </c>
      <c r="M24" s="13"/>
      <c r="N24" s="13">
        <v>5</v>
      </c>
      <c r="O24" s="13">
        <v>3</v>
      </c>
      <c r="P24" s="13"/>
    </row>
    <row r="25" spans="1:22" x14ac:dyDescent="0.25">
      <c r="A25" s="9">
        <v>43930</v>
      </c>
      <c r="B25" s="13">
        <v>166</v>
      </c>
      <c r="C25" s="13">
        <v>11</v>
      </c>
      <c r="D25" s="13">
        <v>7</v>
      </c>
      <c r="E25" s="13">
        <v>1</v>
      </c>
      <c r="F25" s="13">
        <v>3</v>
      </c>
      <c r="G25" s="13"/>
      <c r="H25" s="13">
        <v>42</v>
      </c>
      <c r="I25" s="13">
        <v>3</v>
      </c>
      <c r="J25" s="13">
        <v>110</v>
      </c>
      <c r="K25" s="13">
        <v>6</v>
      </c>
      <c r="L25" s="13">
        <v>9</v>
      </c>
      <c r="M25" s="13"/>
      <c r="N25" s="13">
        <v>4</v>
      </c>
      <c r="O25" s="13">
        <v>4</v>
      </c>
      <c r="P25" s="13"/>
    </row>
    <row r="26" spans="1:22" x14ac:dyDescent="0.25">
      <c r="A26" s="9">
        <v>43931</v>
      </c>
      <c r="B26" s="13">
        <v>179</v>
      </c>
      <c r="C26" s="13">
        <v>12</v>
      </c>
      <c r="D26" s="13">
        <v>7</v>
      </c>
      <c r="E26" s="13">
        <v>1</v>
      </c>
      <c r="F26" s="13">
        <v>4</v>
      </c>
      <c r="G26" s="13"/>
      <c r="H26" s="13">
        <v>42</v>
      </c>
      <c r="I26" s="13">
        <v>3</v>
      </c>
      <c r="J26" s="13">
        <v>122</v>
      </c>
      <c r="K26" s="13">
        <v>6</v>
      </c>
      <c r="L26" s="13">
        <v>9</v>
      </c>
      <c r="M26" s="13"/>
      <c r="N26" s="13">
        <v>4</v>
      </c>
      <c r="O26" s="13">
        <v>4</v>
      </c>
      <c r="P26" s="13"/>
    </row>
    <row r="27" spans="1:22" x14ac:dyDescent="0.25">
      <c r="A27" s="9">
        <v>43932</v>
      </c>
      <c r="B27" s="13">
        <v>180</v>
      </c>
      <c r="C27" s="13">
        <v>13</v>
      </c>
      <c r="D27" s="13">
        <v>7</v>
      </c>
      <c r="E27" s="13">
        <v>2</v>
      </c>
      <c r="F27" s="13">
        <v>4</v>
      </c>
      <c r="G27" s="13"/>
      <c r="H27" s="13">
        <v>43</v>
      </c>
      <c r="I27" s="13">
        <v>3</v>
      </c>
      <c r="J27" s="13">
        <v>121</v>
      </c>
      <c r="K27" s="13">
        <v>7</v>
      </c>
      <c r="L27" s="13">
        <v>9</v>
      </c>
      <c r="M27" s="13"/>
      <c r="N27" s="13">
        <v>4</v>
      </c>
      <c r="O27" s="13">
        <v>6</v>
      </c>
      <c r="P27" s="13"/>
    </row>
    <row r="28" spans="1:22" x14ac:dyDescent="0.25">
      <c r="A28" s="9">
        <v>43933</v>
      </c>
      <c r="B28" s="13">
        <v>182</v>
      </c>
      <c r="C28" s="13">
        <v>14</v>
      </c>
      <c r="D28" s="13">
        <v>8</v>
      </c>
      <c r="E28" s="13">
        <v>2</v>
      </c>
      <c r="F28" s="13">
        <v>4</v>
      </c>
      <c r="G28" s="13"/>
      <c r="H28" s="13">
        <v>43</v>
      </c>
      <c r="I28" s="13">
        <v>3</v>
      </c>
      <c r="J28" s="13">
        <v>122</v>
      </c>
      <c r="K28" s="13">
        <v>8</v>
      </c>
      <c r="L28" s="13">
        <v>9</v>
      </c>
      <c r="M28" s="13">
        <v>10</v>
      </c>
      <c r="N28" s="13">
        <v>4</v>
      </c>
      <c r="O28" s="13">
        <v>6</v>
      </c>
      <c r="P28" s="13"/>
    </row>
    <row r="29" spans="1:22" x14ac:dyDescent="0.25">
      <c r="A29" s="9">
        <v>43934</v>
      </c>
      <c r="B29" s="13">
        <v>189</v>
      </c>
      <c r="C29" s="13">
        <v>14</v>
      </c>
      <c r="D29" s="13">
        <v>8</v>
      </c>
      <c r="E29" s="13">
        <v>2</v>
      </c>
      <c r="F29" s="13">
        <v>4</v>
      </c>
      <c r="G29" s="13"/>
      <c r="H29" s="13">
        <v>43</v>
      </c>
      <c r="I29" s="13">
        <v>11</v>
      </c>
      <c r="J29" s="13">
        <v>121</v>
      </c>
      <c r="K29" s="13">
        <v>7</v>
      </c>
      <c r="L29" s="13">
        <v>10</v>
      </c>
      <c r="M29" s="13">
        <v>12</v>
      </c>
      <c r="N29" s="13">
        <v>6</v>
      </c>
      <c r="O29" s="13">
        <v>6</v>
      </c>
      <c r="P29" s="13"/>
    </row>
    <row r="30" spans="1:22" x14ac:dyDescent="0.25">
      <c r="A30" s="9">
        <v>43935</v>
      </c>
      <c r="B30" s="13">
        <v>197</v>
      </c>
      <c r="C30" s="13">
        <v>21</v>
      </c>
      <c r="D30" s="13">
        <v>15</v>
      </c>
      <c r="E30" s="13">
        <v>2</v>
      </c>
      <c r="F30" s="13">
        <v>4</v>
      </c>
      <c r="G30" s="13"/>
      <c r="H30" s="13">
        <v>43</v>
      </c>
      <c r="I30" s="13">
        <v>21</v>
      </c>
      <c r="J30" s="13">
        <v>112</v>
      </c>
      <c r="K30" s="13">
        <v>4</v>
      </c>
      <c r="L30" s="13">
        <v>11</v>
      </c>
      <c r="M30" s="13">
        <v>12</v>
      </c>
      <c r="N30" s="13">
        <v>6</v>
      </c>
      <c r="O30" s="13">
        <v>6</v>
      </c>
      <c r="P30" s="13"/>
    </row>
    <row r="31" spans="1:22" x14ac:dyDescent="0.25">
      <c r="A31" s="9">
        <v>43936</v>
      </c>
      <c r="B31" s="13">
        <v>210</v>
      </c>
      <c r="C31" s="13">
        <v>22</v>
      </c>
      <c r="D31" s="13">
        <v>16</v>
      </c>
      <c r="E31" s="13">
        <v>1</v>
      </c>
      <c r="F31" s="13">
        <v>4</v>
      </c>
      <c r="G31" s="13">
        <v>1</v>
      </c>
      <c r="H31" s="13">
        <v>46</v>
      </c>
      <c r="I31" s="13">
        <v>26</v>
      </c>
      <c r="J31" s="13">
        <v>116</v>
      </c>
      <c r="K31" s="13">
        <v>7</v>
      </c>
      <c r="L31" s="13">
        <v>8</v>
      </c>
      <c r="M31" s="13">
        <v>13</v>
      </c>
      <c r="N31" s="13">
        <v>4</v>
      </c>
      <c r="O31" s="13">
        <v>8</v>
      </c>
      <c r="P31" s="13">
        <v>1</v>
      </c>
    </row>
    <row r="32" spans="1:22" x14ac:dyDescent="0.25">
      <c r="A32" s="9">
        <v>43937</v>
      </c>
      <c r="B32" s="13">
        <v>221</v>
      </c>
      <c r="C32" s="13">
        <v>27</v>
      </c>
      <c r="D32" s="13">
        <v>21</v>
      </c>
      <c r="E32" s="13">
        <v>1</v>
      </c>
      <c r="F32" s="13">
        <v>4</v>
      </c>
      <c r="G32" s="13">
        <v>1</v>
      </c>
      <c r="H32" s="13">
        <v>47</v>
      </c>
      <c r="I32" s="13">
        <v>44</v>
      </c>
      <c r="J32" s="13">
        <v>103</v>
      </c>
      <c r="K32" s="13">
        <v>5</v>
      </c>
      <c r="L32" s="13">
        <v>9</v>
      </c>
      <c r="M32" s="13">
        <v>15</v>
      </c>
      <c r="N32" s="13">
        <v>4</v>
      </c>
      <c r="O32" s="13">
        <v>10</v>
      </c>
      <c r="P32" s="13">
        <v>1</v>
      </c>
    </row>
    <row r="33" spans="1:16" x14ac:dyDescent="0.25">
      <c r="A33" s="9">
        <v>43938</v>
      </c>
      <c r="B33" s="13">
        <v>230</v>
      </c>
      <c r="C33" s="13">
        <v>30</v>
      </c>
      <c r="D33" s="13">
        <v>24</v>
      </c>
      <c r="E33" s="13">
        <v>1</v>
      </c>
      <c r="F33" s="13">
        <v>4</v>
      </c>
      <c r="G33" s="13">
        <v>1</v>
      </c>
      <c r="H33" s="13">
        <v>48</v>
      </c>
      <c r="I33" s="13">
        <v>47</v>
      </c>
      <c r="J33" s="13">
        <v>105</v>
      </c>
      <c r="K33" s="13">
        <v>5</v>
      </c>
      <c r="L33" s="13">
        <v>9</v>
      </c>
      <c r="M33" s="13">
        <v>15</v>
      </c>
      <c r="N33" s="13">
        <v>3</v>
      </c>
      <c r="O33" s="13">
        <v>11</v>
      </c>
      <c r="P33" s="13">
        <v>1</v>
      </c>
    </row>
    <row r="34" spans="1:16" x14ac:dyDescent="0.25">
      <c r="A34" s="9">
        <v>43939</v>
      </c>
      <c r="B34" s="13">
        <v>231</v>
      </c>
      <c r="C34" s="13">
        <v>30</v>
      </c>
      <c r="D34" s="13">
        <v>24</v>
      </c>
      <c r="E34" s="13">
        <v>1</v>
      </c>
      <c r="F34" s="13">
        <v>3</v>
      </c>
      <c r="G34" s="13">
        <v>2</v>
      </c>
      <c r="H34" s="13">
        <v>54</v>
      </c>
      <c r="I34" s="13">
        <v>47</v>
      </c>
      <c r="J34" s="13">
        <v>100</v>
      </c>
      <c r="K34" s="13">
        <v>6</v>
      </c>
      <c r="L34" s="13">
        <v>8</v>
      </c>
      <c r="M34" s="13">
        <v>16</v>
      </c>
      <c r="N34" s="13">
        <v>3</v>
      </c>
      <c r="O34" s="13">
        <v>11</v>
      </c>
      <c r="P34" s="13">
        <v>2</v>
      </c>
    </row>
    <row r="35" spans="1:16" x14ac:dyDescent="0.25">
      <c r="A35" s="9">
        <v>43940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</row>
    <row r="36" spans="1:16" x14ac:dyDescent="0.25">
      <c r="A36" s="9">
        <v>43941</v>
      </c>
      <c r="B36" s="13">
        <v>239</v>
      </c>
      <c r="C36" s="13">
        <v>32</v>
      </c>
      <c r="D36" s="13">
        <v>24</v>
      </c>
      <c r="E36" s="13">
        <v>1</v>
      </c>
      <c r="F36" s="13">
        <v>4</v>
      </c>
      <c r="G36" s="13">
        <v>3</v>
      </c>
      <c r="H36" s="13">
        <v>64</v>
      </c>
      <c r="I36" s="13">
        <v>48</v>
      </c>
      <c r="J36" s="13">
        <v>95</v>
      </c>
      <c r="K36" s="13">
        <v>11</v>
      </c>
      <c r="L36" s="13">
        <v>5</v>
      </c>
      <c r="M36" s="13">
        <v>16</v>
      </c>
      <c r="N36" s="13">
        <v>2</v>
      </c>
      <c r="O36" s="13">
        <v>11</v>
      </c>
      <c r="P36" s="13">
        <v>3</v>
      </c>
    </row>
    <row r="37" spans="1:16" x14ac:dyDescent="0.25">
      <c r="A37" s="9">
        <v>43942</v>
      </c>
      <c r="B37" s="13">
        <v>241</v>
      </c>
      <c r="C37" s="13">
        <v>32</v>
      </c>
      <c r="D37" s="13">
        <v>24</v>
      </c>
      <c r="E37" s="13">
        <v>1</v>
      </c>
      <c r="F37" s="13">
        <v>3</v>
      </c>
      <c r="G37" s="13">
        <v>4</v>
      </c>
      <c r="H37" s="13">
        <v>71</v>
      </c>
      <c r="I37" s="13">
        <v>50</v>
      </c>
      <c r="J37" s="13">
        <v>88</v>
      </c>
      <c r="K37" s="13">
        <v>6</v>
      </c>
      <c r="L37" s="13">
        <v>5</v>
      </c>
      <c r="M37" s="13">
        <v>16</v>
      </c>
      <c r="N37" s="13">
        <v>1</v>
      </c>
      <c r="O37" s="13">
        <v>11</v>
      </c>
      <c r="P37" s="13">
        <v>4</v>
      </c>
    </row>
    <row r="38" spans="1:16" x14ac:dyDescent="0.25">
      <c r="A38" s="9">
        <v>43943</v>
      </c>
      <c r="B38" s="13">
        <v>249</v>
      </c>
      <c r="C38" s="13">
        <v>36</v>
      </c>
      <c r="D38" s="13">
        <v>28</v>
      </c>
      <c r="E38" s="13">
        <v>2</v>
      </c>
      <c r="F38" s="13">
        <v>2</v>
      </c>
      <c r="G38" s="13">
        <v>4</v>
      </c>
      <c r="H38" s="13">
        <v>97</v>
      </c>
      <c r="I38" s="13">
        <v>54</v>
      </c>
      <c r="J38" s="13">
        <v>62</v>
      </c>
      <c r="K38" s="13">
        <v>14</v>
      </c>
      <c r="L38" s="13">
        <v>7</v>
      </c>
      <c r="M38" s="13">
        <v>17</v>
      </c>
      <c r="N38" s="13">
        <v>2</v>
      </c>
      <c r="O38" s="13">
        <v>11</v>
      </c>
      <c r="P38" s="13">
        <v>4</v>
      </c>
    </row>
    <row r="39" spans="1:16" x14ac:dyDescent="0.25">
      <c r="A39" s="9">
        <v>43944</v>
      </c>
      <c r="B39" s="13">
        <v>286</v>
      </c>
      <c r="C39" s="13">
        <v>45</v>
      </c>
      <c r="D39" s="13">
        <v>37</v>
      </c>
      <c r="E39" s="13">
        <v>2</v>
      </c>
      <c r="F39" s="13">
        <v>2</v>
      </c>
      <c r="G39" s="13">
        <v>4</v>
      </c>
      <c r="H39" s="13">
        <v>101</v>
      </c>
      <c r="I39" s="13">
        <v>57</v>
      </c>
      <c r="J39" s="13">
        <v>73</v>
      </c>
      <c r="K39" s="13">
        <v>10</v>
      </c>
      <c r="L39" s="13">
        <v>12</v>
      </c>
      <c r="M39" s="13">
        <v>17</v>
      </c>
      <c r="N39" s="13">
        <v>2</v>
      </c>
      <c r="O39" s="13">
        <v>11</v>
      </c>
      <c r="P39" s="13">
        <v>4</v>
      </c>
    </row>
    <row r="40" spans="1:16" x14ac:dyDescent="0.25">
      <c r="A40" s="9">
        <v>43945</v>
      </c>
      <c r="B40" s="13">
        <v>292</v>
      </c>
      <c r="C40" s="13">
        <v>46</v>
      </c>
      <c r="D40" s="13">
        <v>37</v>
      </c>
      <c r="E40" s="13">
        <v>2</v>
      </c>
      <c r="F40" s="13">
        <v>2</v>
      </c>
      <c r="G40" s="13">
        <v>5</v>
      </c>
      <c r="H40" s="13">
        <v>125</v>
      </c>
      <c r="I40" s="13">
        <v>57</v>
      </c>
      <c r="J40" s="13">
        <v>64</v>
      </c>
      <c r="K40" s="13">
        <v>9</v>
      </c>
      <c r="L40" s="13">
        <v>12</v>
      </c>
      <c r="M40" s="13">
        <v>19</v>
      </c>
      <c r="N40" s="13">
        <v>3</v>
      </c>
      <c r="O40" s="13">
        <v>11</v>
      </c>
      <c r="P40" s="13">
        <v>5</v>
      </c>
    </row>
    <row r="41" spans="1:16" x14ac:dyDescent="0.25">
      <c r="A41" s="9">
        <v>43946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9">
        <v>43947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5">
      <c r="A43" s="9">
        <v>43948</v>
      </c>
      <c r="B43" s="13">
        <v>322</v>
      </c>
      <c r="C43" s="13">
        <v>51</v>
      </c>
      <c r="D43" s="13">
        <v>41</v>
      </c>
      <c r="E43" s="13">
        <v>5</v>
      </c>
      <c r="F43" s="13"/>
      <c r="G43" s="13">
        <v>5</v>
      </c>
      <c r="H43" s="13">
        <v>164</v>
      </c>
      <c r="I43" s="13">
        <v>67</v>
      </c>
      <c r="J43" s="13">
        <v>40</v>
      </c>
      <c r="K43" s="13">
        <v>12</v>
      </c>
      <c r="L43" s="13">
        <v>13</v>
      </c>
      <c r="M43" s="13">
        <v>19</v>
      </c>
      <c r="N43" s="13">
        <v>2</v>
      </c>
      <c r="O43" s="13">
        <v>12</v>
      </c>
      <c r="P43" s="13">
        <v>5</v>
      </c>
    </row>
    <row r="44" spans="1:16" x14ac:dyDescent="0.25">
      <c r="A44" s="9">
        <v>43949</v>
      </c>
      <c r="B44" s="13">
        <v>331</v>
      </c>
      <c r="C44" s="13">
        <v>53</v>
      </c>
      <c r="D44" s="13">
        <v>42</v>
      </c>
      <c r="E44" s="13">
        <v>6</v>
      </c>
      <c r="F44" s="13"/>
      <c r="G44" s="13">
        <v>5</v>
      </c>
      <c r="H44" s="13">
        <v>232</v>
      </c>
      <c r="I44" s="13"/>
      <c r="J44" s="13">
        <v>46</v>
      </c>
      <c r="K44" s="13">
        <v>11</v>
      </c>
      <c r="L44" s="13">
        <v>14</v>
      </c>
      <c r="M44" s="13">
        <v>19</v>
      </c>
      <c r="N44" s="13">
        <v>2</v>
      </c>
      <c r="O44" s="13">
        <v>12</v>
      </c>
      <c r="P44" s="13">
        <v>5</v>
      </c>
    </row>
    <row r="45" spans="1:16" x14ac:dyDescent="0.25">
      <c r="A45" s="9">
        <v>43950</v>
      </c>
      <c r="B45" s="13">
        <v>340</v>
      </c>
      <c r="C45" s="13">
        <v>55</v>
      </c>
      <c r="D45" s="13">
        <v>43</v>
      </c>
      <c r="E45" s="13">
        <v>5</v>
      </c>
      <c r="F45" s="13"/>
      <c r="G45" s="13">
        <v>5</v>
      </c>
      <c r="H45" s="13">
        <v>232</v>
      </c>
      <c r="I45" s="13"/>
      <c r="J45" s="13">
        <v>53</v>
      </c>
      <c r="K45" s="13">
        <v>14</v>
      </c>
      <c r="L45" s="13">
        <v>13</v>
      </c>
      <c r="M45" s="13">
        <v>19</v>
      </c>
      <c r="N45" s="13">
        <v>2</v>
      </c>
      <c r="O45" s="13">
        <v>12</v>
      </c>
      <c r="P45" s="13">
        <v>5</v>
      </c>
    </row>
    <row r="46" spans="1:16" x14ac:dyDescent="0.25">
      <c r="A46" s="9">
        <v>43951</v>
      </c>
      <c r="B46" s="13">
        <v>372</v>
      </c>
      <c r="C46" s="13">
        <v>57</v>
      </c>
      <c r="D46" s="13">
        <v>45</v>
      </c>
      <c r="E46" s="13">
        <v>7</v>
      </c>
      <c r="F46" s="13"/>
      <c r="G46" s="13">
        <v>5</v>
      </c>
      <c r="H46" s="13">
        <v>247</v>
      </c>
      <c r="I46" s="13"/>
      <c r="J46" s="13">
        <v>68</v>
      </c>
      <c r="K46" s="13">
        <v>14</v>
      </c>
      <c r="L46" s="13">
        <v>9</v>
      </c>
      <c r="M46" s="13">
        <v>23</v>
      </c>
      <c r="N46" s="13">
        <v>5</v>
      </c>
      <c r="O46" s="13">
        <v>13</v>
      </c>
      <c r="P46" s="13">
        <v>5</v>
      </c>
    </row>
    <row r="47" spans="1:16" x14ac:dyDescent="0.25">
      <c r="A47" s="9">
        <v>43952</v>
      </c>
      <c r="B47" s="13">
        <v>375</v>
      </c>
      <c r="C47" s="13">
        <v>58</v>
      </c>
      <c r="D47" s="13">
        <v>46</v>
      </c>
      <c r="E47" s="13">
        <v>7</v>
      </c>
      <c r="F47" s="13"/>
      <c r="G47" s="13">
        <v>5</v>
      </c>
      <c r="H47" s="13">
        <v>248</v>
      </c>
      <c r="I47" s="13"/>
      <c r="J47" s="13">
        <v>69</v>
      </c>
      <c r="K47" s="13">
        <v>12</v>
      </c>
      <c r="L47" s="13">
        <v>10</v>
      </c>
      <c r="M47" s="13">
        <v>25</v>
      </c>
      <c r="N47" s="13">
        <v>5</v>
      </c>
      <c r="O47" s="13">
        <v>15</v>
      </c>
      <c r="P47" s="13">
        <v>5</v>
      </c>
    </row>
    <row r="48" spans="1:16" x14ac:dyDescent="0.25">
      <c r="A48" s="9">
        <v>43953</v>
      </c>
      <c r="B48" s="13">
        <v>379</v>
      </c>
      <c r="C48" s="13">
        <v>58</v>
      </c>
      <c r="D48" s="13">
        <v>49</v>
      </c>
      <c r="E48" s="13">
        <v>3</v>
      </c>
      <c r="F48" s="13"/>
      <c r="G48" s="13">
        <v>6</v>
      </c>
      <c r="H48" s="13">
        <v>257</v>
      </c>
      <c r="I48" s="13"/>
      <c r="J48" s="13">
        <v>64</v>
      </c>
      <c r="K48" s="13">
        <v>12</v>
      </c>
      <c r="L48" s="13">
        <v>11</v>
      </c>
      <c r="M48" s="13">
        <v>26</v>
      </c>
      <c r="N48" s="13">
        <v>5</v>
      </c>
      <c r="O48" s="13">
        <v>15</v>
      </c>
      <c r="P48" s="13">
        <v>6</v>
      </c>
    </row>
    <row r="49" spans="1:16" x14ac:dyDescent="0.25">
      <c r="A49" s="9">
        <v>43954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5">
      <c r="A50" s="9">
        <v>43955</v>
      </c>
      <c r="B50" s="13">
        <v>399</v>
      </c>
      <c r="C50" s="13">
        <v>63</v>
      </c>
      <c r="D50" s="13">
        <v>52</v>
      </c>
      <c r="E50" s="13">
        <v>5</v>
      </c>
      <c r="F50" s="13"/>
      <c r="G50" s="13">
        <v>6</v>
      </c>
      <c r="H50" s="13">
        <v>268</v>
      </c>
      <c r="I50" s="13"/>
      <c r="J50" s="13">
        <v>68</v>
      </c>
      <c r="K50" s="13">
        <v>17</v>
      </c>
      <c r="L50" s="13">
        <v>11</v>
      </c>
      <c r="M50" s="13">
        <v>27</v>
      </c>
      <c r="N50" s="13">
        <v>6</v>
      </c>
      <c r="O50" s="13">
        <v>15</v>
      </c>
      <c r="P50" s="13">
        <v>6</v>
      </c>
    </row>
    <row r="51" spans="1:16" x14ac:dyDescent="0.25">
      <c r="A51" s="9">
        <v>43956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5">
      <c r="A52" s="9">
        <v>43957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5">
      <c r="A53" s="9">
        <v>43958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5">
      <c r="A54" s="9">
        <v>43959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5">
      <c r="A55" s="9">
        <v>43960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5">
      <c r="A56" s="9">
        <v>43961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5">
      <c r="A57" s="9">
        <v>43962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5">
      <c r="A58" s="9">
        <v>43963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5">
      <c r="A59" s="9">
        <v>43964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5">
      <c r="A60" s="9">
        <v>43965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5">
      <c r="A61" s="9">
        <v>43966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5">
      <c r="A62" s="9">
        <v>43967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5">
      <c r="A63" s="9">
        <v>43968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5">
      <c r="A64" s="9">
        <v>43969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5">
      <c r="A65" s="9">
        <v>43970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5">
      <c r="A66" s="9">
        <v>43971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5">
      <c r="A67" s="9">
        <v>43972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5">
      <c r="A68" s="9">
        <v>43973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5">
      <c r="A69" s="9">
        <v>43974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5">
      <c r="A70" s="9">
        <v>43975</v>
      </c>
    </row>
    <row r="71" spans="1:16" x14ac:dyDescent="0.25">
      <c r="A71" s="9">
        <v>43976</v>
      </c>
    </row>
    <row r="72" spans="1:16" x14ac:dyDescent="0.25">
      <c r="A72" s="9">
        <v>43977</v>
      </c>
    </row>
    <row r="73" spans="1:16" x14ac:dyDescent="0.25">
      <c r="A73" s="9">
        <v>43978</v>
      </c>
    </row>
    <row r="74" spans="1:16" x14ac:dyDescent="0.25">
      <c r="A74" s="9">
        <v>43979</v>
      </c>
    </row>
    <row r="75" spans="1:16" x14ac:dyDescent="0.25">
      <c r="A75" s="9">
        <v>43980</v>
      </c>
    </row>
    <row r="76" spans="1:16" x14ac:dyDescent="0.25">
      <c r="A76" s="9">
        <v>43981</v>
      </c>
    </row>
    <row r="77" spans="1:16" x14ac:dyDescent="0.25">
      <c r="A77" s="9">
        <v>43982</v>
      </c>
    </row>
    <row r="78" spans="1:16" x14ac:dyDescent="0.25">
      <c r="A78" s="9">
        <v>43983</v>
      </c>
    </row>
  </sheetData>
  <pageMargins left="0.15748031496062992" right="0.15748031496062992" top="0.31496062992125984" bottom="0.35433070866141736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202F-B066-40FC-B4D5-E27B7EC6573B}">
  <dimension ref="A1:AB69"/>
  <sheetViews>
    <sheetView topLeftCell="A46" workbookViewId="0">
      <selection activeCell="H66" sqref="H66"/>
    </sheetView>
  </sheetViews>
  <sheetFormatPr defaultRowHeight="15" x14ac:dyDescent="0.25"/>
  <cols>
    <col min="1" max="1" width="9.5703125" customWidth="1"/>
    <col min="2" max="2" width="10.5703125" style="1" customWidth="1"/>
    <col min="3" max="3" width="10.140625" style="1" customWidth="1"/>
    <col min="4" max="4" width="10.28515625" style="1" bestFit="1" customWidth="1"/>
    <col min="5" max="5" width="9.5703125" style="1" customWidth="1"/>
    <col min="6" max="6" width="8.85546875" style="1" bestFit="1" customWidth="1"/>
    <col min="7" max="7" width="9.28515625" style="1" customWidth="1"/>
    <col min="8" max="8" width="9.140625" style="1" bestFit="1"/>
    <col min="9" max="9" width="7.5703125" style="1" bestFit="1" customWidth="1"/>
    <col min="10" max="10" width="8.140625" style="1" customWidth="1"/>
    <col min="11" max="11" width="6.7109375" style="1" customWidth="1"/>
    <col min="12" max="12" width="7.7109375" style="1" customWidth="1"/>
    <col min="13" max="13" width="9.42578125" style="1" customWidth="1"/>
    <col min="14" max="14" width="9.85546875" style="1" customWidth="1"/>
    <col min="18" max="18" width="10.140625" style="1" bestFit="1" customWidth="1"/>
    <col min="19" max="19" width="9.140625" style="1"/>
  </cols>
  <sheetData>
    <row r="1" spans="1:28" s="10" customFormat="1" ht="33.75" x14ac:dyDescent="0.2">
      <c r="B1" s="11" t="s">
        <v>0</v>
      </c>
      <c r="C1" s="11" t="s">
        <v>1</v>
      </c>
      <c r="D1" s="11" t="s">
        <v>17</v>
      </c>
      <c r="E1" s="11" t="s">
        <v>18</v>
      </c>
      <c r="F1" s="11" t="s">
        <v>5</v>
      </c>
      <c r="G1" s="11" t="s">
        <v>15</v>
      </c>
      <c r="H1" s="11" t="s">
        <v>8</v>
      </c>
      <c r="I1" s="11" t="s">
        <v>14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Q1" s="14" t="s">
        <v>19</v>
      </c>
      <c r="R1" s="14" t="s">
        <v>20</v>
      </c>
      <c r="S1" s="12"/>
    </row>
    <row r="2" spans="1:28" x14ac:dyDescent="0.25">
      <c r="A2" s="9">
        <v>43907</v>
      </c>
      <c r="B2" s="13">
        <v>32</v>
      </c>
      <c r="C2" s="13"/>
      <c r="D2" s="13"/>
      <c r="E2" s="13"/>
      <c r="F2" s="13"/>
      <c r="G2" s="13"/>
      <c r="H2" s="13">
        <v>32</v>
      </c>
      <c r="I2" s="13"/>
      <c r="J2" s="13"/>
      <c r="K2" s="13"/>
      <c r="L2" s="13">
        <v>1</v>
      </c>
      <c r="M2" s="13"/>
      <c r="N2" s="13"/>
    </row>
    <row r="3" spans="1:28" x14ac:dyDescent="0.25">
      <c r="A3" s="9">
        <v>43908</v>
      </c>
      <c r="B3" s="13">
        <v>48</v>
      </c>
      <c r="C3" s="13"/>
      <c r="D3" s="13"/>
      <c r="E3" s="13"/>
      <c r="F3" s="13"/>
      <c r="G3" s="13"/>
      <c r="H3" s="13">
        <v>48</v>
      </c>
      <c r="I3" s="13"/>
      <c r="J3" s="13"/>
      <c r="K3" s="13"/>
      <c r="L3" s="13">
        <v>1</v>
      </c>
      <c r="M3" s="13"/>
      <c r="N3" s="13"/>
    </row>
    <row r="4" spans="1:28" x14ac:dyDescent="0.25">
      <c r="A4" s="9">
        <v>43909</v>
      </c>
      <c r="B4" s="13">
        <v>66</v>
      </c>
      <c r="C4" s="13"/>
      <c r="D4" s="13"/>
      <c r="E4" s="13"/>
      <c r="F4" s="13"/>
      <c r="G4" s="13">
        <v>1</v>
      </c>
      <c r="H4" s="13">
        <v>65</v>
      </c>
      <c r="I4" s="13"/>
      <c r="J4" s="13"/>
      <c r="K4" s="13"/>
      <c r="L4" s="13">
        <v>1</v>
      </c>
      <c r="M4" s="13"/>
      <c r="N4" s="13"/>
      <c r="O4" s="5"/>
    </row>
    <row r="5" spans="1:28" x14ac:dyDescent="0.25">
      <c r="A5" s="9">
        <v>43910</v>
      </c>
      <c r="B5" s="13">
        <v>69</v>
      </c>
      <c r="C5" s="13"/>
      <c r="D5" s="13"/>
      <c r="E5" s="13"/>
      <c r="F5" s="13"/>
      <c r="G5" s="13">
        <v>1</v>
      </c>
      <c r="H5" s="13">
        <v>68</v>
      </c>
      <c r="I5" s="13"/>
      <c r="J5" s="13"/>
      <c r="K5" s="13"/>
      <c r="L5" s="13">
        <v>1</v>
      </c>
      <c r="M5" s="13"/>
      <c r="N5" s="13"/>
    </row>
    <row r="6" spans="1:28" x14ac:dyDescent="0.25">
      <c r="A6" s="9">
        <v>43911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R6" s="2"/>
      <c r="S6" s="2"/>
      <c r="AA6" s="4"/>
      <c r="AB6" s="4"/>
    </row>
    <row r="7" spans="1:28" x14ac:dyDescent="0.25">
      <c r="A7" s="9">
        <v>43912</v>
      </c>
      <c r="B7" s="13">
        <v>71</v>
      </c>
      <c r="C7" s="13"/>
      <c r="D7" s="13"/>
      <c r="E7" s="13"/>
      <c r="F7" s="13"/>
      <c r="G7" s="13">
        <v>1</v>
      </c>
      <c r="H7" s="13">
        <v>70</v>
      </c>
      <c r="I7" s="13"/>
      <c r="J7" s="13"/>
      <c r="K7" s="13"/>
      <c r="L7" s="13">
        <v>1</v>
      </c>
      <c r="M7" s="13"/>
      <c r="N7" s="13"/>
      <c r="AA7" s="4"/>
      <c r="AB7" s="4"/>
    </row>
    <row r="8" spans="1:28" x14ac:dyDescent="0.25">
      <c r="A8" s="9">
        <v>43913</v>
      </c>
      <c r="B8" s="13">
        <v>82</v>
      </c>
      <c r="C8" s="13"/>
      <c r="D8" s="13"/>
      <c r="E8" s="13"/>
      <c r="F8" s="13"/>
      <c r="G8" s="13">
        <v>3</v>
      </c>
      <c r="H8" s="13">
        <v>79</v>
      </c>
      <c r="I8" s="13"/>
      <c r="J8" s="13"/>
      <c r="K8" s="13"/>
      <c r="L8" s="13">
        <v>1</v>
      </c>
      <c r="M8" s="13"/>
      <c r="N8" s="13"/>
      <c r="R8" s="3"/>
      <c r="S8" s="3"/>
    </row>
    <row r="9" spans="1:28" x14ac:dyDescent="0.25">
      <c r="A9" s="9">
        <v>43914</v>
      </c>
      <c r="B9" s="13">
        <v>89</v>
      </c>
      <c r="C9" s="13"/>
      <c r="D9" s="13"/>
      <c r="E9" s="13"/>
      <c r="F9" s="13"/>
      <c r="G9" s="13">
        <v>3</v>
      </c>
      <c r="H9" s="13">
        <v>86</v>
      </c>
      <c r="I9" s="13"/>
      <c r="J9" s="13"/>
      <c r="K9" s="13"/>
      <c r="L9" s="13">
        <v>2</v>
      </c>
      <c r="M9" s="13"/>
      <c r="N9" s="13"/>
      <c r="R9" s="2"/>
      <c r="S9" s="2"/>
    </row>
    <row r="10" spans="1:28" x14ac:dyDescent="0.25">
      <c r="A10" s="9">
        <v>43915</v>
      </c>
      <c r="B10" s="13">
        <v>92</v>
      </c>
      <c r="C10" s="13"/>
      <c r="D10" s="13"/>
      <c r="E10" s="13"/>
      <c r="F10" s="13"/>
      <c r="G10" s="13">
        <v>4</v>
      </c>
      <c r="H10" s="13">
        <v>88</v>
      </c>
      <c r="I10" s="13"/>
      <c r="J10" s="13"/>
      <c r="K10" s="13"/>
      <c r="L10" s="13">
        <v>2</v>
      </c>
      <c r="M10" s="13"/>
      <c r="N10" s="13"/>
    </row>
    <row r="11" spans="1:28" x14ac:dyDescent="0.25">
      <c r="A11" s="9">
        <v>43916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28" x14ac:dyDescent="0.25">
      <c r="A12" s="9">
        <v>43917</v>
      </c>
      <c r="B12" s="13">
        <v>99</v>
      </c>
      <c r="C12" s="13"/>
      <c r="D12" s="13"/>
      <c r="E12" s="13"/>
      <c r="F12" s="13"/>
      <c r="G12" s="13">
        <v>5</v>
      </c>
      <c r="H12" s="13">
        <v>94</v>
      </c>
      <c r="I12" s="13"/>
      <c r="J12" s="13"/>
      <c r="K12" s="13"/>
      <c r="L12" s="13">
        <v>2</v>
      </c>
      <c r="M12" s="13"/>
      <c r="N12" s="13"/>
      <c r="R12" s="2"/>
      <c r="S12" s="2"/>
    </row>
    <row r="13" spans="1:28" x14ac:dyDescent="0.25">
      <c r="A13" s="9">
        <v>43918</v>
      </c>
      <c r="B13" s="13">
        <v>101</v>
      </c>
      <c r="C13" s="13"/>
      <c r="D13" s="13"/>
      <c r="E13" s="13"/>
      <c r="F13" s="13"/>
      <c r="G13" s="13">
        <v>5</v>
      </c>
      <c r="H13" s="13">
        <v>96</v>
      </c>
      <c r="I13" s="13"/>
      <c r="J13" s="13"/>
      <c r="K13" s="13"/>
      <c r="L13" s="13">
        <v>2</v>
      </c>
      <c r="M13" s="13"/>
      <c r="N13" s="13"/>
      <c r="R13" s="6"/>
    </row>
    <row r="14" spans="1:28" x14ac:dyDescent="0.25">
      <c r="A14" s="9">
        <v>43919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R14" s="6"/>
    </row>
    <row r="15" spans="1:28" x14ac:dyDescent="0.25">
      <c r="A15" s="9">
        <v>43920</v>
      </c>
      <c r="B15" s="13">
        <v>102</v>
      </c>
      <c r="C15" s="13">
        <v>1</v>
      </c>
      <c r="D15" s="13"/>
      <c r="E15" s="13">
        <v>3</v>
      </c>
      <c r="F15" s="13"/>
      <c r="G15" s="13">
        <v>9</v>
      </c>
      <c r="H15" s="13">
        <v>92</v>
      </c>
      <c r="I15" s="13"/>
      <c r="J15" s="13">
        <v>4</v>
      </c>
      <c r="K15" s="13"/>
      <c r="L15" s="13">
        <v>2</v>
      </c>
      <c r="M15" s="13"/>
      <c r="N15" s="13"/>
    </row>
    <row r="16" spans="1:28" x14ac:dyDescent="0.25">
      <c r="A16" s="9">
        <v>43921</v>
      </c>
      <c r="B16" s="13">
        <v>103</v>
      </c>
      <c r="C16" s="13">
        <v>2</v>
      </c>
      <c r="D16" s="13"/>
      <c r="E16" s="13">
        <v>6</v>
      </c>
      <c r="F16" s="13"/>
      <c r="G16" s="13">
        <v>10</v>
      </c>
      <c r="H16" s="13">
        <v>91</v>
      </c>
      <c r="I16" s="13"/>
      <c r="J16" s="13">
        <v>2</v>
      </c>
      <c r="K16" s="13"/>
      <c r="L16" s="13">
        <v>3</v>
      </c>
      <c r="M16" s="13"/>
      <c r="N16" s="13"/>
      <c r="R16" s="7"/>
      <c r="S16" s="7"/>
    </row>
    <row r="17" spans="1:20" x14ac:dyDescent="0.25">
      <c r="A17" s="9">
        <v>43922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R17" s="7"/>
      <c r="S17" s="7"/>
    </row>
    <row r="18" spans="1:20" x14ac:dyDescent="0.25">
      <c r="A18" s="9">
        <v>43923</v>
      </c>
      <c r="B18" s="13">
        <v>131</v>
      </c>
      <c r="C18" s="13">
        <v>2</v>
      </c>
      <c r="D18" s="13"/>
      <c r="E18" s="13">
        <v>3</v>
      </c>
      <c r="F18" s="13"/>
      <c r="G18" s="13">
        <v>26</v>
      </c>
      <c r="H18" s="13">
        <v>103</v>
      </c>
      <c r="I18" s="13"/>
      <c r="J18" s="13">
        <v>2</v>
      </c>
      <c r="K18" s="13"/>
      <c r="L18" s="13">
        <v>6</v>
      </c>
      <c r="M18" s="13"/>
      <c r="N18" s="13"/>
      <c r="R18" s="7"/>
      <c r="S18" s="7"/>
      <c r="T18" s="4"/>
    </row>
    <row r="19" spans="1:20" x14ac:dyDescent="0.25">
      <c r="A19" s="9">
        <v>43924</v>
      </c>
      <c r="B19" s="13">
        <v>138</v>
      </c>
      <c r="C19" s="13">
        <v>2</v>
      </c>
      <c r="D19" s="13"/>
      <c r="E19" s="13">
        <v>1</v>
      </c>
      <c r="F19" s="13"/>
      <c r="G19" s="13">
        <v>28</v>
      </c>
      <c r="H19" s="13">
        <v>108</v>
      </c>
      <c r="I19" s="13"/>
      <c r="J19" s="13">
        <v>7</v>
      </c>
      <c r="K19" s="13"/>
      <c r="L19" s="13">
        <v>4</v>
      </c>
      <c r="M19" s="13"/>
      <c r="N19" s="13"/>
      <c r="T19" s="4"/>
    </row>
    <row r="20" spans="1:20" x14ac:dyDescent="0.25">
      <c r="A20" s="9">
        <v>43925</v>
      </c>
      <c r="B20" s="13">
        <v>140</v>
      </c>
      <c r="C20" s="13">
        <v>2</v>
      </c>
      <c r="D20" s="13"/>
      <c r="E20" s="13">
        <v>3</v>
      </c>
      <c r="F20" s="13"/>
      <c r="G20" s="13">
        <v>28</v>
      </c>
      <c r="H20" s="13">
        <v>110</v>
      </c>
      <c r="I20" s="13"/>
      <c r="J20" s="13">
        <v>7</v>
      </c>
      <c r="K20" s="13"/>
      <c r="L20" s="13">
        <v>4</v>
      </c>
      <c r="M20" s="13"/>
      <c r="N20" s="13"/>
    </row>
    <row r="21" spans="1:20" x14ac:dyDescent="0.25">
      <c r="A21" s="9">
        <v>43926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</row>
    <row r="22" spans="1:20" x14ac:dyDescent="0.25">
      <c r="A22" s="9">
        <v>43927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1:20" x14ac:dyDescent="0.25">
      <c r="A23" s="9">
        <v>43928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1:20" x14ac:dyDescent="0.25">
      <c r="A24" s="9">
        <v>43929</v>
      </c>
      <c r="B24" s="13">
        <v>160</v>
      </c>
      <c r="C24" s="13">
        <v>11</v>
      </c>
      <c r="D24" s="13">
        <v>7</v>
      </c>
      <c r="E24" s="13">
        <v>4</v>
      </c>
      <c r="F24" s="13"/>
      <c r="G24" s="13">
        <v>41</v>
      </c>
      <c r="H24" s="13">
        <v>108</v>
      </c>
      <c r="I24" s="13">
        <v>3</v>
      </c>
      <c r="J24" s="13">
        <v>9</v>
      </c>
      <c r="K24" s="13"/>
      <c r="L24" s="13">
        <v>5</v>
      </c>
      <c r="M24" s="13">
        <v>3</v>
      </c>
      <c r="N24" s="13"/>
    </row>
    <row r="25" spans="1:20" x14ac:dyDescent="0.25">
      <c r="A25" s="9">
        <v>43930</v>
      </c>
      <c r="B25" s="13">
        <v>166</v>
      </c>
      <c r="C25" s="13">
        <v>11</v>
      </c>
      <c r="D25" s="13">
        <v>7</v>
      </c>
      <c r="E25" s="13">
        <v>4</v>
      </c>
      <c r="F25" s="13"/>
      <c r="G25" s="13">
        <v>45</v>
      </c>
      <c r="H25" s="13">
        <v>110</v>
      </c>
      <c r="I25" s="13">
        <v>6</v>
      </c>
      <c r="J25" s="13">
        <v>9</v>
      </c>
      <c r="K25" s="13"/>
      <c r="L25" s="13">
        <v>4</v>
      </c>
      <c r="M25" s="13">
        <v>4</v>
      </c>
      <c r="N25" s="13"/>
    </row>
    <row r="26" spans="1:20" x14ac:dyDescent="0.25">
      <c r="A26" s="9">
        <v>43931</v>
      </c>
      <c r="B26" s="13">
        <v>179</v>
      </c>
      <c r="C26" s="13">
        <v>12</v>
      </c>
      <c r="D26" s="13">
        <v>7</v>
      </c>
      <c r="E26" s="13">
        <v>5</v>
      </c>
      <c r="F26" s="13"/>
      <c r="G26" s="13">
        <v>45</v>
      </c>
      <c r="H26" s="13">
        <v>122</v>
      </c>
      <c r="I26" s="13">
        <v>6</v>
      </c>
      <c r="J26" s="13">
        <v>9</v>
      </c>
      <c r="K26" s="13"/>
      <c r="L26" s="13">
        <v>4</v>
      </c>
      <c r="M26" s="13">
        <v>4</v>
      </c>
      <c r="N26" s="13"/>
    </row>
    <row r="27" spans="1:20" x14ac:dyDescent="0.25">
      <c r="A27" s="9">
        <v>43932</v>
      </c>
      <c r="B27" s="13">
        <v>180</v>
      </c>
      <c r="C27" s="13">
        <v>13</v>
      </c>
      <c r="D27" s="13">
        <v>7</v>
      </c>
      <c r="E27" s="13">
        <v>6</v>
      </c>
      <c r="F27" s="13"/>
      <c r="G27" s="13">
        <v>46</v>
      </c>
      <c r="H27" s="13">
        <v>121</v>
      </c>
      <c r="I27" s="13">
        <v>7</v>
      </c>
      <c r="J27" s="13">
        <v>9</v>
      </c>
      <c r="K27" s="13"/>
      <c r="L27" s="13">
        <v>4</v>
      </c>
      <c r="M27" s="13">
        <v>6</v>
      </c>
      <c r="N27" s="13"/>
    </row>
    <row r="28" spans="1:20" x14ac:dyDescent="0.25">
      <c r="A28" s="9">
        <v>43933</v>
      </c>
      <c r="B28" s="13">
        <v>182</v>
      </c>
      <c r="C28" s="13">
        <v>14</v>
      </c>
      <c r="D28" s="13">
        <v>8</v>
      </c>
      <c r="E28" s="13">
        <v>6</v>
      </c>
      <c r="F28" s="13"/>
      <c r="G28" s="13">
        <v>46</v>
      </c>
      <c r="H28" s="13">
        <v>122</v>
      </c>
      <c r="I28" s="13">
        <v>8</v>
      </c>
      <c r="J28" s="13">
        <v>9</v>
      </c>
      <c r="K28" s="13">
        <v>10</v>
      </c>
      <c r="L28" s="13">
        <v>4</v>
      </c>
      <c r="M28" s="13">
        <v>6</v>
      </c>
      <c r="N28" s="13"/>
    </row>
    <row r="29" spans="1:20" x14ac:dyDescent="0.25">
      <c r="A29" s="9">
        <v>43934</v>
      </c>
      <c r="B29" s="13">
        <v>189</v>
      </c>
      <c r="C29" s="13">
        <v>14</v>
      </c>
      <c r="D29" s="13">
        <v>8</v>
      </c>
      <c r="E29" s="13">
        <v>6</v>
      </c>
      <c r="F29" s="13"/>
      <c r="G29" s="13">
        <v>54</v>
      </c>
      <c r="H29" s="13">
        <v>121</v>
      </c>
      <c r="I29" s="13">
        <v>7</v>
      </c>
      <c r="J29" s="13">
        <v>10</v>
      </c>
      <c r="K29" s="13">
        <v>12</v>
      </c>
      <c r="L29" s="13">
        <v>6</v>
      </c>
      <c r="M29" s="13">
        <v>6</v>
      </c>
      <c r="N29" s="13"/>
    </row>
    <row r="30" spans="1:20" x14ac:dyDescent="0.25">
      <c r="A30" s="9">
        <v>43935</v>
      </c>
      <c r="B30" s="13">
        <v>197</v>
      </c>
      <c r="C30" s="13">
        <v>21</v>
      </c>
      <c r="D30" s="13">
        <v>15</v>
      </c>
      <c r="E30" s="13">
        <v>6</v>
      </c>
      <c r="F30" s="13"/>
      <c r="G30" s="13">
        <v>64</v>
      </c>
      <c r="H30" s="13">
        <v>112</v>
      </c>
      <c r="I30" s="13">
        <v>4</v>
      </c>
      <c r="J30" s="13">
        <v>11</v>
      </c>
      <c r="K30" s="13">
        <v>12</v>
      </c>
      <c r="L30" s="13">
        <v>6</v>
      </c>
      <c r="M30" s="13">
        <v>6</v>
      </c>
      <c r="N30" s="13"/>
    </row>
    <row r="31" spans="1:20" x14ac:dyDescent="0.25">
      <c r="A31" s="9">
        <v>43936</v>
      </c>
      <c r="B31" s="13">
        <v>210</v>
      </c>
      <c r="C31" s="13">
        <v>22</v>
      </c>
      <c r="D31" s="13">
        <v>16</v>
      </c>
      <c r="E31" s="13">
        <v>5</v>
      </c>
      <c r="F31" s="13">
        <v>1</v>
      </c>
      <c r="G31" s="13">
        <v>72</v>
      </c>
      <c r="H31" s="13">
        <v>116</v>
      </c>
      <c r="I31" s="13">
        <v>7</v>
      </c>
      <c r="J31" s="13">
        <v>8</v>
      </c>
      <c r="K31" s="13">
        <v>13</v>
      </c>
      <c r="L31" s="13">
        <v>4</v>
      </c>
      <c r="M31" s="13">
        <v>8</v>
      </c>
      <c r="N31" s="13">
        <v>1</v>
      </c>
    </row>
    <row r="32" spans="1:20" x14ac:dyDescent="0.25">
      <c r="A32" s="9">
        <v>43937</v>
      </c>
      <c r="B32" s="13">
        <v>221</v>
      </c>
      <c r="C32" s="13">
        <v>27</v>
      </c>
      <c r="D32" s="13">
        <v>21</v>
      </c>
      <c r="E32" s="13">
        <v>5</v>
      </c>
      <c r="F32" s="13">
        <v>1</v>
      </c>
      <c r="G32" s="13">
        <v>91</v>
      </c>
      <c r="H32" s="13">
        <v>103</v>
      </c>
      <c r="I32" s="13">
        <v>5</v>
      </c>
      <c r="J32" s="13">
        <v>9</v>
      </c>
      <c r="K32" s="13">
        <v>15</v>
      </c>
      <c r="L32" s="13">
        <v>4</v>
      </c>
      <c r="M32" s="13">
        <v>10</v>
      </c>
      <c r="N32" s="13">
        <v>1</v>
      </c>
    </row>
    <row r="33" spans="1:14" x14ac:dyDescent="0.25">
      <c r="A33" s="9">
        <v>43938</v>
      </c>
      <c r="B33" s="13">
        <v>230</v>
      </c>
      <c r="C33" s="13">
        <v>30</v>
      </c>
      <c r="D33" s="13">
        <v>24</v>
      </c>
      <c r="E33" s="13">
        <v>5</v>
      </c>
      <c r="F33" s="13">
        <v>1</v>
      </c>
      <c r="G33" s="13">
        <v>95</v>
      </c>
      <c r="H33" s="13">
        <v>105</v>
      </c>
      <c r="I33" s="13">
        <v>5</v>
      </c>
      <c r="J33" s="13">
        <v>9</v>
      </c>
      <c r="K33" s="13">
        <v>15</v>
      </c>
      <c r="L33" s="13">
        <v>3</v>
      </c>
      <c r="M33" s="13">
        <v>11</v>
      </c>
      <c r="N33" s="13">
        <v>1</v>
      </c>
    </row>
    <row r="34" spans="1:14" x14ac:dyDescent="0.25">
      <c r="A34" s="9">
        <v>43939</v>
      </c>
      <c r="B34" s="13">
        <v>231</v>
      </c>
      <c r="C34" s="13">
        <v>30</v>
      </c>
      <c r="D34" s="13">
        <v>24</v>
      </c>
      <c r="E34" s="13">
        <v>4</v>
      </c>
      <c r="F34" s="13">
        <v>2</v>
      </c>
      <c r="G34" s="13">
        <v>101</v>
      </c>
      <c r="H34" s="13">
        <v>100</v>
      </c>
      <c r="I34" s="13">
        <v>6</v>
      </c>
      <c r="J34" s="13">
        <v>8</v>
      </c>
      <c r="K34" s="13">
        <v>16</v>
      </c>
      <c r="L34" s="13">
        <v>3</v>
      </c>
      <c r="M34" s="13">
        <v>11</v>
      </c>
      <c r="N34" s="13">
        <v>2</v>
      </c>
    </row>
    <row r="35" spans="1:14" x14ac:dyDescent="0.25">
      <c r="A35" s="9">
        <v>43940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</row>
    <row r="36" spans="1:14" x14ac:dyDescent="0.25">
      <c r="A36" s="9">
        <v>43941</v>
      </c>
      <c r="B36" s="13">
        <v>239</v>
      </c>
      <c r="C36" s="13">
        <v>32</v>
      </c>
      <c r="D36" s="13">
        <v>24</v>
      </c>
      <c r="E36" s="13">
        <v>5</v>
      </c>
      <c r="F36" s="13">
        <v>3</v>
      </c>
      <c r="G36" s="13">
        <v>112</v>
      </c>
      <c r="H36" s="13">
        <v>95</v>
      </c>
      <c r="I36" s="13">
        <v>11</v>
      </c>
      <c r="J36" s="13">
        <v>5</v>
      </c>
      <c r="K36" s="13">
        <v>16</v>
      </c>
      <c r="L36" s="13">
        <v>2</v>
      </c>
      <c r="M36" s="13">
        <v>11</v>
      </c>
      <c r="N36" s="13">
        <v>3</v>
      </c>
    </row>
    <row r="37" spans="1:14" x14ac:dyDescent="0.25">
      <c r="A37" s="9">
        <v>43942</v>
      </c>
      <c r="B37" s="13">
        <v>241</v>
      </c>
      <c r="C37" s="13">
        <v>32</v>
      </c>
      <c r="D37" s="13">
        <v>24</v>
      </c>
      <c r="E37" s="13">
        <v>4</v>
      </c>
      <c r="F37" s="13">
        <v>4</v>
      </c>
      <c r="G37" s="13">
        <v>121</v>
      </c>
      <c r="H37" s="13">
        <v>88</v>
      </c>
      <c r="I37" s="13">
        <v>6</v>
      </c>
      <c r="J37" s="13">
        <v>5</v>
      </c>
      <c r="K37" s="13">
        <v>16</v>
      </c>
      <c r="L37" s="13">
        <v>1</v>
      </c>
      <c r="M37" s="13">
        <v>11</v>
      </c>
      <c r="N37" s="13">
        <v>4</v>
      </c>
    </row>
    <row r="38" spans="1:14" x14ac:dyDescent="0.25">
      <c r="A38" s="9">
        <v>43943</v>
      </c>
      <c r="B38" s="13">
        <v>249</v>
      </c>
      <c r="C38" s="13">
        <v>36</v>
      </c>
      <c r="D38" s="13">
        <v>28</v>
      </c>
      <c r="E38" s="13">
        <v>4</v>
      </c>
      <c r="F38" s="13">
        <v>4</v>
      </c>
      <c r="G38" s="13">
        <v>151</v>
      </c>
      <c r="H38" s="13">
        <v>62</v>
      </c>
      <c r="I38" s="13">
        <v>14</v>
      </c>
      <c r="J38" s="13">
        <v>7</v>
      </c>
      <c r="K38" s="13">
        <v>17</v>
      </c>
      <c r="L38" s="13">
        <v>2</v>
      </c>
      <c r="M38" s="13">
        <v>11</v>
      </c>
      <c r="N38" s="13">
        <v>4</v>
      </c>
    </row>
    <row r="39" spans="1:14" x14ac:dyDescent="0.25">
      <c r="A39" s="9">
        <v>43944</v>
      </c>
      <c r="B39" s="13">
        <v>286</v>
      </c>
      <c r="C39" s="13">
        <v>45</v>
      </c>
      <c r="D39" s="13">
        <v>37</v>
      </c>
      <c r="E39" s="13">
        <v>4</v>
      </c>
      <c r="F39" s="13">
        <v>4</v>
      </c>
      <c r="G39" s="13">
        <v>158</v>
      </c>
      <c r="H39" s="13">
        <v>73</v>
      </c>
      <c r="I39" s="13">
        <v>10</v>
      </c>
      <c r="J39" s="13">
        <v>12</v>
      </c>
      <c r="K39" s="13">
        <v>17</v>
      </c>
      <c r="L39" s="13">
        <v>2</v>
      </c>
      <c r="M39" s="13">
        <v>11</v>
      </c>
      <c r="N39" s="13">
        <v>4</v>
      </c>
    </row>
    <row r="40" spans="1:14" x14ac:dyDescent="0.25">
      <c r="A40" s="9">
        <v>43945</v>
      </c>
      <c r="B40" s="13">
        <v>292</v>
      </c>
      <c r="C40" s="13">
        <v>46</v>
      </c>
      <c r="D40" s="13">
        <v>37</v>
      </c>
      <c r="E40" s="13">
        <v>4</v>
      </c>
      <c r="F40" s="13">
        <v>5</v>
      </c>
      <c r="G40" s="13">
        <v>182</v>
      </c>
      <c r="H40" s="13">
        <v>64</v>
      </c>
      <c r="I40" s="13">
        <v>9</v>
      </c>
      <c r="J40" s="13">
        <v>12</v>
      </c>
      <c r="K40" s="13">
        <v>19</v>
      </c>
      <c r="L40" s="13">
        <v>3</v>
      </c>
      <c r="M40" s="13">
        <v>11</v>
      </c>
      <c r="N40" s="13">
        <v>5</v>
      </c>
    </row>
    <row r="41" spans="1:14" x14ac:dyDescent="0.25">
      <c r="A41" s="9">
        <v>43946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</row>
    <row r="42" spans="1:14" x14ac:dyDescent="0.25">
      <c r="A42" s="9">
        <v>43947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</row>
    <row r="43" spans="1:14" x14ac:dyDescent="0.25">
      <c r="A43" s="9">
        <v>43948</v>
      </c>
      <c r="B43" s="13">
        <v>322</v>
      </c>
      <c r="C43" s="13">
        <v>51</v>
      </c>
      <c r="D43" s="13">
        <v>41</v>
      </c>
      <c r="E43" s="13">
        <v>5</v>
      </c>
      <c r="F43" s="13">
        <v>5</v>
      </c>
      <c r="G43" s="13">
        <v>231</v>
      </c>
      <c r="H43" s="13">
        <v>40</v>
      </c>
      <c r="I43" s="13">
        <v>12</v>
      </c>
      <c r="J43" s="13">
        <v>13</v>
      </c>
      <c r="K43" s="13">
        <v>19</v>
      </c>
      <c r="L43" s="13">
        <v>2</v>
      </c>
      <c r="M43" s="13">
        <v>12</v>
      </c>
      <c r="N43" s="13">
        <v>5</v>
      </c>
    </row>
    <row r="44" spans="1:14" x14ac:dyDescent="0.25">
      <c r="A44" s="9">
        <v>43949</v>
      </c>
      <c r="B44" s="13">
        <v>331</v>
      </c>
      <c r="C44" s="13">
        <v>53</v>
      </c>
      <c r="D44" s="13">
        <v>42</v>
      </c>
      <c r="E44" s="13">
        <v>6</v>
      </c>
      <c r="F44" s="13">
        <v>5</v>
      </c>
      <c r="G44" s="13">
        <v>232</v>
      </c>
      <c r="H44" s="13">
        <v>46</v>
      </c>
      <c r="I44" s="13">
        <v>11</v>
      </c>
      <c r="J44" s="13">
        <v>14</v>
      </c>
      <c r="K44" s="13">
        <v>19</v>
      </c>
      <c r="L44" s="13">
        <v>2</v>
      </c>
      <c r="M44" s="13">
        <v>12</v>
      </c>
      <c r="N44" s="13">
        <v>5</v>
      </c>
    </row>
    <row r="45" spans="1:14" x14ac:dyDescent="0.25">
      <c r="A45" s="9">
        <v>43950</v>
      </c>
      <c r="B45" s="13">
        <v>340</v>
      </c>
      <c r="C45" s="13">
        <v>55</v>
      </c>
      <c r="D45" s="13">
        <v>43</v>
      </c>
      <c r="E45" s="13">
        <v>5</v>
      </c>
      <c r="F45" s="13">
        <v>5</v>
      </c>
      <c r="G45" s="13">
        <v>232</v>
      </c>
      <c r="H45" s="13">
        <v>53</v>
      </c>
      <c r="I45" s="13">
        <v>14</v>
      </c>
      <c r="J45" s="13">
        <v>13</v>
      </c>
      <c r="K45" s="13">
        <v>19</v>
      </c>
      <c r="L45" s="13">
        <v>2</v>
      </c>
      <c r="M45" s="13">
        <v>12</v>
      </c>
      <c r="N45" s="13">
        <v>5</v>
      </c>
    </row>
    <row r="46" spans="1:14" x14ac:dyDescent="0.25">
      <c r="A46" s="9">
        <v>43951</v>
      </c>
      <c r="B46" s="13">
        <v>372</v>
      </c>
      <c r="C46" s="13">
        <v>57</v>
      </c>
      <c r="D46" s="13">
        <v>45</v>
      </c>
      <c r="E46" s="13">
        <v>7</v>
      </c>
      <c r="F46" s="13">
        <v>5</v>
      </c>
      <c r="G46" s="13">
        <v>247</v>
      </c>
      <c r="H46" s="13">
        <v>68</v>
      </c>
      <c r="I46" s="13">
        <v>14</v>
      </c>
      <c r="J46" s="13">
        <v>9</v>
      </c>
      <c r="K46" s="13">
        <v>23</v>
      </c>
      <c r="L46" s="13">
        <v>5</v>
      </c>
      <c r="M46" s="13">
        <v>13</v>
      </c>
      <c r="N46" s="13">
        <v>5</v>
      </c>
    </row>
    <row r="47" spans="1:14" x14ac:dyDescent="0.25">
      <c r="A47" s="9">
        <v>43952</v>
      </c>
      <c r="B47" s="13">
        <v>375</v>
      </c>
      <c r="C47" s="13">
        <v>58</v>
      </c>
      <c r="D47" s="13">
        <v>46</v>
      </c>
      <c r="E47" s="13">
        <v>7</v>
      </c>
      <c r="F47" s="13">
        <v>5</v>
      </c>
      <c r="G47" s="13">
        <v>248</v>
      </c>
      <c r="H47" s="13">
        <v>69</v>
      </c>
      <c r="I47" s="13">
        <v>12</v>
      </c>
      <c r="J47" s="13">
        <v>10</v>
      </c>
      <c r="K47" s="13">
        <v>25</v>
      </c>
      <c r="L47" s="13">
        <v>5</v>
      </c>
      <c r="M47" s="13">
        <v>15</v>
      </c>
      <c r="N47" s="13">
        <v>5</v>
      </c>
    </row>
    <row r="48" spans="1:14" x14ac:dyDescent="0.25">
      <c r="A48" s="9">
        <v>43953</v>
      </c>
      <c r="B48" s="13">
        <v>379</v>
      </c>
      <c r="C48" s="13">
        <v>58</v>
      </c>
      <c r="D48" s="13">
        <v>49</v>
      </c>
      <c r="E48" s="13">
        <v>3</v>
      </c>
      <c r="F48" s="13">
        <v>6</v>
      </c>
      <c r="G48" s="13">
        <v>257</v>
      </c>
      <c r="H48" s="13">
        <v>64</v>
      </c>
      <c r="I48" s="13">
        <v>12</v>
      </c>
      <c r="J48" s="13">
        <v>11</v>
      </c>
      <c r="K48" s="13">
        <v>26</v>
      </c>
      <c r="L48" s="13">
        <v>5</v>
      </c>
      <c r="M48" s="13">
        <v>15</v>
      </c>
      <c r="N48" s="13">
        <v>6</v>
      </c>
    </row>
    <row r="49" spans="1:14" x14ac:dyDescent="0.25">
      <c r="A49" s="9">
        <v>43954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x14ac:dyDescent="0.25">
      <c r="A50" s="9">
        <v>43955</v>
      </c>
      <c r="B50" s="13">
        <v>399</v>
      </c>
      <c r="C50" s="13">
        <v>63</v>
      </c>
      <c r="D50" s="13">
        <v>52</v>
      </c>
      <c r="E50" s="13">
        <v>5</v>
      </c>
      <c r="F50" s="13">
        <v>6</v>
      </c>
      <c r="G50" s="13">
        <v>268</v>
      </c>
      <c r="H50" s="13">
        <v>68</v>
      </c>
      <c r="I50" s="13">
        <v>17</v>
      </c>
      <c r="J50" s="13">
        <v>11</v>
      </c>
      <c r="K50" s="13">
        <v>27</v>
      </c>
      <c r="L50" s="13">
        <v>6</v>
      </c>
      <c r="M50" s="13">
        <v>15</v>
      </c>
      <c r="N50" s="13">
        <v>6</v>
      </c>
    </row>
    <row r="51" spans="1:14" x14ac:dyDescent="0.25">
      <c r="A51" s="9">
        <v>43956</v>
      </c>
      <c r="B51" s="13">
        <v>410</v>
      </c>
      <c r="C51" s="13">
        <v>67</v>
      </c>
      <c r="D51" s="13">
        <v>54</v>
      </c>
      <c r="E51" s="13">
        <v>7</v>
      </c>
      <c r="F51" s="13">
        <v>6</v>
      </c>
      <c r="G51" s="13">
        <v>284</v>
      </c>
      <c r="H51" s="13">
        <v>56</v>
      </c>
      <c r="I51" s="13">
        <v>12</v>
      </c>
      <c r="J51" s="13">
        <v>11</v>
      </c>
      <c r="K51" s="13">
        <v>28</v>
      </c>
      <c r="L51" s="13">
        <v>4</v>
      </c>
      <c r="M51" s="13">
        <v>18</v>
      </c>
      <c r="N51" s="13">
        <v>6</v>
      </c>
    </row>
    <row r="52" spans="1:14" x14ac:dyDescent="0.25">
      <c r="A52" s="9">
        <v>43957</v>
      </c>
      <c r="B52" s="13">
        <v>498</v>
      </c>
      <c r="C52" s="13">
        <v>69</v>
      </c>
      <c r="D52" s="13">
        <v>57</v>
      </c>
      <c r="E52" s="13">
        <v>5</v>
      </c>
      <c r="F52" s="13">
        <v>7</v>
      </c>
      <c r="G52" s="13">
        <v>362</v>
      </c>
      <c r="H52" s="13">
        <v>67</v>
      </c>
      <c r="I52" s="13">
        <v>9</v>
      </c>
      <c r="J52" s="13">
        <v>12</v>
      </c>
      <c r="K52" s="13">
        <v>30</v>
      </c>
      <c r="L52" s="13">
        <v>4</v>
      </c>
      <c r="M52" s="13">
        <v>19</v>
      </c>
      <c r="N52" s="13">
        <v>7</v>
      </c>
    </row>
    <row r="53" spans="1:14" x14ac:dyDescent="0.25">
      <c r="A53" s="9">
        <v>43958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x14ac:dyDescent="0.25">
      <c r="A54" s="9">
        <v>43959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x14ac:dyDescent="0.25">
      <c r="A55" s="9">
        <v>43960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 x14ac:dyDescent="0.25">
      <c r="A56" s="9">
        <v>43961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x14ac:dyDescent="0.25">
      <c r="A57" s="9">
        <v>43962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x14ac:dyDescent="0.25">
      <c r="A58" s="9">
        <v>43963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x14ac:dyDescent="0.25">
      <c r="A59" s="9">
        <v>43964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x14ac:dyDescent="0.25">
      <c r="A60" s="9">
        <v>43965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x14ac:dyDescent="0.25">
      <c r="A61" s="9">
        <v>43966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x14ac:dyDescent="0.25">
      <c r="A62" s="9">
        <v>43967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x14ac:dyDescent="0.25">
      <c r="A63" s="9">
        <v>43968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x14ac:dyDescent="0.25">
      <c r="A64" s="9">
        <v>43969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 x14ac:dyDescent="0.25">
      <c r="A65" s="9">
        <v>43970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 x14ac:dyDescent="0.25">
      <c r="A66" s="9">
        <v>43971</v>
      </c>
      <c r="B66" s="13"/>
      <c r="C66" s="13"/>
      <c r="D66" s="13"/>
      <c r="E66" s="13"/>
      <c r="F66" s="13"/>
      <c r="G66"/>
      <c r="H66" s="13"/>
      <c r="I66" s="13"/>
      <c r="J66" s="13"/>
      <c r="K66" s="13"/>
      <c r="L66" s="13"/>
      <c r="M66" s="13"/>
      <c r="N66" s="13"/>
    </row>
    <row r="67" spans="1:14" x14ac:dyDescent="0.25">
      <c r="A67" s="9">
        <v>43972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 x14ac:dyDescent="0.25">
      <c r="A68" s="9">
        <v>43973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x14ac:dyDescent="0.25">
      <c r="A69" s="9">
        <v>43974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4170-54C7-4257-9910-211D53966449}">
  <dimension ref="A1:Y143"/>
  <sheetViews>
    <sheetView zoomScale="83" zoomScaleNormal="83" workbookViewId="0">
      <pane ySplit="1" topLeftCell="A44" activePane="bottomLeft" state="frozen"/>
      <selection activeCell="Q1" sqref="Q1"/>
      <selection pane="bottomLeft" activeCell="Q60" sqref="Q60"/>
    </sheetView>
  </sheetViews>
  <sheetFormatPr defaultColWidth="9.140625" defaultRowHeight="12.75" x14ac:dyDescent="0.2"/>
  <cols>
    <col min="1" max="14" width="9.140625" style="8"/>
    <col min="15" max="15" width="9.140625" style="29"/>
    <col min="16" max="16" width="9.140625" style="8"/>
    <col min="17" max="17" width="9.7109375" style="8" customWidth="1"/>
    <col min="18" max="24" width="9.140625" style="8"/>
    <col min="25" max="25" width="11.5703125" style="8" customWidth="1"/>
    <col min="26" max="16384" width="9.140625" style="8"/>
  </cols>
  <sheetData>
    <row r="1" spans="1:25" ht="45" x14ac:dyDescent="0.2">
      <c r="A1" s="10"/>
      <c r="B1" s="11" t="s">
        <v>0</v>
      </c>
      <c r="C1" s="11" t="s">
        <v>1</v>
      </c>
      <c r="D1" s="11" t="s">
        <v>17</v>
      </c>
      <c r="E1" s="11" t="s">
        <v>18</v>
      </c>
      <c r="F1" s="11" t="s">
        <v>5</v>
      </c>
      <c r="G1" s="11" t="s">
        <v>15</v>
      </c>
      <c r="H1" s="11" t="s">
        <v>8</v>
      </c>
      <c r="I1" s="11" t="s">
        <v>14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30</v>
      </c>
      <c r="P1" s="14" t="s">
        <v>21</v>
      </c>
      <c r="Q1" s="14" t="s">
        <v>24</v>
      </c>
      <c r="R1" s="14" t="s">
        <v>22</v>
      </c>
      <c r="S1" s="14" t="s">
        <v>23</v>
      </c>
      <c r="T1" s="14" t="s">
        <v>25</v>
      </c>
      <c r="U1" s="14" t="s">
        <v>27</v>
      </c>
      <c r="V1" s="14" t="s">
        <v>28</v>
      </c>
      <c r="W1" s="14" t="s">
        <v>26</v>
      </c>
      <c r="X1" s="14" t="s">
        <v>29</v>
      </c>
      <c r="Y1" s="14" t="s">
        <v>16</v>
      </c>
    </row>
    <row r="2" spans="1:25" ht="15" x14ac:dyDescent="0.25">
      <c r="A2" s="9">
        <v>43907</v>
      </c>
      <c r="B2" s="13">
        <v>32</v>
      </c>
      <c r="C2" s="13"/>
      <c r="D2" s="13"/>
      <c r="E2" s="13"/>
      <c r="F2" s="13"/>
      <c r="G2" s="13"/>
      <c r="H2" s="13">
        <v>32</v>
      </c>
      <c r="I2" s="13"/>
      <c r="J2" s="13"/>
      <c r="K2" s="13"/>
      <c r="L2" s="13">
        <v>1</v>
      </c>
      <c r="M2" s="13"/>
      <c r="N2" s="13"/>
      <c r="P2" s="15">
        <f>AVERAGE(B2:B66)</f>
        <v>313.92727272727274</v>
      </c>
      <c r="Q2" s="15">
        <f>AVERAGE(G2:G66)</f>
        <v>196.0754716981132</v>
      </c>
      <c r="R2" s="15">
        <f>AVERAGE(C2:C66)</f>
        <v>57.755555555555553</v>
      </c>
      <c r="S2" s="15">
        <f>AVERAGE(D2:D66)</f>
        <v>51.475000000000001</v>
      </c>
      <c r="T2">
        <v>256926</v>
      </c>
      <c r="U2" s="17">
        <f>C2/($T$2/100000)</f>
        <v>0</v>
      </c>
      <c r="V2" s="17">
        <f>F2/($T$2/100000)</f>
        <v>0</v>
      </c>
      <c r="W2" s="22" t="e">
        <f>N2/C2</f>
        <v>#DIV/0!</v>
      </c>
    </row>
    <row r="3" spans="1:25" ht="15" x14ac:dyDescent="0.25">
      <c r="A3" s="9">
        <v>43908</v>
      </c>
      <c r="B3" s="13">
        <v>48</v>
      </c>
      <c r="C3" s="13"/>
      <c r="D3" s="13"/>
      <c r="E3" s="13"/>
      <c r="F3" s="13"/>
      <c r="G3" s="13"/>
      <c r="H3" s="13">
        <v>48</v>
      </c>
      <c r="I3" s="13"/>
      <c r="J3" s="13"/>
      <c r="K3" s="13"/>
      <c r="L3" s="13">
        <v>1</v>
      </c>
      <c r="M3" s="13"/>
      <c r="N3" s="13"/>
      <c r="O3" s="15"/>
      <c r="U3" s="17">
        <f t="shared" ref="U3:U56" si="0">C3/($T$2/100000)</f>
        <v>0</v>
      </c>
      <c r="V3" s="17">
        <f t="shared" ref="V3:V56" si="1">F3/($T$2/100000)</f>
        <v>0</v>
      </c>
      <c r="W3" s="22" t="e">
        <f t="shared" ref="W3:W56" si="2">N3/C3</f>
        <v>#DIV/0!</v>
      </c>
      <c r="X3" s="22" t="e">
        <f>(C3-C2)/C2</f>
        <v>#DIV/0!</v>
      </c>
    </row>
    <row r="4" spans="1:25" ht="15" x14ac:dyDescent="0.25">
      <c r="A4" s="9">
        <v>43909</v>
      </c>
      <c r="B4" s="13">
        <v>66</v>
      </c>
      <c r="C4" s="13"/>
      <c r="D4" s="13"/>
      <c r="E4" s="13"/>
      <c r="F4" s="13"/>
      <c r="G4" s="13">
        <v>1</v>
      </c>
      <c r="H4" s="13">
        <v>65</v>
      </c>
      <c r="I4" s="13"/>
      <c r="J4" s="13"/>
      <c r="K4" s="13"/>
      <c r="L4" s="13">
        <v>1</v>
      </c>
      <c r="M4" s="13"/>
      <c r="N4" s="13"/>
      <c r="O4" s="15"/>
      <c r="U4" s="17">
        <f t="shared" si="0"/>
        <v>0</v>
      </c>
      <c r="V4" s="17">
        <f t="shared" si="1"/>
        <v>0</v>
      </c>
      <c r="W4" s="22" t="e">
        <f t="shared" si="2"/>
        <v>#DIV/0!</v>
      </c>
      <c r="X4" s="22" t="e">
        <f t="shared" ref="X4:X56" si="3">(C4-C3)/C3</f>
        <v>#DIV/0!</v>
      </c>
    </row>
    <row r="5" spans="1:25" ht="15" x14ac:dyDescent="0.25">
      <c r="A5" s="9">
        <v>43910</v>
      </c>
      <c r="B5" s="13">
        <v>69</v>
      </c>
      <c r="C5" s="13"/>
      <c r="D5" s="13"/>
      <c r="E5" s="13"/>
      <c r="F5" s="13"/>
      <c r="G5" s="13">
        <v>1</v>
      </c>
      <c r="H5" s="13">
        <v>68</v>
      </c>
      <c r="I5" s="13"/>
      <c r="J5" s="13"/>
      <c r="K5" s="13"/>
      <c r="L5" s="13">
        <v>1</v>
      </c>
      <c r="M5" s="13"/>
      <c r="N5" s="13"/>
      <c r="O5" s="15"/>
      <c r="U5" s="17">
        <f t="shared" si="0"/>
        <v>0</v>
      </c>
      <c r="V5" s="17">
        <f t="shared" si="1"/>
        <v>0</v>
      </c>
      <c r="W5" s="22" t="e">
        <f t="shared" si="2"/>
        <v>#DIV/0!</v>
      </c>
      <c r="X5" s="22" t="e">
        <f t="shared" si="3"/>
        <v>#DIV/0!</v>
      </c>
    </row>
    <row r="6" spans="1:25" ht="15" x14ac:dyDescent="0.25">
      <c r="A6" s="9">
        <v>43912</v>
      </c>
      <c r="B6" s="13">
        <v>71</v>
      </c>
      <c r="C6" s="13"/>
      <c r="D6" s="13"/>
      <c r="E6" s="13"/>
      <c r="F6" s="13"/>
      <c r="G6" s="13">
        <v>1</v>
      </c>
      <c r="H6" s="13">
        <v>70</v>
      </c>
      <c r="I6" s="13"/>
      <c r="J6" s="13"/>
      <c r="K6" s="13"/>
      <c r="L6" s="13">
        <v>1</v>
      </c>
      <c r="M6" s="13"/>
      <c r="N6" s="13"/>
      <c r="O6" s="15"/>
      <c r="U6" s="17">
        <f t="shared" si="0"/>
        <v>0</v>
      </c>
      <c r="V6" s="17">
        <f t="shared" si="1"/>
        <v>0</v>
      </c>
      <c r="W6" s="22" t="e">
        <f t="shared" si="2"/>
        <v>#DIV/0!</v>
      </c>
      <c r="X6" s="22" t="e">
        <f t="shared" si="3"/>
        <v>#DIV/0!</v>
      </c>
    </row>
    <row r="7" spans="1:25" ht="15" x14ac:dyDescent="0.25">
      <c r="A7" s="9">
        <v>43913</v>
      </c>
      <c r="B7" s="13">
        <v>82</v>
      </c>
      <c r="C7" s="13"/>
      <c r="D7" s="13"/>
      <c r="E7" s="13"/>
      <c r="F7" s="13"/>
      <c r="G7" s="13">
        <v>3</v>
      </c>
      <c r="H7" s="13">
        <v>79</v>
      </c>
      <c r="I7" s="13"/>
      <c r="J7" s="13"/>
      <c r="K7" s="13"/>
      <c r="L7" s="13">
        <v>1</v>
      </c>
      <c r="M7" s="13"/>
      <c r="N7" s="13"/>
      <c r="O7" s="15"/>
      <c r="U7" s="17">
        <f t="shared" si="0"/>
        <v>0</v>
      </c>
      <c r="V7" s="17">
        <f t="shared" si="1"/>
        <v>0</v>
      </c>
      <c r="W7" s="22" t="e">
        <f t="shared" si="2"/>
        <v>#DIV/0!</v>
      </c>
      <c r="X7" s="22" t="e">
        <f t="shared" si="3"/>
        <v>#DIV/0!</v>
      </c>
    </row>
    <row r="8" spans="1:25" ht="15" x14ac:dyDescent="0.25">
      <c r="A8" s="9">
        <v>43914</v>
      </c>
      <c r="B8" s="13">
        <v>89</v>
      </c>
      <c r="C8" s="13"/>
      <c r="D8" s="13"/>
      <c r="E8" s="13"/>
      <c r="F8" s="13"/>
      <c r="G8" s="13">
        <v>3</v>
      </c>
      <c r="H8" s="13">
        <v>86</v>
      </c>
      <c r="I8" s="13"/>
      <c r="J8" s="13"/>
      <c r="K8" s="13"/>
      <c r="L8" s="13">
        <v>2</v>
      </c>
      <c r="M8" s="13"/>
      <c r="N8" s="13"/>
      <c r="O8" s="15"/>
      <c r="U8" s="17">
        <f t="shared" si="0"/>
        <v>0</v>
      </c>
      <c r="V8" s="17">
        <f t="shared" si="1"/>
        <v>0</v>
      </c>
      <c r="W8" s="22" t="e">
        <f t="shared" si="2"/>
        <v>#DIV/0!</v>
      </c>
      <c r="X8" s="22" t="e">
        <f t="shared" si="3"/>
        <v>#DIV/0!</v>
      </c>
    </row>
    <row r="9" spans="1:25" ht="15" x14ac:dyDescent="0.25">
      <c r="A9" s="9">
        <v>43915</v>
      </c>
      <c r="B9" s="13">
        <v>92</v>
      </c>
      <c r="C9" s="13"/>
      <c r="D9" s="13"/>
      <c r="E9" s="13"/>
      <c r="F9" s="13"/>
      <c r="G9" s="13">
        <v>4</v>
      </c>
      <c r="H9" s="13">
        <v>88</v>
      </c>
      <c r="I9" s="13"/>
      <c r="J9" s="13"/>
      <c r="K9" s="13"/>
      <c r="L9" s="13">
        <v>2</v>
      </c>
      <c r="M9" s="13"/>
      <c r="N9" s="13"/>
      <c r="O9" s="15"/>
      <c r="U9" s="17">
        <f t="shared" si="0"/>
        <v>0</v>
      </c>
      <c r="V9" s="17">
        <f t="shared" si="1"/>
        <v>0</v>
      </c>
      <c r="W9" s="22" t="e">
        <f t="shared" si="2"/>
        <v>#DIV/0!</v>
      </c>
      <c r="X9" s="22" t="e">
        <f t="shared" si="3"/>
        <v>#DIV/0!</v>
      </c>
    </row>
    <row r="10" spans="1:25" ht="15" x14ac:dyDescent="0.25">
      <c r="A10" s="9">
        <v>43917</v>
      </c>
      <c r="B10" s="13">
        <v>99</v>
      </c>
      <c r="C10" s="13"/>
      <c r="D10" s="13"/>
      <c r="E10" s="13"/>
      <c r="F10" s="13"/>
      <c r="G10" s="13">
        <v>5</v>
      </c>
      <c r="H10" s="13">
        <v>94</v>
      </c>
      <c r="I10" s="13"/>
      <c r="J10" s="13"/>
      <c r="K10" s="13"/>
      <c r="L10" s="13">
        <v>2</v>
      </c>
      <c r="M10" s="13"/>
      <c r="N10" s="13"/>
      <c r="O10" s="15"/>
      <c r="U10" s="17">
        <f t="shared" si="0"/>
        <v>0</v>
      </c>
      <c r="V10" s="17">
        <f t="shared" si="1"/>
        <v>0</v>
      </c>
      <c r="W10" s="22" t="e">
        <f t="shared" si="2"/>
        <v>#DIV/0!</v>
      </c>
      <c r="X10" s="22" t="e">
        <f t="shared" si="3"/>
        <v>#DIV/0!</v>
      </c>
    </row>
    <row r="11" spans="1:25" ht="15" x14ac:dyDescent="0.25">
      <c r="A11" s="9">
        <v>43918</v>
      </c>
      <c r="B11" s="13">
        <v>101</v>
      </c>
      <c r="C11" s="13"/>
      <c r="D11" s="13"/>
      <c r="E11" s="13"/>
      <c r="F11" s="13"/>
      <c r="G11" s="13">
        <v>5</v>
      </c>
      <c r="H11" s="13">
        <v>96</v>
      </c>
      <c r="I11" s="13"/>
      <c r="J11" s="13"/>
      <c r="K11" s="13"/>
      <c r="L11" s="13">
        <v>2</v>
      </c>
      <c r="M11" s="13"/>
      <c r="N11" s="13"/>
      <c r="O11" s="15"/>
      <c r="U11" s="17">
        <f t="shared" si="0"/>
        <v>0</v>
      </c>
      <c r="V11" s="17">
        <f t="shared" si="1"/>
        <v>0</v>
      </c>
      <c r="W11" s="22" t="e">
        <f t="shared" si="2"/>
        <v>#DIV/0!</v>
      </c>
      <c r="X11" s="22" t="e">
        <f t="shared" si="3"/>
        <v>#DIV/0!</v>
      </c>
    </row>
    <row r="12" spans="1:25" ht="15" x14ac:dyDescent="0.25">
      <c r="A12" s="9">
        <v>43920</v>
      </c>
      <c r="B12" s="13">
        <v>102</v>
      </c>
      <c r="C12" s="13">
        <v>1</v>
      </c>
      <c r="D12" s="13"/>
      <c r="E12" s="13">
        <v>3</v>
      </c>
      <c r="F12" s="13"/>
      <c r="G12" s="13">
        <v>9</v>
      </c>
      <c r="H12" s="13">
        <v>92</v>
      </c>
      <c r="I12" s="13"/>
      <c r="J12" s="13">
        <v>4</v>
      </c>
      <c r="K12" s="13"/>
      <c r="L12" s="13">
        <v>2</v>
      </c>
      <c r="M12" s="13"/>
      <c r="N12" s="13"/>
      <c r="O12" s="15">
        <f t="shared" ref="O12:O56" si="4">C12-C11</f>
        <v>1</v>
      </c>
      <c r="U12" s="17">
        <f t="shared" si="0"/>
        <v>0.38921712866739844</v>
      </c>
      <c r="V12" s="17">
        <f t="shared" si="1"/>
        <v>0</v>
      </c>
      <c r="W12" s="22">
        <f t="shared" si="2"/>
        <v>0</v>
      </c>
      <c r="X12" s="22" t="e">
        <f t="shared" si="3"/>
        <v>#DIV/0!</v>
      </c>
    </row>
    <row r="13" spans="1:25" ht="15" x14ac:dyDescent="0.25">
      <c r="A13" s="9">
        <v>43921</v>
      </c>
      <c r="B13" s="13">
        <v>103</v>
      </c>
      <c r="C13" s="13">
        <v>2</v>
      </c>
      <c r="D13" s="13"/>
      <c r="E13" s="13">
        <v>6</v>
      </c>
      <c r="F13" s="13"/>
      <c r="G13" s="13">
        <v>10</v>
      </c>
      <c r="H13" s="13">
        <v>91</v>
      </c>
      <c r="I13" s="13"/>
      <c r="J13" s="13">
        <v>2</v>
      </c>
      <c r="K13" s="13"/>
      <c r="L13" s="13">
        <v>3</v>
      </c>
      <c r="M13" s="13"/>
      <c r="N13" s="13"/>
      <c r="O13" s="15">
        <f t="shared" si="4"/>
        <v>1</v>
      </c>
      <c r="U13" s="17">
        <f t="shared" si="0"/>
        <v>0.77843425733479688</v>
      </c>
      <c r="V13" s="17">
        <f t="shared" si="1"/>
        <v>0</v>
      </c>
      <c r="W13" s="22">
        <f t="shared" si="2"/>
        <v>0</v>
      </c>
      <c r="X13" s="22">
        <f t="shared" si="3"/>
        <v>1</v>
      </c>
    </row>
    <row r="14" spans="1:25" ht="15" x14ac:dyDescent="0.25">
      <c r="A14" s="9">
        <v>43923</v>
      </c>
      <c r="B14" s="13">
        <v>131</v>
      </c>
      <c r="C14" s="13">
        <v>2</v>
      </c>
      <c r="D14" s="13"/>
      <c r="E14" s="13">
        <v>3</v>
      </c>
      <c r="F14" s="13"/>
      <c r="G14" s="13">
        <v>26</v>
      </c>
      <c r="H14" s="13">
        <v>103</v>
      </c>
      <c r="I14" s="13"/>
      <c r="J14" s="13">
        <v>2</v>
      </c>
      <c r="K14" s="13"/>
      <c r="L14" s="13">
        <v>6</v>
      </c>
      <c r="M14" s="13"/>
      <c r="N14" s="13"/>
      <c r="O14" s="15">
        <f t="shared" si="4"/>
        <v>0</v>
      </c>
      <c r="U14" s="17">
        <f t="shared" si="0"/>
        <v>0.77843425733479688</v>
      </c>
      <c r="V14" s="17">
        <f t="shared" si="1"/>
        <v>0</v>
      </c>
      <c r="W14" s="22">
        <f t="shared" si="2"/>
        <v>0</v>
      </c>
      <c r="X14" s="22">
        <f t="shared" si="3"/>
        <v>0</v>
      </c>
    </row>
    <row r="15" spans="1:25" ht="15" x14ac:dyDescent="0.25">
      <c r="A15" s="9">
        <v>43924</v>
      </c>
      <c r="B15" s="13">
        <v>138</v>
      </c>
      <c r="C15" s="13">
        <v>2</v>
      </c>
      <c r="D15" s="13"/>
      <c r="E15" s="13">
        <v>1</v>
      </c>
      <c r="F15" s="13"/>
      <c r="G15" s="13">
        <v>28</v>
      </c>
      <c r="H15" s="13">
        <v>108</v>
      </c>
      <c r="I15" s="13"/>
      <c r="J15" s="13">
        <v>7</v>
      </c>
      <c r="K15" s="13"/>
      <c r="L15" s="13">
        <v>4</v>
      </c>
      <c r="M15" s="13"/>
      <c r="N15" s="13"/>
      <c r="O15" s="15">
        <f t="shared" si="4"/>
        <v>0</v>
      </c>
      <c r="U15" s="17">
        <f t="shared" si="0"/>
        <v>0.77843425733479688</v>
      </c>
      <c r="V15" s="17">
        <f t="shared" si="1"/>
        <v>0</v>
      </c>
      <c r="W15" s="22">
        <f t="shared" si="2"/>
        <v>0</v>
      </c>
      <c r="X15" s="22">
        <f t="shared" si="3"/>
        <v>0</v>
      </c>
    </row>
    <row r="16" spans="1:25" ht="15" x14ac:dyDescent="0.25">
      <c r="A16" s="9">
        <v>43925</v>
      </c>
      <c r="B16" s="13">
        <v>140</v>
      </c>
      <c r="C16" s="13">
        <v>2</v>
      </c>
      <c r="D16" s="13"/>
      <c r="E16" s="13">
        <v>3</v>
      </c>
      <c r="F16" s="13"/>
      <c r="G16" s="13">
        <v>28</v>
      </c>
      <c r="H16" s="13">
        <v>110</v>
      </c>
      <c r="I16" s="13"/>
      <c r="J16" s="13">
        <v>7</v>
      </c>
      <c r="K16" s="13"/>
      <c r="L16" s="13">
        <v>4</v>
      </c>
      <c r="M16" s="13"/>
      <c r="N16" s="13"/>
      <c r="O16" s="15">
        <f t="shared" si="4"/>
        <v>0</v>
      </c>
      <c r="U16" s="17">
        <f t="shared" si="0"/>
        <v>0.77843425733479688</v>
      </c>
      <c r="V16" s="17">
        <f t="shared" si="1"/>
        <v>0</v>
      </c>
      <c r="W16" s="22">
        <f t="shared" si="2"/>
        <v>0</v>
      </c>
      <c r="X16" s="22">
        <f t="shared" si="3"/>
        <v>0</v>
      </c>
    </row>
    <row r="17" spans="1:25" ht="15" x14ac:dyDescent="0.25">
      <c r="A17" s="9">
        <v>43929</v>
      </c>
      <c r="B17" s="13">
        <v>160</v>
      </c>
      <c r="C17" s="13">
        <v>11</v>
      </c>
      <c r="D17" s="13">
        <v>7</v>
      </c>
      <c r="E17" s="13">
        <v>4</v>
      </c>
      <c r="F17" s="13"/>
      <c r="G17" s="13">
        <v>41</v>
      </c>
      <c r="H17" s="13">
        <v>108</v>
      </c>
      <c r="I17" s="13">
        <v>3</v>
      </c>
      <c r="J17" s="13">
        <v>9</v>
      </c>
      <c r="K17" s="13"/>
      <c r="L17" s="13">
        <v>5</v>
      </c>
      <c r="M17" s="13">
        <v>3</v>
      </c>
      <c r="N17" s="13"/>
      <c r="O17" s="15">
        <f t="shared" si="4"/>
        <v>9</v>
      </c>
      <c r="U17" s="17">
        <f t="shared" si="0"/>
        <v>4.2813884153413824</v>
      </c>
      <c r="V17" s="17">
        <f t="shared" si="1"/>
        <v>0</v>
      </c>
      <c r="W17" s="22">
        <f t="shared" si="2"/>
        <v>0</v>
      </c>
      <c r="X17" s="22">
        <f t="shared" si="3"/>
        <v>4.5</v>
      </c>
    </row>
    <row r="18" spans="1:25" ht="15" x14ac:dyDescent="0.25">
      <c r="A18" s="18">
        <v>43930</v>
      </c>
      <c r="B18" s="19">
        <v>166</v>
      </c>
      <c r="C18" s="19">
        <v>11</v>
      </c>
      <c r="D18" s="19">
        <v>7</v>
      </c>
      <c r="E18" s="19">
        <v>4</v>
      </c>
      <c r="F18" s="19"/>
      <c r="G18" s="19">
        <v>45</v>
      </c>
      <c r="H18" s="19">
        <v>110</v>
      </c>
      <c r="I18" s="19">
        <v>6</v>
      </c>
      <c r="J18" s="19">
        <v>9</v>
      </c>
      <c r="K18" s="19"/>
      <c r="L18" s="19">
        <v>4</v>
      </c>
      <c r="M18" s="19">
        <v>4</v>
      </c>
      <c r="N18" s="19"/>
      <c r="O18" s="15">
        <f t="shared" si="4"/>
        <v>0</v>
      </c>
      <c r="P18" s="20"/>
      <c r="Q18" s="20"/>
      <c r="R18" s="20"/>
      <c r="S18" s="20"/>
      <c r="T18" s="18">
        <v>43930</v>
      </c>
      <c r="U18" s="21">
        <f t="shared" si="0"/>
        <v>4.2813884153413824</v>
      </c>
      <c r="V18" s="21">
        <f t="shared" si="1"/>
        <v>0</v>
      </c>
      <c r="W18" s="24">
        <f t="shared" si="2"/>
        <v>0</v>
      </c>
      <c r="X18" s="24">
        <f t="shared" si="3"/>
        <v>0</v>
      </c>
      <c r="Y18" s="28">
        <v>0.49</v>
      </c>
    </row>
    <row r="19" spans="1:25" ht="15" x14ac:dyDescent="0.25">
      <c r="A19" s="9">
        <v>43931</v>
      </c>
      <c r="B19" s="13">
        <v>179</v>
      </c>
      <c r="C19" s="13">
        <v>12</v>
      </c>
      <c r="D19" s="13">
        <v>7</v>
      </c>
      <c r="E19" s="13">
        <v>5</v>
      </c>
      <c r="F19" s="13"/>
      <c r="G19" s="13">
        <v>45</v>
      </c>
      <c r="H19" s="13">
        <v>122</v>
      </c>
      <c r="I19" s="13">
        <v>6</v>
      </c>
      <c r="J19" s="13">
        <v>9</v>
      </c>
      <c r="K19" s="13"/>
      <c r="L19" s="13">
        <v>4</v>
      </c>
      <c r="M19" s="13">
        <v>4</v>
      </c>
      <c r="N19" s="13"/>
      <c r="O19" s="15">
        <f t="shared" si="4"/>
        <v>1</v>
      </c>
      <c r="T19" s="23">
        <v>43931</v>
      </c>
      <c r="U19" s="17">
        <f>C19/($T$2/100000)</f>
        <v>4.6706055440087813</v>
      </c>
      <c r="V19" s="17">
        <f t="shared" si="1"/>
        <v>0</v>
      </c>
      <c r="W19" s="22">
        <f t="shared" si="2"/>
        <v>0</v>
      </c>
      <c r="X19" s="22">
        <f t="shared" si="3"/>
        <v>9.0909090909090912E-2</v>
      </c>
      <c r="Y19" s="28">
        <v>0.61</v>
      </c>
    </row>
    <row r="20" spans="1:25" ht="15" x14ac:dyDescent="0.25">
      <c r="A20" s="9">
        <v>43932</v>
      </c>
      <c r="B20" s="13">
        <v>180</v>
      </c>
      <c r="C20" s="13">
        <v>13</v>
      </c>
      <c r="D20" s="13">
        <v>7</v>
      </c>
      <c r="E20" s="13">
        <v>6</v>
      </c>
      <c r="F20" s="13"/>
      <c r="G20" s="13">
        <v>46</v>
      </c>
      <c r="H20" s="13">
        <v>121</v>
      </c>
      <c r="I20" s="13">
        <v>7</v>
      </c>
      <c r="J20" s="13">
        <v>9</v>
      </c>
      <c r="K20" s="13"/>
      <c r="L20" s="13">
        <v>4</v>
      </c>
      <c r="M20" s="13">
        <v>6</v>
      </c>
      <c r="N20" s="13"/>
      <c r="O20" s="15">
        <f t="shared" si="4"/>
        <v>1</v>
      </c>
      <c r="T20" s="23">
        <v>43932</v>
      </c>
      <c r="U20" s="17">
        <f t="shared" si="0"/>
        <v>5.0598226726761792</v>
      </c>
      <c r="V20" s="17">
        <f t="shared" si="1"/>
        <v>0</v>
      </c>
      <c r="W20" s="22">
        <f t="shared" si="2"/>
        <v>0</v>
      </c>
      <c r="X20" s="22">
        <f t="shared" si="3"/>
        <v>8.3333333333333329E-2</v>
      </c>
      <c r="Y20" s="28">
        <v>0.56999999999999995</v>
      </c>
    </row>
    <row r="21" spans="1:25" ht="15" x14ac:dyDescent="0.25">
      <c r="A21" s="9">
        <v>43933</v>
      </c>
      <c r="B21" s="13">
        <v>182</v>
      </c>
      <c r="C21" s="13">
        <v>14</v>
      </c>
      <c r="D21" s="13">
        <v>8</v>
      </c>
      <c r="E21" s="13">
        <v>6</v>
      </c>
      <c r="F21" s="13"/>
      <c r="G21" s="13">
        <v>46</v>
      </c>
      <c r="H21" s="13">
        <v>122</v>
      </c>
      <c r="I21" s="13">
        <v>8</v>
      </c>
      <c r="J21" s="13">
        <v>9</v>
      </c>
      <c r="K21" s="13">
        <v>10</v>
      </c>
      <c r="L21" s="13">
        <v>4</v>
      </c>
      <c r="M21" s="13">
        <v>6</v>
      </c>
      <c r="N21" s="13"/>
      <c r="O21" s="15">
        <f t="shared" si="4"/>
        <v>1</v>
      </c>
      <c r="T21" s="23">
        <v>43933</v>
      </c>
      <c r="U21" s="17">
        <f t="shared" si="0"/>
        <v>5.4490398013435781</v>
      </c>
      <c r="V21" s="17">
        <f t="shared" si="1"/>
        <v>0</v>
      </c>
      <c r="W21" s="22">
        <f t="shared" si="2"/>
        <v>0</v>
      </c>
      <c r="X21" s="22">
        <f t="shared" si="3"/>
        <v>7.6923076923076927E-2</v>
      </c>
      <c r="Y21" s="28">
        <v>0.61</v>
      </c>
    </row>
    <row r="22" spans="1:25" ht="15" x14ac:dyDescent="0.25">
      <c r="A22" s="9">
        <v>43934</v>
      </c>
      <c r="B22" s="13">
        <v>189</v>
      </c>
      <c r="C22" s="13">
        <v>14</v>
      </c>
      <c r="D22" s="13">
        <v>8</v>
      </c>
      <c r="E22" s="13">
        <v>6</v>
      </c>
      <c r="F22" s="13"/>
      <c r="G22" s="13">
        <v>54</v>
      </c>
      <c r="H22" s="13">
        <v>121</v>
      </c>
      <c r="I22" s="13">
        <v>7</v>
      </c>
      <c r="J22" s="13">
        <v>10</v>
      </c>
      <c r="K22" s="13">
        <v>12</v>
      </c>
      <c r="L22" s="13">
        <v>6</v>
      </c>
      <c r="M22" s="13">
        <v>6</v>
      </c>
      <c r="N22" s="13"/>
      <c r="O22" s="15">
        <f t="shared" si="4"/>
        <v>0</v>
      </c>
      <c r="T22" s="23">
        <v>43934</v>
      </c>
      <c r="U22" s="17">
        <f t="shared" si="0"/>
        <v>5.4490398013435781</v>
      </c>
      <c r="V22" s="17">
        <f t="shared" si="1"/>
        <v>0</v>
      </c>
      <c r="W22" s="22">
        <f t="shared" si="2"/>
        <v>0</v>
      </c>
      <c r="X22" s="22">
        <f t="shared" si="3"/>
        <v>0</v>
      </c>
      <c r="Y22" s="28">
        <v>0.52</v>
      </c>
    </row>
    <row r="23" spans="1:25" ht="15" x14ac:dyDescent="0.25">
      <c r="A23" s="9">
        <v>43935</v>
      </c>
      <c r="B23" s="13">
        <v>197</v>
      </c>
      <c r="C23" s="13">
        <v>21</v>
      </c>
      <c r="D23" s="13">
        <v>15</v>
      </c>
      <c r="E23" s="13">
        <v>6</v>
      </c>
      <c r="F23" s="13"/>
      <c r="G23" s="13">
        <v>64</v>
      </c>
      <c r="H23" s="13">
        <v>112</v>
      </c>
      <c r="I23" s="13">
        <v>4</v>
      </c>
      <c r="J23" s="13">
        <v>11</v>
      </c>
      <c r="K23" s="13">
        <v>12</v>
      </c>
      <c r="L23" s="13">
        <v>6</v>
      </c>
      <c r="M23" s="13">
        <v>6</v>
      </c>
      <c r="N23" s="13"/>
      <c r="O23" s="15">
        <f t="shared" si="4"/>
        <v>7</v>
      </c>
      <c r="T23" s="23">
        <v>43935</v>
      </c>
      <c r="U23" s="17">
        <f t="shared" si="0"/>
        <v>8.1735597020153659</v>
      </c>
      <c r="V23" s="17">
        <f t="shared" si="1"/>
        <v>0</v>
      </c>
      <c r="W23" s="22">
        <f t="shared" si="2"/>
        <v>0</v>
      </c>
      <c r="X23" s="22">
        <f t="shared" si="3"/>
        <v>0.5</v>
      </c>
      <c r="Y23" s="28">
        <v>0.5</v>
      </c>
    </row>
    <row r="24" spans="1:25" ht="15" x14ac:dyDescent="0.25">
      <c r="A24" s="23">
        <v>43936</v>
      </c>
      <c r="B24" s="25">
        <v>210</v>
      </c>
      <c r="C24" s="25">
        <v>22</v>
      </c>
      <c r="D24" s="25">
        <v>16</v>
      </c>
      <c r="E24" s="25">
        <v>5</v>
      </c>
      <c r="F24" s="25">
        <v>1</v>
      </c>
      <c r="G24" s="25">
        <v>72</v>
      </c>
      <c r="H24" s="25">
        <v>116</v>
      </c>
      <c r="I24" s="25">
        <v>7</v>
      </c>
      <c r="J24" s="25">
        <v>8</v>
      </c>
      <c r="K24" s="25">
        <v>13</v>
      </c>
      <c r="L24" s="25">
        <v>4</v>
      </c>
      <c r="M24" s="25">
        <v>8</v>
      </c>
      <c r="N24" s="25">
        <v>1</v>
      </c>
      <c r="O24" s="15">
        <f t="shared" si="4"/>
        <v>1</v>
      </c>
      <c r="P24" s="26"/>
      <c r="Q24" s="26"/>
      <c r="R24" s="26"/>
      <c r="S24" s="26"/>
      <c r="T24" s="23">
        <v>43936</v>
      </c>
      <c r="U24" s="27">
        <f t="shared" si="0"/>
        <v>8.5627768306827647</v>
      </c>
      <c r="V24" s="27">
        <f t="shared" si="1"/>
        <v>0.38921712866739844</v>
      </c>
      <c r="W24" s="22">
        <f t="shared" si="2"/>
        <v>4.5454545454545456E-2</v>
      </c>
      <c r="X24" s="22">
        <f t="shared" si="3"/>
        <v>4.7619047619047616E-2</v>
      </c>
      <c r="Y24" s="28">
        <v>0.52</v>
      </c>
    </row>
    <row r="25" spans="1:25" ht="15" x14ac:dyDescent="0.25">
      <c r="A25" s="9">
        <v>43937</v>
      </c>
      <c r="B25" s="13">
        <v>221</v>
      </c>
      <c r="C25" s="13">
        <v>27</v>
      </c>
      <c r="D25" s="13">
        <v>21</v>
      </c>
      <c r="E25" s="13">
        <v>5</v>
      </c>
      <c r="F25" s="13">
        <v>1</v>
      </c>
      <c r="G25" s="13">
        <v>91</v>
      </c>
      <c r="H25" s="13">
        <v>103</v>
      </c>
      <c r="I25" s="13">
        <v>5</v>
      </c>
      <c r="J25" s="13">
        <v>9</v>
      </c>
      <c r="K25" s="13">
        <v>15</v>
      </c>
      <c r="L25" s="13">
        <v>4</v>
      </c>
      <c r="M25" s="13">
        <v>10</v>
      </c>
      <c r="N25" s="13">
        <v>1</v>
      </c>
      <c r="O25" s="15">
        <f t="shared" si="4"/>
        <v>5</v>
      </c>
      <c r="T25" s="9">
        <v>43937</v>
      </c>
      <c r="U25" s="17">
        <f t="shared" si="0"/>
        <v>10.508862474019757</v>
      </c>
      <c r="V25" s="17">
        <f t="shared" si="1"/>
        <v>0.38921712866739844</v>
      </c>
      <c r="W25" s="22">
        <f t="shared" si="2"/>
        <v>3.7037037037037035E-2</v>
      </c>
      <c r="X25" s="22">
        <f t="shared" si="3"/>
        <v>0.22727272727272727</v>
      </c>
      <c r="Y25" s="28">
        <v>0.51</v>
      </c>
    </row>
    <row r="26" spans="1:25" ht="15" x14ac:dyDescent="0.25">
      <c r="A26" s="9">
        <v>43938</v>
      </c>
      <c r="B26" s="13">
        <v>230</v>
      </c>
      <c r="C26" s="13">
        <v>30</v>
      </c>
      <c r="D26" s="13">
        <v>24</v>
      </c>
      <c r="E26" s="13">
        <v>5</v>
      </c>
      <c r="F26" s="13">
        <v>1</v>
      </c>
      <c r="G26" s="13">
        <v>95</v>
      </c>
      <c r="H26" s="13">
        <v>105</v>
      </c>
      <c r="I26" s="13">
        <v>5</v>
      </c>
      <c r="J26" s="13">
        <v>9</v>
      </c>
      <c r="K26" s="13">
        <v>15</v>
      </c>
      <c r="L26" s="13">
        <v>3</v>
      </c>
      <c r="M26" s="13">
        <v>11</v>
      </c>
      <c r="N26" s="13">
        <v>1</v>
      </c>
      <c r="O26" s="15">
        <f t="shared" si="4"/>
        <v>3</v>
      </c>
      <c r="T26" s="9">
        <v>43938</v>
      </c>
      <c r="U26" s="17">
        <f t="shared" si="0"/>
        <v>11.676513860021952</v>
      </c>
      <c r="V26" s="17">
        <f t="shared" si="1"/>
        <v>0.38921712866739844</v>
      </c>
      <c r="W26" s="22">
        <f t="shared" si="2"/>
        <v>3.3333333333333333E-2</v>
      </c>
      <c r="X26" s="22">
        <f t="shared" si="3"/>
        <v>0.1111111111111111</v>
      </c>
      <c r="Y26" s="28">
        <v>0.49</v>
      </c>
    </row>
    <row r="27" spans="1:25" ht="15" x14ac:dyDescent="0.25">
      <c r="A27" s="9">
        <v>43939</v>
      </c>
      <c r="B27" s="13">
        <v>231</v>
      </c>
      <c r="C27" s="13">
        <v>30</v>
      </c>
      <c r="D27" s="13">
        <v>24</v>
      </c>
      <c r="E27" s="13">
        <v>4</v>
      </c>
      <c r="F27" s="13">
        <v>2</v>
      </c>
      <c r="G27" s="13">
        <v>101</v>
      </c>
      <c r="H27" s="13">
        <v>100</v>
      </c>
      <c r="I27" s="13">
        <v>6</v>
      </c>
      <c r="J27" s="13">
        <v>8</v>
      </c>
      <c r="K27" s="13">
        <v>16</v>
      </c>
      <c r="L27" s="13">
        <v>3</v>
      </c>
      <c r="M27" s="13">
        <v>11</v>
      </c>
      <c r="N27" s="13">
        <v>2</v>
      </c>
      <c r="O27" s="15">
        <f t="shared" si="4"/>
        <v>0</v>
      </c>
      <c r="T27" s="9">
        <v>43939</v>
      </c>
      <c r="U27" s="17">
        <f t="shared" si="0"/>
        <v>11.676513860021952</v>
      </c>
      <c r="V27" s="17">
        <f t="shared" si="1"/>
        <v>0.77843425733479688</v>
      </c>
      <c r="W27" s="22">
        <f t="shared" si="2"/>
        <v>6.6666666666666666E-2</v>
      </c>
      <c r="X27" s="22">
        <f>(C27-C26)/C26</f>
        <v>0</v>
      </c>
      <c r="Y27" s="28">
        <v>0.54</v>
      </c>
    </row>
    <row r="28" spans="1:25" ht="15" x14ac:dyDescent="0.25">
      <c r="A28" s="9">
        <v>43941</v>
      </c>
      <c r="B28" s="13">
        <v>239</v>
      </c>
      <c r="C28" s="13">
        <v>32</v>
      </c>
      <c r="D28" s="13">
        <v>24</v>
      </c>
      <c r="E28" s="13">
        <v>5</v>
      </c>
      <c r="F28" s="13">
        <v>3</v>
      </c>
      <c r="G28" s="13">
        <v>112</v>
      </c>
      <c r="H28" s="13">
        <v>95</v>
      </c>
      <c r="I28" s="13">
        <v>11</v>
      </c>
      <c r="J28" s="13">
        <v>5</v>
      </c>
      <c r="K28" s="13">
        <v>16</v>
      </c>
      <c r="L28" s="13">
        <v>2</v>
      </c>
      <c r="M28" s="13">
        <v>11</v>
      </c>
      <c r="N28" s="13">
        <v>3</v>
      </c>
      <c r="O28" s="15">
        <f t="shared" si="4"/>
        <v>2</v>
      </c>
      <c r="T28" s="9">
        <v>43941</v>
      </c>
      <c r="U28" s="17">
        <f t="shared" si="0"/>
        <v>12.45494811735675</v>
      </c>
      <c r="V28" s="17">
        <f t="shared" si="1"/>
        <v>1.1676513860021953</v>
      </c>
      <c r="W28" s="22">
        <f t="shared" si="2"/>
        <v>9.375E-2</v>
      </c>
      <c r="X28" s="22">
        <f t="shared" si="3"/>
        <v>6.6666666666666666E-2</v>
      </c>
      <c r="Y28" s="28">
        <v>0.52</v>
      </c>
    </row>
    <row r="29" spans="1:25" ht="15" x14ac:dyDescent="0.25">
      <c r="A29" s="9">
        <v>43942</v>
      </c>
      <c r="B29" s="13">
        <v>241</v>
      </c>
      <c r="C29" s="13">
        <v>32</v>
      </c>
      <c r="D29" s="13">
        <v>24</v>
      </c>
      <c r="E29" s="13">
        <v>4</v>
      </c>
      <c r="F29" s="13">
        <v>4</v>
      </c>
      <c r="G29" s="13">
        <v>121</v>
      </c>
      <c r="H29" s="13">
        <v>88</v>
      </c>
      <c r="I29" s="13">
        <v>6</v>
      </c>
      <c r="J29" s="13">
        <v>5</v>
      </c>
      <c r="K29" s="13">
        <v>16</v>
      </c>
      <c r="L29" s="13">
        <v>1</v>
      </c>
      <c r="M29" s="13">
        <v>11</v>
      </c>
      <c r="N29" s="13">
        <v>4</v>
      </c>
      <c r="O29" s="15">
        <f t="shared" si="4"/>
        <v>0</v>
      </c>
      <c r="T29" s="9">
        <v>43942</v>
      </c>
      <c r="U29" s="17">
        <f t="shared" si="0"/>
        <v>12.45494811735675</v>
      </c>
      <c r="V29" s="17">
        <f t="shared" si="1"/>
        <v>1.5568685146695938</v>
      </c>
      <c r="W29" s="22">
        <f t="shared" si="2"/>
        <v>0.125</v>
      </c>
      <c r="X29" s="22">
        <f t="shared" si="3"/>
        <v>0</v>
      </c>
      <c r="Y29" s="28">
        <v>0.57999999999999996</v>
      </c>
    </row>
    <row r="30" spans="1:25" ht="15" x14ac:dyDescent="0.25">
      <c r="A30" s="9">
        <v>43943</v>
      </c>
      <c r="B30" s="13">
        <v>249</v>
      </c>
      <c r="C30" s="13">
        <v>36</v>
      </c>
      <c r="D30" s="13">
        <v>28</v>
      </c>
      <c r="E30" s="13">
        <v>4</v>
      </c>
      <c r="F30" s="13">
        <v>4</v>
      </c>
      <c r="G30" s="13">
        <v>151</v>
      </c>
      <c r="H30" s="13">
        <v>62</v>
      </c>
      <c r="I30" s="13">
        <v>14</v>
      </c>
      <c r="J30" s="13">
        <v>7</v>
      </c>
      <c r="K30" s="13">
        <v>17</v>
      </c>
      <c r="L30" s="13">
        <v>2</v>
      </c>
      <c r="M30" s="13">
        <v>11</v>
      </c>
      <c r="N30" s="13">
        <v>4</v>
      </c>
      <c r="O30" s="15">
        <f t="shared" si="4"/>
        <v>4</v>
      </c>
      <c r="T30" s="9">
        <v>43943</v>
      </c>
      <c r="U30" s="17">
        <f t="shared" si="0"/>
        <v>14.011816632026344</v>
      </c>
      <c r="V30" s="17">
        <f t="shared" si="1"/>
        <v>1.5568685146695938</v>
      </c>
      <c r="W30" s="22">
        <f t="shared" si="2"/>
        <v>0.1111111111111111</v>
      </c>
      <c r="X30" s="22">
        <f t="shared" si="3"/>
        <v>0.125</v>
      </c>
      <c r="Y30" s="28">
        <v>0.49</v>
      </c>
    </row>
    <row r="31" spans="1:25" ht="15" x14ac:dyDescent="0.25">
      <c r="A31" s="9">
        <v>43944</v>
      </c>
      <c r="B31" s="13">
        <v>286</v>
      </c>
      <c r="C31" s="13">
        <v>45</v>
      </c>
      <c r="D31" s="13">
        <v>37</v>
      </c>
      <c r="E31" s="13">
        <v>4</v>
      </c>
      <c r="F31" s="13">
        <v>4</v>
      </c>
      <c r="G31" s="13">
        <v>158</v>
      </c>
      <c r="H31" s="13">
        <v>73</v>
      </c>
      <c r="I31" s="13">
        <v>10</v>
      </c>
      <c r="J31" s="13">
        <v>12</v>
      </c>
      <c r="K31" s="13">
        <v>17</v>
      </c>
      <c r="L31" s="13">
        <v>2</v>
      </c>
      <c r="M31" s="13">
        <v>11</v>
      </c>
      <c r="N31" s="13">
        <v>4</v>
      </c>
      <c r="O31" s="15">
        <f t="shared" si="4"/>
        <v>9</v>
      </c>
      <c r="T31" s="9">
        <v>43944</v>
      </c>
      <c r="U31" s="17">
        <f t="shared" si="0"/>
        <v>17.51477079003293</v>
      </c>
      <c r="V31" s="17">
        <f t="shared" si="1"/>
        <v>1.5568685146695938</v>
      </c>
      <c r="W31" s="22">
        <f t="shared" si="2"/>
        <v>8.8888888888888892E-2</v>
      </c>
      <c r="X31" s="22">
        <f t="shared" si="3"/>
        <v>0.25</v>
      </c>
      <c r="Y31" s="28">
        <v>0.49</v>
      </c>
    </row>
    <row r="32" spans="1:25" ht="15" x14ac:dyDescent="0.25">
      <c r="A32" s="9">
        <v>43945</v>
      </c>
      <c r="B32" s="13">
        <v>292</v>
      </c>
      <c r="C32" s="13">
        <v>46</v>
      </c>
      <c r="D32" s="13">
        <v>37</v>
      </c>
      <c r="E32" s="13">
        <v>4</v>
      </c>
      <c r="F32" s="13">
        <v>5</v>
      </c>
      <c r="G32" s="13">
        <v>182</v>
      </c>
      <c r="H32" s="13">
        <v>64</v>
      </c>
      <c r="I32" s="13">
        <v>9</v>
      </c>
      <c r="J32" s="13">
        <v>12</v>
      </c>
      <c r="K32" s="13">
        <v>19</v>
      </c>
      <c r="L32" s="13">
        <v>3</v>
      </c>
      <c r="M32" s="13">
        <v>11</v>
      </c>
      <c r="N32" s="13">
        <v>5</v>
      </c>
      <c r="O32" s="15">
        <f t="shared" si="4"/>
        <v>1</v>
      </c>
      <c r="T32" s="9">
        <v>43945</v>
      </c>
      <c r="U32" s="17">
        <f t="shared" si="0"/>
        <v>17.903987918700327</v>
      </c>
      <c r="V32" s="17">
        <f t="shared" si="1"/>
        <v>1.946085643336992</v>
      </c>
      <c r="W32" s="22">
        <f t="shared" si="2"/>
        <v>0.10869565217391304</v>
      </c>
      <c r="X32" s="22">
        <f t="shared" si="3"/>
        <v>2.2222222222222223E-2</v>
      </c>
      <c r="Y32" s="28">
        <v>0.49</v>
      </c>
    </row>
    <row r="33" spans="1:25" ht="15" x14ac:dyDescent="0.25">
      <c r="A33" s="9">
        <v>43948</v>
      </c>
      <c r="B33" s="13">
        <v>322</v>
      </c>
      <c r="C33" s="13">
        <v>51</v>
      </c>
      <c r="D33" s="13">
        <v>41</v>
      </c>
      <c r="E33" s="13">
        <v>5</v>
      </c>
      <c r="F33" s="13">
        <v>5</v>
      </c>
      <c r="G33" s="13">
        <v>231</v>
      </c>
      <c r="H33" s="13">
        <v>40</v>
      </c>
      <c r="I33" s="13">
        <v>12</v>
      </c>
      <c r="J33" s="13">
        <v>13</v>
      </c>
      <c r="K33" s="13">
        <v>19</v>
      </c>
      <c r="L33" s="13">
        <v>2</v>
      </c>
      <c r="M33" s="13">
        <v>12</v>
      </c>
      <c r="N33" s="13">
        <v>5</v>
      </c>
      <c r="O33" s="15">
        <f t="shared" si="4"/>
        <v>5</v>
      </c>
      <c r="T33" s="9">
        <v>43948</v>
      </c>
      <c r="U33" s="17">
        <f t="shared" si="0"/>
        <v>19.85007356203732</v>
      </c>
      <c r="V33" s="17">
        <f t="shared" si="1"/>
        <v>1.946085643336992</v>
      </c>
      <c r="W33" s="22">
        <f t="shared" si="2"/>
        <v>9.8039215686274508E-2</v>
      </c>
      <c r="X33" s="22">
        <f t="shared" si="3"/>
        <v>0.10869565217391304</v>
      </c>
      <c r="Y33" s="28">
        <v>0.5</v>
      </c>
    </row>
    <row r="34" spans="1:25" ht="15" x14ac:dyDescent="0.25">
      <c r="A34" s="9">
        <v>43949</v>
      </c>
      <c r="B34" s="13">
        <v>331</v>
      </c>
      <c r="C34" s="13">
        <v>53</v>
      </c>
      <c r="D34" s="13">
        <v>42</v>
      </c>
      <c r="E34" s="13">
        <v>6</v>
      </c>
      <c r="F34" s="13">
        <v>5</v>
      </c>
      <c r="G34" s="13">
        <v>232</v>
      </c>
      <c r="H34" s="13">
        <v>46</v>
      </c>
      <c r="I34" s="13">
        <v>11</v>
      </c>
      <c r="J34" s="13">
        <v>14</v>
      </c>
      <c r="K34" s="13">
        <v>19</v>
      </c>
      <c r="L34" s="13">
        <v>2</v>
      </c>
      <c r="M34" s="13">
        <v>12</v>
      </c>
      <c r="N34" s="13">
        <v>5</v>
      </c>
      <c r="O34" s="15">
        <f t="shared" si="4"/>
        <v>2</v>
      </c>
      <c r="T34" s="9">
        <v>43949</v>
      </c>
      <c r="U34" s="17">
        <f t="shared" si="0"/>
        <v>20.628507819372118</v>
      </c>
      <c r="V34" s="17">
        <f t="shared" si="1"/>
        <v>1.946085643336992</v>
      </c>
      <c r="W34" s="22">
        <f t="shared" si="2"/>
        <v>9.4339622641509441E-2</v>
      </c>
      <c r="X34" s="22">
        <f t="shared" si="3"/>
        <v>3.9215686274509803E-2</v>
      </c>
      <c r="Y34" s="28">
        <v>0.49</v>
      </c>
    </row>
    <row r="35" spans="1:25" ht="15" x14ac:dyDescent="0.25">
      <c r="A35" s="9">
        <v>43950</v>
      </c>
      <c r="B35" s="13">
        <v>340</v>
      </c>
      <c r="C35" s="13">
        <v>55</v>
      </c>
      <c r="D35" s="13">
        <v>43</v>
      </c>
      <c r="E35" s="13">
        <v>5</v>
      </c>
      <c r="F35" s="13">
        <v>5</v>
      </c>
      <c r="G35" s="13">
        <v>232</v>
      </c>
      <c r="H35" s="13">
        <v>53</v>
      </c>
      <c r="I35" s="13">
        <v>14</v>
      </c>
      <c r="J35" s="13">
        <v>13</v>
      </c>
      <c r="K35" s="13">
        <v>19</v>
      </c>
      <c r="L35" s="13">
        <v>2</v>
      </c>
      <c r="M35" s="13">
        <v>12</v>
      </c>
      <c r="N35" s="13">
        <v>5</v>
      </c>
      <c r="O35" s="15">
        <f t="shared" si="4"/>
        <v>2</v>
      </c>
      <c r="T35" s="9">
        <v>43950</v>
      </c>
      <c r="U35" s="17">
        <f t="shared" si="0"/>
        <v>21.406942076706912</v>
      </c>
      <c r="V35" s="17">
        <f t="shared" si="1"/>
        <v>1.946085643336992</v>
      </c>
      <c r="W35" s="22">
        <f t="shared" si="2"/>
        <v>9.0909090909090912E-2</v>
      </c>
      <c r="X35" s="22">
        <f t="shared" si="3"/>
        <v>3.7735849056603772E-2</v>
      </c>
      <c r="Y35" s="28">
        <v>0.49</v>
      </c>
    </row>
    <row r="36" spans="1:25" ht="15" x14ac:dyDescent="0.25">
      <c r="A36" s="9">
        <v>43951</v>
      </c>
      <c r="B36" s="13">
        <v>372</v>
      </c>
      <c r="C36" s="13">
        <v>57</v>
      </c>
      <c r="D36" s="13">
        <v>45</v>
      </c>
      <c r="E36" s="13">
        <v>7</v>
      </c>
      <c r="F36" s="13">
        <v>5</v>
      </c>
      <c r="G36" s="13">
        <v>247</v>
      </c>
      <c r="H36" s="13">
        <v>68</v>
      </c>
      <c r="I36" s="13">
        <v>14</v>
      </c>
      <c r="J36" s="13">
        <v>9</v>
      </c>
      <c r="K36" s="13">
        <v>23</v>
      </c>
      <c r="L36" s="13">
        <v>5</v>
      </c>
      <c r="M36" s="13">
        <v>13</v>
      </c>
      <c r="N36" s="13">
        <v>5</v>
      </c>
      <c r="O36" s="15">
        <f t="shared" si="4"/>
        <v>2</v>
      </c>
      <c r="T36" s="9">
        <v>43951</v>
      </c>
      <c r="U36" s="17">
        <f t="shared" si="0"/>
        <v>22.18537633404171</v>
      </c>
      <c r="V36" s="17">
        <f t="shared" si="1"/>
        <v>1.946085643336992</v>
      </c>
      <c r="W36" s="22">
        <f t="shared" si="2"/>
        <v>8.771929824561403E-2</v>
      </c>
      <c r="X36" s="22">
        <f t="shared" si="3"/>
        <v>3.6363636363636362E-2</v>
      </c>
      <c r="Y36" s="28">
        <v>0.48</v>
      </c>
    </row>
    <row r="37" spans="1:25" ht="15" x14ac:dyDescent="0.25">
      <c r="A37" s="9">
        <v>43952</v>
      </c>
      <c r="B37" s="13">
        <v>375</v>
      </c>
      <c r="C37" s="13">
        <v>58</v>
      </c>
      <c r="D37" s="13">
        <v>46</v>
      </c>
      <c r="E37" s="13">
        <v>7</v>
      </c>
      <c r="F37" s="13">
        <v>5</v>
      </c>
      <c r="G37" s="13">
        <v>248</v>
      </c>
      <c r="H37" s="13">
        <v>69</v>
      </c>
      <c r="I37" s="13">
        <v>12</v>
      </c>
      <c r="J37" s="13">
        <v>10</v>
      </c>
      <c r="K37" s="13">
        <v>25</v>
      </c>
      <c r="L37" s="13">
        <v>5</v>
      </c>
      <c r="M37" s="13">
        <v>15</v>
      </c>
      <c r="N37" s="13">
        <v>5</v>
      </c>
      <c r="O37" s="15">
        <f t="shared" si="4"/>
        <v>1</v>
      </c>
      <c r="T37" s="9">
        <v>43952</v>
      </c>
      <c r="U37" s="17">
        <f t="shared" si="0"/>
        <v>22.574593462709107</v>
      </c>
      <c r="V37" s="17">
        <f t="shared" si="1"/>
        <v>1.946085643336992</v>
      </c>
      <c r="W37" s="22">
        <f t="shared" si="2"/>
        <v>8.6206896551724144E-2</v>
      </c>
      <c r="X37" s="22">
        <f t="shared" si="3"/>
        <v>1.7543859649122806E-2</v>
      </c>
      <c r="Y37" s="28">
        <v>0.56999999999999995</v>
      </c>
    </row>
    <row r="38" spans="1:25" ht="15" x14ac:dyDescent="0.25">
      <c r="A38" s="9">
        <v>43953</v>
      </c>
      <c r="B38" s="13">
        <v>379</v>
      </c>
      <c r="C38" s="13">
        <v>58</v>
      </c>
      <c r="D38" s="13">
        <v>49</v>
      </c>
      <c r="E38" s="13">
        <v>3</v>
      </c>
      <c r="F38" s="13">
        <v>6</v>
      </c>
      <c r="G38" s="13">
        <v>257</v>
      </c>
      <c r="H38" s="13">
        <v>64</v>
      </c>
      <c r="I38" s="13">
        <v>12</v>
      </c>
      <c r="J38" s="13">
        <v>11</v>
      </c>
      <c r="K38" s="13">
        <v>26</v>
      </c>
      <c r="L38" s="13">
        <v>5</v>
      </c>
      <c r="M38" s="13">
        <v>15</v>
      </c>
      <c r="N38" s="13">
        <v>6</v>
      </c>
      <c r="O38" s="15">
        <f t="shared" si="4"/>
        <v>0</v>
      </c>
      <c r="T38" s="9">
        <v>43953</v>
      </c>
      <c r="U38" s="17">
        <f t="shared" si="0"/>
        <v>22.574593462709107</v>
      </c>
      <c r="V38" s="17">
        <f t="shared" si="1"/>
        <v>2.3353027720043906</v>
      </c>
      <c r="W38" s="22">
        <f t="shared" si="2"/>
        <v>0.10344827586206896</v>
      </c>
      <c r="X38" s="22">
        <f t="shared" si="3"/>
        <v>0</v>
      </c>
      <c r="Y38" s="28">
        <v>0.54</v>
      </c>
    </row>
    <row r="39" spans="1:25" ht="15" x14ac:dyDescent="0.25">
      <c r="A39" s="9">
        <v>43955</v>
      </c>
      <c r="B39" s="13">
        <v>399</v>
      </c>
      <c r="C39" s="13">
        <v>63</v>
      </c>
      <c r="D39" s="13">
        <v>52</v>
      </c>
      <c r="E39" s="13">
        <v>5</v>
      </c>
      <c r="F39" s="13">
        <v>6</v>
      </c>
      <c r="G39" s="13">
        <v>268</v>
      </c>
      <c r="H39" s="13">
        <v>68</v>
      </c>
      <c r="I39" s="13">
        <v>17</v>
      </c>
      <c r="J39" s="13">
        <v>11</v>
      </c>
      <c r="K39" s="13">
        <v>27</v>
      </c>
      <c r="L39" s="13">
        <v>6</v>
      </c>
      <c r="M39" s="13">
        <v>15</v>
      </c>
      <c r="N39" s="13">
        <v>6</v>
      </c>
      <c r="O39" s="15">
        <f t="shared" si="4"/>
        <v>5</v>
      </c>
      <c r="R39"/>
      <c r="T39" s="9">
        <v>43955</v>
      </c>
      <c r="U39" s="17">
        <f t="shared" si="0"/>
        <v>24.520679106046099</v>
      </c>
      <c r="V39" s="17">
        <f t="shared" si="1"/>
        <v>2.3353027720043906</v>
      </c>
      <c r="W39" s="22">
        <f t="shared" si="2"/>
        <v>9.5238095238095233E-2</v>
      </c>
      <c r="X39" s="22">
        <f t="shared" si="3"/>
        <v>8.6206896551724144E-2</v>
      </c>
      <c r="Y39" s="28">
        <v>0.49</v>
      </c>
    </row>
    <row r="40" spans="1:25" ht="15" x14ac:dyDescent="0.25">
      <c r="A40" s="9">
        <v>43956</v>
      </c>
      <c r="B40" s="13">
        <v>410</v>
      </c>
      <c r="C40" s="13">
        <v>67</v>
      </c>
      <c r="D40" s="13">
        <v>54</v>
      </c>
      <c r="E40" s="13">
        <v>7</v>
      </c>
      <c r="F40" s="13">
        <v>6</v>
      </c>
      <c r="G40" s="13">
        <v>284</v>
      </c>
      <c r="H40" s="13">
        <v>56</v>
      </c>
      <c r="I40" s="13">
        <v>12</v>
      </c>
      <c r="J40" s="13">
        <v>11</v>
      </c>
      <c r="K40" s="13">
        <v>28</v>
      </c>
      <c r="L40" s="13">
        <v>4</v>
      </c>
      <c r="M40" s="13">
        <v>18</v>
      </c>
      <c r="N40" s="13">
        <v>6</v>
      </c>
      <c r="O40" s="15">
        <f t="shared" si="4"/>
        <v>4</v>
      </c>
      <c r="T40" s="9">
        <v>43956</v>
      </c>
      <c r="U40" s="17">
        <f t="shared" si="0"/>
        <v>26.077547620715695</v>
      </c>
      <c r="V40" s="17">
        <f t="shared" si="1"/>
        <v>2.3353027720043906</v>
      </c>
      <c r="W40" s="22">
        <f t="shared" si="2"/>
        <v>8.9552238805970144E-2</v>
      </c>
      <c r="X40" s="22">
        <f t="shared" si="3"/>
        <v>6.3492063492063489E-2</v>
      </c>
      <c r="Y40" s="28">
        <v>0.48</v>
      </c>
    </row>
    <row r="41" spans="1:25" ht="15" x14ac:dyDescent="0.25">
      <c r="A41" s="9">
        <v>43957</v>
      </c>
      <c r="B41" s="13">
        <v>498</v>
      </c>
      <c r="C41" s="13">
        <v>69</v>
      </c>
      <c r="D41" s="13">
        <v>57</v>
      </c>
      <c r="E41" s="13">
        <v>5</v>
      </c>
      <c r="F41" s="13">
        <v>7</v>
      </c>
      <c r="G41" s="13">
        <v>362</v>
      </c>
      <c r="H41" s="13">
        <v>67</v>
      </c>
      <c r="I41" s="13">
        <v>9</v>
      </c>
      <c r="J41" s="13">
        <v>12</v>
      </c>
      <c r="K41" s="13">
        <v>30</v>
      </c>
      <c r="L41" s="13">
        <v>4</v>
      </c>
      <c r="M41" s="13">
        <v>19</v>
      </c>
      <c r="N41" s="13">
        <v>7</v>
      </c>
      <c r="O41" s="15">
        <f t="shared" si="4"/>
        <v>2</v>
      </c>
      <c r="T41" s="9">
        <v>43957</v>
      </c>
      <c r="U41" s="17">
        <f t="shared" si="0"/>
        <v>26.855981878050489</v>
      </c>
      <c r="V41" s="17">
        <f t="shared" si="1"/>
        <v>2.7245199006717891</v>
      </c>
      <c r="W41" s="22">
        <f t="shared" si="2"/>
        <v>0.10144927536231885</v>
      </c>
      <c r="X41" s="22">
        <f t="shared" si="3"/>
        <v>2.9850746268656716E-2</v>
      </c>
      <c r="Y41" s="28">
        <v>0.49</v>
      </c>
    </row>
    <row r="42" spans="1:25" ht="15" x14ac:dyDescent="0.25">
      <c r="A42" s="9">
        <v>43958</v>
      </c>
      <c r="B42" s="13">
        <v>517</v>
      </c>
      <c r="C42" s="13">
        <v>71</v>
      </c>
      <c r="D42" s="13">
        <v>59</v>
      </c>
      <c r="E42" s="13">
        <v>4</v>
      </c>
      <c r="F42" s="13">
        <v>8</v>
      </c>
      <c r="G42" s="13">
        <v>375</v>
      </c>
      <c r="H42" s="13">
        <v>71</v>
      </c>
      <c r="I42" s="13">
        <v>10</v>
      </c>
      <c r="J42" s="13">
        <v>9</v>
      </c>
      <c r="K42" s="13">
        <v>33</v>
      </c>
      <c r="L42" s="13">
        <v>6</v>
      </c>
      <c r="M42" s="13">
        <v>19</v>
      </c>
      <c r="N42" s="13">
        <v>8</v>
      </c>
      <c r="O42" s="15">
        <f t="shared" si="4"/>
        <v>2</v>
      </c>
      <c r="T42" s="9">
        <v>43958</v>
      </c>
      <c r="U42" s="17">
        <f t="shared" si="0"/>
        <v>27.634416135385287</v>
      </c>
      <c r="V42" s="17">
        <f t="shared" si="1"/>
        <v>3.1137370293391875</v>
      </c>
      <c r="W42" s="22">
        <f t="shared" si="2"/>
        <v>0.11267605633802817</v>
      </c>
      <c r="X42" s="22">
        <f t="shared" si="3"/>
        <v>2.8985507246376812E-2</v>
      </c>
      <c r="Y42" s="28">
        <v>0.48</v>
      </c>
    </row>
    <row r="43" spans="1:25" ht="15" x14ac:dyDescent="0.25">
      <c r="A43" s="9">
        <v>43959</v>
      </c>
      <c r="B43" s="13">
        <v>527</v>
      </c>
      <c r="C43" s="13">
        <v>78</v>
      </c>
      <c r="D43" s="13">
        <v>62</v>
      </c>
      <c r="E43" s="13">
        <v>7</v>
      </c>
      <c r="F43" s="13">
        <v>9</v>
      </c>
      <c r="G43" s="13">
        <v>382</v>
      </c>
      <c r="H43" s="13">
        <v>67</v>
      </c>
      <c r="I43" s="13">
        <v>13</v>
      </c>
      <c r="J43" s="13">
        <v>11</v>
      </c>
      <c r="K43" s="13">
        <v>33</v>
      </c>
      <c r="L43" s="13">
        <v>4</v>
      </c>
      <c r="M43" s="13">
        <v>20</v>
      </c>
      <c r="N43" s="13">
        <v>9</v>
      </c>
      <c r="O43" s="15">
        <f t="shared" si="4"/>
        <v>7</v>
      </c>
      <c r="Q43"/>
      <c r="T43" s="9">
        <v>43959</v>
      </c>
      <c r="U43" s="17">
        <f t="shared" si="0"/>
        <v>30.358936036057077</v>
      </c>
      <c r="V43" s="17">
        <f t="shared" si="1"/>
        <v>3.5029541580065859</v>
      </c>
      <c r="W43" s="22">
        <f t="shared" si="2"/>
        <v>0.11538461538461539</v>
      </c>
      <c r="X43" s="22">
        <f t="shared" si="3"/>
        <v>9.8591549295774641E-2</v>
      </c>
      <c r="Y43" s="28">
        <v>0.47</v>
      </c>
    </row>
    <row r="44" spans="1:25" ht="15" x14ac:dyDescent="0.25">
      <c r="A44" s="9">
        <v>43960</v>
      </c>
      <c r="B44" s="13">
        <v>535</v>
      </c>
      <c r="C44" s="13">
        <v>83</v>
      </c>
      <c r="D44" s="13">
        <v>63</v>
      </c>
      <c r="E44" s="13">
        <v>11</v>
      </c>
      <c r="F44" s="13">
        <v>9</v>
      </c>
      <c r="G44" s="13">
        <v>400</v>
      </c>
      <c r="H44" s="13">
        <v>52</v>
      </c>
      <c r="I44" s="13">
        <v>12</v>
      </c>
      <c r="J44" s="13">
        <v>14</v>
      </c>
      <c r="K44" s="13">
        <v>34</v>
      </c>
      <c r="L44" s="13">
        <v>4</v>
      </c>
      <c r="M44" s="13">
        <v>21</v>
      </c>
      <c r="N44" s="13">
        <v>9</v>
      </c>
      <c r="O44" s="15">
        <f t="shared" si="4"/>
        <v>5</v>
      </c>
      <c r="T44" s="9">
        <v>43960</v>
      </c>
      <c r="U44" s="17">
        <f t="shared" si="0"/>
        <v>32.305021679394066</v>
      </c>
      <c r="V44" s="17">
        <f t="shared" si="1"/>
        <v>3.5029541580065859</v>
      </c>
      <c r="W44" s="22">
        <f t="shared" si="2"/>
        <v>0.10843373493975904</v>
      </c>
      <c r="X44" s="22">
        <f t="shared" si="3"/>
        <v>6.4102564102564097E-2</v>
      </c>
      <c r="Y44" s="28">
        <v>0.52</v>
      </c>
    </row>
    <row r="45" spans="1:25" ht="15" x14ac:dyDescent="0.25">
      <c r="A45" s="9">
        <v>43961</v>
      </c>
      <c r="B45" s="13">
        <v>539</v>
      </c>
      <c r="C45" s="13">
        <v>87</v>
      </c>
      <c r="D45" s="13">
        <v>65</v>
      </c>
      <c r="E45" s="13">
        <v>11</v>
      </c>
      <c r="F45" s="13">
        <v>11</v>
      </c>
      <c r="G45" s="13">
        <v>401</v>
      </c>
      <c r="H45" s="13">
        <v>51</v>
      </c>
      <c r="I45" s="13">
        <v>12</v>
      </c>
      <c r="J45" s="13">
        <v>10</v>
      </c>
      <c r="K45" s="13">
        <v>37</v>
      </c>
      <c r="L45" s="13">
        <v>3</v>
      </c>
      <c r="M45" s="13">
        <v>23</v>
      </c>
      <c r="N45" s="13">
        <v>11</v>
      </c>
      <c r="O45" s="15">
        <f t="shared" si="4"/>
        <v>4</v>
      </c>
      <c r="T45" s="9">
        <v>43961</v>
      </c>
      <c r="U45" s="17">
        <f t="shared" si="0"/>
        <v>33.861890194063662</v>
      </c>
      <c r="V45" s="17">
        <f t="shared" si="1"/>
        <v>4.2813884153413824</v>
      </c>
      <c r="W45" s="22">
        <f t="shared" si="2"/>
        <v>0.12643678160919541</v>
      </c>
      <c r="X45" s="22">
        <f t="shared" si="3"/>
        <v>4.8192771084337352E-2</v>
      </c>
      <c r="Y45" s="30">
        <v>0.55000000000000004</v>
      </c>
    </row>
    <row r="46" spans="1:25" ht="15" x14ac:dyDescent="0.25">
      <c r="A46" s="9">
        <v>43962</v>
      </c>
      <c r="B46" s="13">
        <v>539</v>
      </c>
      <c r="C46" s="13">
        <v>87</v>
      </c>
      <c r="D46" s="13">
        <v>65</v>
      </c>
      <c r="E46" s="13">
        <v>11</v>
      </c>
      <c r="F46" s="13">
        <v>11</v>
      </c>
      <c r="G46" s="13">
        <v>401</v>
      </c>
      <c r="H46" s="13">
        <v>51</v>
      </c>
      <c r="I46" s="13">
        <v>12</v>
      </c>
      <c r="J46" s="13">
        <v>10</v>
      </c>
      <c r="K46" s="13">
        <v>37</v>
      </c>
      <c r="L46" s="13">
        <v>3</v>
      </c>
      <c r="M46" s="13">
        <v>23</v>
      </c>
      <c r="N46" s="13">
        <v>11</v>
      </c>
      <c r="O46" s="15">
        <f t="shared" si="4"/>
        <v>0</v>
      </c>
      <c r="T46" s="9">
        <v>43962</v>
      </c>
      <c r="U46" s="17">
        <f t="shared" si="0"/>
        <v>33.861890194063662</v>
      </c>
      <c r="V46" s="17">
        <f t="shared" si="1"/>
        <v>4.2813884153413824</v>
      </c>
      <c r="W46" s="22">
        <f t="shared" si="2"/>
        <v>0.12643678160919541</v>
      </c>
      <c r="X46" s="22">
        <f t="shared" si="3"/>
        <v>0</v>
      </c>
      <c r="Y46" s="30">
        <v>0.49</v>
      </c>
    </row>
    <row r="47" spans="1:25" ht="15" x14ac:dyDescent="0.25">
      <c r="A47" s="9">
        <v>43963</v>
      </c>
      <c r="B47" s="13">
        <v>555</v>
      </c>
      <c r="C47" s="13">
        <v>91</v>
      </c>
      <c r="D47" s="13">
        <v>69</v>
      </c>
      <c r="E47" s="13">
        <v>10</v>
      </c>
      <c r="F47" s="13">
        <v>11</v>
      </c>
      <c r="G47" s="13">
        <v>404</v>
      </c>
      <c r="H47" s="13">
        <v>60</v>
      </c>
      <c r="I47" s="13">
        <v>13</v>
      </c>
      <c r="J47" s="13">
        <v>11</v>
      </c>
      <c r="K47" s="13">
        <v>39</v>
      </c>
      <c r="L47" s="13">
        <v>4</v>
      </c>
      <c r="M47" s="13">
        <v>23</v>
      </c>
      <c r="N47" s="13">
        <v>11</v>
      </c>
      <c r="O47" s="15">
        <f t="shared" si="4"/>
        <v>4</v>
      </c>
      <c r="T47" s="9">
        <v>43963</v>
      </c>
      <c r="U47" s="17">
        <f t="shared" si="0"/>
        <v>35.418758708733257</v>
      </c>
      <c r="V47" s="17">
        <f t="shared" si="1"/>
        <v>4.2813884153413824</v>
      </c>
      <c r="W47" s="22">
        <f t="shared" si="2"/>
        <v>0.12087912087912088</v>
      </c>
      <c r="X47" s="22">
        <f t="shared" si="3"/>
        <v>4.5977011494252873E-2</v>
      </c>
      <c r="Y47" s="30">
        <v>0.47</v>
      </c>
    </row>
    <row r="48" spans="1:25" ht="15" x14ac:dyDescent="0.25">
      <c r="A48" s="9">
        <v>43964</v>
      </c>
      <c r="B48" s="13">
        <v>565</v>
      </c>
      <c r="C48" s="13">
        <v>97</v>
      </c>
      <c r="D48" s="13">
        <v>70</v>
      </c>
      <c r="E48" s="13">
        <v>15</v>
      </c>
      <c r="F48" s="13">
        <v>11</v>
      </c>
      <c r="G48" s="13">
        <v>414</v>
      </c>
      <c r="H48" s="13">
        <v>54</v>
      </c>
      <c r="I48" s="13">
        <v>15</v>
      </c>
      <c r="J48" s="13">
        <v>11</v>
      </c>
      <c r="K48" s="13">
        <v>41</v>
      </c>
      <c r="L48" s="13">
        <v>4</v>
      </c>
      <c r="M48" s="13">
        <v>25</v>
      </c>
      <c r="N48" s="13">
        <v>11</v>
      </c>
      <c r="O48" s="15">
        <f t="shared" si="4"/>
        <v>6</v>
      </c>
      <c r="P48"/>
      <c r="T48" s="9">
        <v>43964</v>
      </c>
      <c r="U48" s="17">
        <f t="shared" si="0"/>
        <v>37.754061480737647</v>
      </c>
      <c r="V48" s="17">
        <f t="shared" si="1"/>
        <v>4.2813884153413824</v>
      </c>
      <c r="W48" s="22">
        <f t="shared" si="2"/>
        <v>0.1134020618556701</v>
      </c>
      <c r="X48" s="22">
        <f t="shared" si="3"/>
        <v>6.5934065934065936E-2</v>
      </c>
      <c r="Y48" s="30">
        <v>0.49</v>
      </c>
    </row>
    <row r="49" spans="1:25" ht="15" x14ac:dyDescent="0.25">
      <c r="A49" s="9">
        <v>43965</v>
      </c>
      <c r="B49" s="13">
        <v>583</v>
      </c>
      <c r="C49" s="13">
        <v>107</v>
      </c>
      <c r="D49" s="13">
        <v>86</v>
      </c>
      <c r="E49" s="13">
        <v>10</v>
      </c>
      <c r="F49" s="13">
        <v>11</v>
      </c>
      <c r="G49" s="13">
        <v>423</v>
      </c>
      <c r="H49" s="13">
        <v>53</v>
      </c>
      <c r="I49" s="13">
        <v>10</v>
      </c>
      <c r="J49" s="13">
        <v>12</v>
      </c>
      <c r="K49" s="13">
        <v>40</v>
      </c>
      <c r="L49" s="13">
        <v>4</v>
      </c>
      <c r="M49" s="13">
        <v>25</v>
      </c>
      <c r="N49" s="13">
        <v>11</v>
      </c>
      <c r="O49" s="15">
        <f t="shared" si="4"/>
        <v>10</v>
      </c>
      <c r="T49" s="9">
        <v>43965</v>
      </c>
      <c r="U49" s="17">
        <f t="shared" si="0"/>
        <v>41.646232767411632</v>
      </c>
      <c r="V49" s="17">
        <f t="shared" si="1"/>
        <v>4.2813884153413824</v>
      </c>
      <c r="W49" s="22">
        <f t="shared" si="2"/>
        <v>0.10280373831775701</v>
      </c>
      <c r="X49" s="22">
        <f t="shared" si="3"/>
        <v>0.10309278350515463</v>
      </c>
      <c r="Y49" s="28">
        <v>0.49</v>
      </c>
    </row>
    <row r="50" spans="1:25" ht="15" x14ac:dyDescent="0.25">
      <c r="A50" s="9">
        <v>43966</v>
      </c>
      <c r="B50" s="13">
        <v>591</v>
      </c>
      <c r="C50" s="13">
        <v>112</v>
      </c>
      <c r="D50" s="13">
        <v>89</v>
      </c>
      <c r="E50" s="13">
        <v>11</v>
      </c>
      <c r="F50" s="13">
        <v>11</v>
      </c>
      <c r="G50" s="13">
        <v>428</v>
      </c>
      <c r="H50" s="13">
        <v>51</v>
      </c>
      <c r="I50" s="13">
        <v>16</v>
      </c>
      <c r="J50" s="13">
        <v>12</v>
      </c>
      <c r="K50" s="13">
        <v>41</v>
      </c>
      <c r="L50" s="13">
        <v>4</v>
      </c>
      <c r="M50" s="13">
        <v>25</v>
      </c>
      <c r="N50" s="13">
        <v>11</v>
      </c>
      <c r="O50" s="15">
        <f t="shared" si="4"/>
        <v>5</v>
      </c>
      <c r="T50" s="9">
        <v>43966</v>
      </c>
      <c r="U50" s="17">
        <f t="shared" si="0"/>
        <v>43.592318410748625</v>
      </c>
      <c r="V50" s="17">
        <f t="shared" si="1"/>
        <v>4.2813884153413824</v>
      </c>
      <c r="W50" s="22">
        <f t="shared" si="2"/>
        <v>9.8214285714285712E-2</v>
      </c>
      <c r="X50" s="22">
        <f t="shared" si="3"/>
        <v>4.6728971962616821E-2</v>
      </c>
      <c r="Y50" s="28">
        <v>0.47</v>
      </c>
    </row>
    <row r="51" spans="1:25" ht="15" x14ac:dyDescent="0.25">
      <c r="A51" s="9">
        <v>43967</v>
      </c>
      <c r="B51" s="13">
        <v>591</v>
      </c>
      <c r="C51" s="13">
        <v>112</v>
      </c>
      <c r="D51" s="13">
        <v>89</v>
      </c>
      <c r="E51" s="13">
        <v>11</v>
      </c>
      <c r="F51" s="13">
        <v>11</v>
      </c>
      <c r="G51" s="13">
        <v>428</v>
      </c>
      <c r="H51" s="13">
        <v>51</v>
      </c>
      <c r="I51" s="13">
        <v>16</v>
      </c>
      <c r="J51" s="13">
        <v>12</v>
      </c>
      <c r="K51" s="13">
        <v>41</v>
      </c>
      <c r="L51" s="13">
        <v>4</v>
      </c>
      <c r="M51" s="13">
        <v>25</v>
      </c>
      <c r="N51" s="13">
        <v>12</v>
      </c>
      <c r="O51" s="15">
        <f t="shared" si="4"/>
        <v>0</v>
      </c>
      <c r="T51" s="9">
        <v>43967</v>
      </c>
      <c r="U51" s="17">
        <f t="shared" si="0"/>
        <v>43.592318410748625</v>
      </c>
      <c r="V51" s="17">
        <f t="shared" si="1"/>
        <v>4.2813884153413824</v>
      </c>
      <c r="W51" s="22">
        <f t="shared" si="2"/>
        <v>0.10714285714285714</v>
      </c>
      <c r="X51" s="22">
        <f t="shared" si="3"/>
        <v>0</v>
      </c>
      <c r="Y51" s="34">
        <v>0.51</v>
      </c>
    </row>
    <row r="52" spans="1:25" ht="15" x14ac:dyDescent="0.25">
      <c r="A52" s="9">
        <v>43968</v>
      </c>
      <c r="B52" s="13">
        <v>614</v>
      </c>
      <c r="C52" s="13">
        <v>117</v>
      </c>
      <c r="D52" s="13">
        <v>94</v>
      </c>
      <c r="E52" s="13">
        <v>10</v>
      </c>
      <c r="F52" s="13">
        <v>13</v>
      </c>
      <c r="G52" s="13">
        <v>440</v>
      </c>
      <c r="H52" s="13">
        <v>57</v>
      </c>
      <c r="I52" s="13">
        <v>18</v>
      </c>
      <c r="J52" s="13">
        <v>15</v>
      </c>
      <c r="K52" s="13">
        <v>43</v>
      </c>
      <c r="L52" s="13">
        <v>4</v>
      </c>
      <c r="M52" s="13">
        <v>26</v>
      </c>
      <c r="N52" s="13">
        <v>13</v>
      </c>
      <c r="O52" s="15">
        <f t="shared" si="4"/>
        <v>5</v>
      </c>
      <c r="T52" s="9">
        <v>43968</v>
      </c>
      <c r="U52" s="17">
        <f t="shared" si="0"/>
        <v>45.538404054085618</v>
      </c>
      <c r="V52" s="17">
        <f t="shared" si="1"/>
        <v>5.0598226726761792</v>
      </c>
      <c r="W52" s="22">
        <f t="shared" si="2"/>
        <v>0.1111111111111111</v>
      </c>
      <c r="X52" s="22">
        <f t="shared" si="3"/>
        <v>4.4642857142857144E-2</v>
      </c>
      <c r="Y52" s="30">
        <v>0.54</v>
      </c>
    </row>
    <row r="53" spans="1:25" ht="15" x14ac:dyDescent="0.25">
      <c r="A53" s="9">
        <v>43969</v>
      </c>
      <c r="B53" s="13">
        <v>648</v>
      </c>
      <c r="C53" s="13">
        <v>134</v>
      </c>
      <c r="D53" s="13">
        <v>109</v>
      </c>
      <c r="E53" s="13">
        <v>11</v>
      </c>
      <c r="F53" s="13">
        <v>14</v>
      </c>
      <c r="G53" s="13">
        <v>458</v>
      </c>
      <c r="H53" s="13">
        <v>56</v>
      </c>
      <c r="I53" s="13">
        <v>18</v>
      </c>
      <c r="J53" s="13">
        <v>15</v>
      </c>
      <c r="K53" s="13">
        <v>48</v>
      </c>
      <c r="L53" s="13">
        <v>7</v>
      </c>
      <c r="M53" s="13">
        <v>27</v>
      </c>
      <c r="N53" s="13">
        <v>14</v>
      </c>
      <c r="O53" s="15">
        <f t="shared" si="4"/>
        <v>17</v>
      </c>
      <c r="T53" s="9">
        <v>43969</v>
      </c>
      <c r="U53" s="17">
        <f t="shared" si="0"/>
        <v>52.15509524143139</v>
      </c>
      <c r="V53" s="17">
        <f t="shared" si="1"/>
        <v>5.4490398013435781</v>
      </c>
      <c r="W53" s="22">
        <f t="shared" si="2"/>
        <v>0.1044776119402985</v>
      </c>
      <c r="X53" s="22">
        <f t="shared" si="3"/>
        <v>0.14529914529914531</v>
      </c>
      <c r="Y53" s="28">
        <v>0.48</v>
      </c>
    </row>
    <row r="54" spans="1:25" ht="15" x14ac:dyDescent="0.25">
      <c r="A54" s="9">
        <v>43970</v>
      </c>
      <c r="B54" s="13">
        <v>656</v>
      </c>
      <c r="C54" s="13">
        <v>134</v>
      </c>
      <c r="D54" s="13">
        <v>110</v>
      </c>
      <c r="E54" s="13">
        <v>10</v>
      </c>
      <c r="F54" s="13">
        <v>14</v>
      </c>
      <c r="G54" s="13">
        <v>461</v>
      </c>
      <c r="H54" s="13">
        <v>61</v>
      </c>
      <c r="I54" s="13">
        <v>16</v>
      </c>
      <c r="J54" s="13">
        <v>15</v>
      </c>
      <c r="K54" s="13">
        <v>50</v>
      </c>
      <c r="L54" s="13">
        <v>8</v>
      </c>
      <c r="M54" s="13">
        <v>28</v>
      </c>
      <c r="N54" s="13">
        <v>14</v>
      </c>
      <c r="O54" s="15">
        <f t="shared" si="4"/>
        <v>0</v>
      </c>
      <c r="T54" s="9">
        <v>43970</v>
      </c>
      <c r="U54" s="17">
        <f t="shared" si="0"/>
        <v>52.15509524143139</v>
      </c>
      <c r="V54" s="17">
        <f t="shared" si="1"/>
        <v>5.4490398013435781</v>
      </c>
      <c r="W54" s="22">
        <f t="shared" si="2"/>
        <v>0.1044776119402985</v>
      </c>
      <c r="X54" s="22">
        <f t="shared" si="3"/>
        <v>0</v>
      </c>
      <c r="Y54" s="28">
        <v>0.48</v>
      </c>
    </row>
    <row r="55" spans="1:25" ht="15" x14ac:dyDescent="0.25">
      <c r="A55" s="9">
        <v>43971</v>
      </c>
      <c r="B55" s="13">
        <v>751</v>
      </c>
      <c r="C55" s="13">
        <v>162</v>
      </c>
      <c r="D55" s="13">
        <v>138</v>
      </c>
      <c r="E55" s="13">
        <v>10</v>
      </c>
      <c r="F55" s="13">
        <v>14</v>
      </c>
      <c r="G55" s="42">
        <v>522</v>
      </c>
      <c r="H55" s="13">
        <v>67</v>
      </c>
      <c r="I55" s="13">
        <v>18</v>
      </c>
      <c r="J55" s="13">
        <v>17</v>
      </c>
      <c r="K55" s="13">
        <v>50</v>
      </c>
      <c r="L55" s="13">
        <v>8</v>
      </c>
      <c r="M55" s="13">
        <v>28</v>
      </c>
      <c r="N55" s="13">
        <v>14</v>
      </c>
      <c r="O55" s="15">
        <f t="shared" si="4"/>
        <v>28</v>
      </c>
      <c r="T55" s="9">
        <v>43971</v>
      </c>
      <c r="U55" s="17">
        <f t="shared" si="0"/>
        <v>63.053174844118544</v>
      </c>
      <c r="V55" s="17">
        <f t="shared" si="1"/>
        <v>5.4490398013435781</v>
      </c>
      <c r="W55" s="22">
        <f t="shared" si="2"/>
        <v>8.6419753086419748E-2</v>
      </c>
      <c r="X55" s="22">
        <f t="shared" si="3"/>
        <v>0.20895522388059701</v>
      </c>
      <c r="Y55" s="28">
        <v>0.48</v>
      </c>
    </row>
    <row r="56" spans="1:25" ht="15" x14ac:dyDescent="0.25">
      <c r="A56" s="9">
        <v>43972</v>
      </c>
      <c r="B56" s="13">
        <v>814</v>
      </c>
      <c r="C56" s="13">
        <v>191</v>
      </c>
      <c r="D56" s="13">
        <v>168</v>
      </c>
      <c r="E56" s="13">
        <v>7</v>
      </c>
      <c r="F56" s="13">
        <v>16</v>
      </c>
      <c r="G56" s="13">
        <v>546</v>
      </c>
      <c r="H56" s="13">
        <v>77</v>
      </c>
      <c r="I56" s="42">
        <v>16</v>
      </c>
      <c r="J56" s="13">
        <v>14</v>
      </c>
      <c r="K56" s="13">
        <v>51</v>
      </c>
      <c r="L56" s="13">
        <v>7</v>
      </c>
      <c r="M56" s="13">
        <v>28</v>
      </c>
      <c r="N56" s="13">
        <v>16</v>
      </c>
      <c r="O56" s="15">
        <f t="shared" si="4"/>
        <v>29</v>
      </c>
      <c r="T56" s="9">
        <v>43972</v>
      </c>
      <c r="U56" s="17">
        <f t="shared" si="0"/>
        <v>74.340471575473103</v>
      </c>
      <c r="V56" s="17">
        <f t="shared" si="1"/>
        <v>6.227474058678375</v>
      </c>
      <c r="W56" s="22">
        <f t="shared" si="2"/>
        <v>8.3769633507853408E-2</v>
      </c>
      <c r="X56" s="22">
        <f t="shared" si="3"/>
        <v>0.17901234567901234</v>
      </c>
    </row>
    <row r="57" spans="1:25" ht="15" x14ac:dyDescent="0.25">
      <c r="A57" s="9">
        <v>43973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/>
      <c r="U57" s="17"/>
      <c r="V57" s="17"/>
      <c r="W57" s="17"/>
    </row>
    <row r="58" spans="1:25" ht="15" x14ac:dyDescent="0.25">
      <c r="A58" s="9">
        <v>43974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5"/>
      <c r="U58" s="17"/>
      <c r="V58" s="17"/>
      <c r="W58" s="17"/>
    </row>
    <row r="59" spans="1:25" ht="15" x14ac:dyDescent="0.25">
      <c r="A59" s="9">
        <v>43975</v>
      </c>
      <c r="V59"/>
    </row>
    <row r="60" spans="1:25" ht="15" x14ac:dyDescent="0.25">
      <c r="A60" s="9">
        <v>43976</v>
      </c>
    </row>
    <row r="61" spans="1:25" ht="15" x14ac:dyDescent="0.25">
      <c r="A61" s="9">
        <v>43977</v>
      </c>
    </row>
    <row r="62" spans="1:25" ht="15" x14ac:dyDescent="0.25">
      <c r="A62" s="9">
        <v>43978</v>
      </c>
      <c r="K62"/>
    </row>
    <row r="63" spans="1:25" ht="15" x14ac:dyDescent="0.25">
      <c r="A63" s="9">
        <v>43979</v>
      </c>
      <c r="H63"/>
      <c r="I63"/>
      <c r="K63"/>
      <c r="O63"/>
    </row>
    <row r="64" spans="1:25" ht="15" x14ac:dyDescent="0.25">
      <c r="A64" s="9">
        <v>43980</v>
      </c>
      <c r="H64"/>
      <c r="K64"/>
      <c r="M64"/>
    </row>
    <row r="65" spans="1:1" ht="15" x14ac:dyDescent="0.25">
      <c r="A65" s="9">
        <v>43981</v>
      </c>
    </row>
    <row r="66" spans="1:1" ht="15" x14ac:dyDescent="0.25">
      <c r="A66" s="9">
        <v>43982</v>
      </c>
    </row>
    <row r="143" spans="25:25" ht="15" x14ac:dyDescent="0.25">
      <c r="Y143"/>
    </row>
  </sheetData>
  <pageMargins left="0.22" right="0.17" top="0.32" bottom="0.34" header="0.31496062000000002" footer="0.31496062000000002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E51C-3C12-40C2-AB21-3B832419A9B0}">
  <dimension ref="A1:S68"/>
  <sheetViews>
    <sheetView workbookViewId="0">
      <pane ySplit="1" topLeftCell="A2" activePane="bottomLeft" state="frozen"/>
      <selection pane="bottomLeft" activeCell="D12" sqref="D12"/>
    </sheetView>
  </sheetViews>
  <sheetFormatPr defaultRowHeight="15" x14ac:dyDescent="0.25"/>
  <cols>
    <col min="3" max="3" width="9.5703125" style="1" customWidth="1"/>
    <col min="4" max="5" width="9.140625" style="1" customWidth="1"/>
    <col min="6" max="15" width="9.140625" customWidth="1"/>
    <col min="16" max="16" width="13" style="1" customWidth="1"/>
    <col min="19" max="19" width="12" bestFit="1" customWidth="1"/>
  </cols>
  <sheetData>
    <row r="1" spans="1:16" ht="22.5" x14ac:dyDescent="0.25">
      <c r="A1" s="11" t="s">
        <v>63</v>
      </c>
      <c r="B1" s="11" t="s">
        <v>64</v>
      </c>
      <c r="C1" s="11" t="s">
        <v>33</v>
      </c>
      <c r="D1" s="11" t="s">
        <v>1</v>
      </c>
      <c r="E1" s="11" t="s">
        <v>34</v>
      </c>
      <c r="F1" s="11" t="s">
        <v>35</v>
      </c>
      <c r="G1" s="11" t="s">
        <v>36</v>
      </c>
      <c r="H1" s="11" t="s">
        <v>15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33" t="s">
        <v>16</v>
      </c>
    </row>
    <row r="2" spans="1:16" x14ac:dyDescent="0.25">
      <c r="A2" s="1">
        <v>1</v>
      </c>
      <c r="B2" s="9">
        <f>'Graficos Novos'!A2</f>
        <v>43907</v>
      </c>
      <c r="C2" s="1">
        <v>32</v>
      </c>
      <c r="D2" s="1">
        <v>0</v>
      </c>
      <c r="E2" s="1">
        <v>0</v>
      </c>
      <c r="F2" s="7">
        <f>'Graficos Novos'!E2</f>
        <v>0</v>
      </c>
      <c r="G2" s="31">
        <v>0</v>
      </c>
      <c r="H2" s="31">
        <v>0</v>
      </c>
      <c r="I2" s="31">
        <v>32</v>
      </c>
      <c r="J2" s="7">
        <f>'Graficos Novos'!I2</f>
        <v>0</v>
      </c>
      <c r="K2" s="7">
        <f>'Graficos Novos'!J2</f>
        <v>0</v>
      </c>
      <c r="L2" s="7">
        <f>'Graficos Novos'!K2</f>
        <v>0</v>
      </c>
      <c r="M2" s="1">
        <v>0</v>
      </c>
      <c r="N2" s="1">
        <v>0</v>
      </c>
      <c r="O2" s="1">
        <v>0</v>
      </c>
      <c r="P2" s="34">
        <v>0.41</v>
      </c>
    </row>
    <row r="3" spans="1:16" x14ac:dyDescent="0.25">
      <c r="A3" s="1">
        <v>2</v>
      </c>
      <c r="B3" s="9">
        <f>'Graficos Novos'!A3</f>
        <v>43908</v>
      </c>
      <c r="C3" s="7">
        <f>IF(('Graficos Novos'!B3-'Graficos Novos'!B2)&lt;0,0,'Graficos Novos'!B3-'Graficos Novos'!B2)</f>
        <v>16</v>
      </c>
      <c r="D3" s="1">
        <f>IF(('Graficos Novos'!C3-'Graficos Novos'!C2)&lt;0,0,'Graficos Novos'!C3-'Graficos Novos'!C2)</f>
        <v>0</v>
      </c>
      <c r="E3" s="1">
        <f>IF(('Graficos Novos'!D3-'Graficos Novos'!D2)&lt;0,0,'Graficos Novos'!D3-'Graficos Novos'!D2)</f>
        <v>0</v>
      </c>
      <c r="F3" s="7">
        <f>'Graficos Novos'!E3</f>
        <v>0</v>
      </c>
      <c r="G3" s="1">
        <f>IF(('Graficos Novos'!F3-'Graficos Novos'!F2)&lt;0,0,'Graficos Novos'!F3-'Graficos Novos'!F2)</f>
        <v>0</v>
      </c>
      <c r="H3" s="1">
        <f>IF(('Graficos Novos'!G3-'Graficos Novos'!G2)&lt;0,0,'Graficos Novos'!G3-'Graficos Novos'!G2)</f>
        <v>0</v>
      </c>
      <c r="I3" s="1">
        <f>IF(('Graficos Novos'!H3-'Graficos Novos'!H2)&lt;0,0,'Graficos Novos'!H3-'Graficos Novos'!H2)</f>
        <v>16</v>
      </c>
      <c r="J3" s="7">
        <f>'Graficos Novos'!I3</f>
        <v>0</v>
      </c>
      <c r="K3" s="7">
        <f>'Graficos Novos'!J3</f>
        <v>0</v>
      </c>
      <c r="L3" s="1">
        <f>IF(('Graficos Novos'!K3-'Graficos Novos'!K2)&lt;0,0,'Graficos Novos'!K3-'Graficos Novos'!K2)</f>
        <v>0</v>
      </c>
      <c r="M3" s="1">
        <f>IF(('Graficos Novos'!L3-'Graficos Novos'!L2)&lt;0,0,'Graficos Novos'!L3-'Graficos Novos'!L2)</f>
        <v>0</v>
      </c>
      <c r="N3" s="1">
        <f>IF(('Graficos Novos'!M3-'Graficos Novos'!M2)&lt;0,0,'Graficos Novos'!M3-'Graficos Novos'!M2)</f>
        <v>0</v>
      </c>
      <c r="O3" s="1">
        <f>IF(('Graficos Novos'!N3-'Graficos Novos'!N2)&lt;0,0,'Graficos Novos'!N3-'Graficos Novos'!N2)</f>
        <v>0</v>
      </c>
      <c r="P3" s="34">
        <v>0.43</v>
      </c>
    </row>
    <row r="4" spans="1:16" x14ac:dyDescent="0.25">
      <c r="A4" s="1">
        <v>3</v>
      </c>
      <c r="B4" s="9">
        <f>'Graficos Novos'!A4</f>
        <v>43909</v>
      </c>
      <c r="C4" s="7">
        <f>IF(('Graficos Novos'!B4-'Graficos Novos'!B3)&lt;0,0,'Graficos Novos'!B4-'Graficos Novos'!B3)</f>
        <v>18</v>
      </c>
      <c r="D4" s="1">
        <f>IF(('Graficos Novos'!C4-'Graficos Novos'!C3)&lt;0,0,'Graficos Novos'!C4-'Graficos Novos'!C3)</f>
        <v>0</v>
      </c>
      <c r="E4" s="1">
        <f>IF(('Graficos Novos'!D4-'Graficos Novos'!D3)&lt;0,0,'Graficos Novos'!D4-'Graficos Novos'!D3)</f>
        <v>0</v>
      </c>
      <c r="F4" s="7">
        <f>'Graficos Novos'!E4</f>
        <v>0</v>
      </c>
      <c r="G4" s="1">
        <f>IF(('Graficos Novos'!F4-'Graficos Novos'!F3)&lt;0,0,'Graficos Novos'!F4-'Graficos Novos'!F3)</f>
        <v>0</v>
      </c>
      <c r="H4" s="1">
        <f>IF(('Graficos Novos'!G4-'Graficos Novos'!G3)&lt;0,0,'Graficos Novos'!G4-'Graficos Novos'!G3)</f>
        <v>1</v>
      </c>
      <c r="I4" s="1">
        <f>IF(('Graficos Novos'!H4-'Graficos Novos'!H3)&lt;0,0,'Graficos Novos'!H4-'Graficos Novos'!H3)</f>
        <v>17</v>
      </c>
      <c r="J4" s="7">
        <f>'Graficos Novos'!I4</f>
        <v>0</v>
      </c>
      <c r="K4" s="7">
        <f>'Graficos Novos'!J4</f>
        <v>0</v>
      </c>
      <c r="L4" s="1">
        <f>IF(('Graficos Novos'!K4-'Graficos Novos'!K3)&lt;0,0,'Graficos Novos'!K4-'Graficos Novos'!K3)</f>
        <v>0</v>
      </c>
      <c r="M4" s="1">
        <f>IF(('Graficos Novos'!L4-'Graficos Novos'!L3)&lt;0,0,'Graficos Novos'!L4-'Graficos Novos'!L3)</f>
        <v>0</v>
      </c>
      <c r="N4" s="1">
        <f>IF(('Graficos Novos'!M4-'Graficos Novos'!M3)&lt;0,0,'Graficos Novos'!M4-'Graficos Novos'!M3)</f>
        <v>0</v>
      </c>
      <c r="O4" s="1">
        <f>IF(('Graficos Novos'!N4-'Graficos Novos'!N3)&lt;0,0,'Graficos Novos'!N4-'Graficos Novos'!N3)</f>
        <v>0</v>
      </c>
      <c r="P4" s="34">
        <v>0.46</v>
      </c>
    </row>
    <row r="5" spans="1:16" x14ac:dyDescent="0.25">
      <c r="A5" s="1">
        <v>4</v>
      </c>
      <c r="B5" s="9">
        <f>'Graficos Novos'!A5</f>
        <v>43910</v>
      </c>
      <c r="C5" s="7">
        <f>IF(('Graficos Novos'!B5-'Graficos Novos'!B4)&lt;0,0,'Graficos Novos'!B5-'Graficos Novos'!B4)</f>
        <v>3</v>
      </c>
      <c r="D5" s="1">
        <f>IF(('Graficos Novos'!C5-'Graficos Novos'!C4)&lt;0,0,'Graficos Novos'!C5-'Graficos Novos'!C4)</f>
        <v>0</v>
      </c>
      <c r="E5" s="1">
        <f>IF(('Graficos Novos'!D5-'Graficos Novos'!D4)&lt;0,0,'Graficos Novos'!D5-'Graficos Novos'!D4)</f>
        <v>0</v>
      </c>
      <c r="F5" s="7">
        <f>'Graficos Novos'!E5</f>
        <v>0</v>
      </c>
      <c r="G5" s="1">
        <f>IF(('Graficos Novos'!F5-'Graficos Novos'!F4)&lt;0,0,'Graficos Novos'!F5-'Graficos Novos'!F4)</f>
        <v>0</v>
      </c>
      <c r="H5" s="1">
        <f>IF(('Graficos Novos'!G5-'Graficos Novos'!G4)&lt;0,0,'Graficos Novos'!G5-'Graficos Novos'!G4)</f>
        <v>0</v>
      </c>
      <c r="I5" s="1">
        <f>IF(('Graficos Novos'!H5-'Graficos Novos'!H4)&lt;0,0,'Graficos Novos'!H5-'Graficos Novos'!H4)</f>
        <v>3</v>
      </c>
      <c r="J5" s="7">
        <f>'Graficos Novos'!I5</f>
        <v>0</v>
      </c>
      <c r="K5" s="7">
        <f>'Graficos Novos'!J5</f>
        <v>0</v>
      </c>
      <c r="L5" s="1">
        <f>IF(('Graficos Novos'!K5-'Graficos Novos'!K4)&lt;0,0,'Graficos Novos'!K5-'Graficos Novos'!K4)</f>
        <v>0</v>
      </c>
      <c r="M5" s="1">
        <f>IF(('Graficos Novos'!L5-'Graficos Novos'!L4)&lt;0,0,'Graficos Novos'!L5-'Graficos Novos'!L4)</f>
        <v>0</v>
      </c>
      <c r="N5" s="1">
        <f>IF(('Graficos Novos'!M5-'Graficos Novos'!M4)&lt;0,0,'Graficos Novos'!M5-'Graficos Novos'!M4)</f>
        <v>0</v>
      </c>
      <c r="O5" s="1">
        <f>IF(('Graficos Novos'!N5-'Graficos Novos'!N4)&lt;0,0,'Graficos Novos'!N5-'Graficos Novos'!N4)</f>
        <v>0</v>
      </c>
      <c r="P5" s="34">
        <v>0.47</v>
      </c>
    </row>
    <row r="6" spans="1:16" x14ac:dyDescent="0.25">
      <c r="A6" s="1">
        <v>5</v>
      </c>
      <c r="B6" s="9">
        <f>'Graficos Novos'!A6</f>
        <v>43912</v>
      </c>
      <c r="C6" s="7">
        <f>IF(('Graficos Novos'!B6-'Graficos Novos'!B5)&lt;0,0,'Graficos Novos'!B6-'Graficos Novos'!B5)</f>
        <v>2</v>
      </c>
      <c r="D6" s="1">
        <f>IF(('Graficos Novos'!C6-'Graficos Novos'!C5)&lt;0,0,'Graficos Novos'!C6-'Graficos Novos'!C5)</f>
        <v>0</v>
      </c>
      <c r="E6" s="1">
        <f>IF(('Graficos Novos'!D6-'Graficos Novos'!D5)&lt;0,0,'Graficos Novos'!D6-'Graficos Novos'!D5)</f>
        <v>0</v>
      </c>
      <c r="F6" s="7">
        <f>'Graficos Novos'!E6</f>
        <v>0</v>
      </c>
      <c r="G6" s="1">
        <f>IF(('Graficos Novos'!F6-'Graficos Novos'!F5)&lt;0,0,'Graficos Novos'!F6-'Graficos Novos'!F5)</f>
        <v>0</v>
      </c>
      <c r="H6" s="1">
        <f>IF(('Graficos Novos'!G6-'Graficos Novos'!G5)&lt;0,0,'Graficos Novos'!G6-'Graficos Novos'!G5)</f>
        <v>0</v>
      </c>
      <c r="I6" s="1">
        <f>IF(('Graficos Novos'!H6-'Graficos Novos'!H5)&lt;0,0,'Graficos Novos'!H6-'Graficos Novos'!H5)</f>
        <v>2</v>
      </c>
      <c r="J6" s="7">
        <f>'Graficos Novos'!I6</f>
        <v>0</v>
      </c>
      <c r="K6" s="7">
        <f>'Graficos Novos'!J6</f>
        <v>0</v>
      </c>
      <c r="L6" s="1">
        <f>IF(('Graficos Novos'!K6-'Graficos Novos'!K5)&lt;0,0,'Graficos Novos'!K6-'Graficos Novos'!K5)</f>
        <v>0</v>
      </c>
      <c r="M6" s="1">
        <f>IF(('Graficos Novos'!L6-'Graficos Novos'!L5)&lt;0,0,'Graficos Novos'!L6-'Graficos Novos'!L5)</f>
        <v>0</v>
      </c>
      <c r="N6" s="1">
        <f>IF(('Graficos Novos'!M6-'Graficos Novos'!M5)&lt;0,0,'Graficos Novos'!M6-'Graficos Novos'!M5)</f>
        <v>0</v>
      </c>
      <c r="O6" s="1">
        <f>IF(('Graficos Novos'!N6-'Graficos Novos'!N5)&lt;0,0,'Graficos Novos'!N6-'Graficos Novos'!N5)</f>
        <v>0</v>
      </c>
      <c r="P6" s="34">
        <v>0.59</v>
      </c>
    </row>
    <row r="7" spans="1:16" x14ac:dyDescent="0.25">
      <c r="A7" s="1">
        <v>6</v>
      </c>
      <c r="B7" s="9">
        <f>'Graficos Novos'!A7</f>
        <v>43913</v>
      </c>
      <c r="C7" s="7">
        <f>IF(('Graficos Novos'!B7-'Graficos Novos'!B6)&lt;0,0,'Graficos Novos'!B7-'Graficos Novos'!B6)</f>
        <v>11</v>
      </c>
      <c r="D7" s="1">
        <f>IF(('Graficos Novos'!C7-'Graficos Novos'!C6)&lt;0,0,'Graficos Novos'!C7-'Graficos Novos'!C6)</f>
        <v>0</v>
      </c>
      <c r="E7" s="1">
        <f>IF(('Graficos Novos'!D7-'Graficos Novos'!D6)&lt;0,0,'Graficos Novos'!D7-'Graficos Novos'!D6)</f>
        <v>0</v>
      </c>
      <c r="F7" s="7">
        <f>'Graficos Novos'!E7</f>
        <v>0</v>
      </c>
      <c r="G7" s="1">
        <f>IF(('Graficos Novos'!F7-'Graficos Novos'!F6)&lt;0,0,'Graficos Novos'!F7-'Graficos Novos'!F6)</f>
        <v>0</v>
      </c>
      <c r="H7" s="1">
        <f>IF(('Graficos Novos'!G7-'Graficos Novos'!G6)&lt;0,0,'Graficos Novos'!G7-'Graficos Novos'!G6)</f>
        <v>2</v>
      </c>
      <c r="I7" s="1">
        <f>IF(('Graficos Novos'!H7-'Graficos Novos'!H6)&lt;0,0,'Graficos Novos'!H7-'Graficos Novos'!H6)</f>
        <v>9</v>
      </c>
      <c r="J7" s="7">
        <f>'Graficos Novos'!I7</f>
        <v>0</v>
      </c>
      <c r="K7" s="7">
        <f>'Graficos Novos'!J7</f>
        <v>0</v>
      </c>
      <c r="L7" s="1">
        <f>IF(('Graficos Novos'!K7-'Graficos Novos'!K6)&lt;0,0,'Graficos Novos'!K7-'Graficos Novos'!K6)</f>
        <v>0</v>
      </c>
      <c r="M7" s="1">
        <f>IF(('Graficos Novos'!L7-'Graficos Novos'!L6)&lt;0,0,'Graficos Novos'!L7-'Graficos Novos'!L6)</f>
        <v>0</v>
      </c>
      <c r="N7" s="1">
        <f>IF(('Graficos Novos'!M7-'Graficos Novos'!M6)&lt;0,0,'Graficos Novos'!M7-'Graficos Novos'!M6)</f>
        <v>0</v>
      </c>
      <c r="O7" s="1">
        <f>IF(('Graficos Novos'!N7-'Graficos Novos'!N6)&lt;0,0,'Graficos Novos'!N7-'Graficos Novos'!N6)</f>
        <v>0</v>
      </c>
      <c r="P7" s="34">
        <v>0.55000000000000004</v>
      </c>
    </row>
    <row r="8" spans="1:16" x14ac:dyDescent="0.25">
      <c r="A8" s="1">
        <v>7</v>
      </c>
      <c r="B8" s="9">
        <f>'Graficos Novos'!A8</f>
        <v>43914</v>
      </c>
      <c r="C8" s="7">
        <f>IF(('Graficos Novos'!B8-'Graficos Novos'!B7)&lt;0,0,'Graficos Novos'!B8-'Graficos Novos'!B7)</f>
        <v>7</v>
      </c>
      <c r="D8" s="1">
        <f>IF(('Graficos Novos'!C8-'Graficos Novos'!C7)&lt;0,0,'Graficos Novos'!C8-'Graficos Novos'!C7)</f>
        <v>0</v>
      </c>
      <c r="E8" s="1">
        <f>IF(('Graficos Novos'!D8-'Graficos Novos'!D7)&lt;0,0,'Graficos Novos'!D8-'Graficos Novos'!D7)</f>
        <v>0</v>
      </c>
      <c r="F8" s="7">
        <f>'Graficos Novos'!E8</f>
        <v>0</v>
      </c>
      <c r="G8" s="1">
        <f>IF(('Graficos Novos'!F8-'Graficos Novos'!F7)&lt;0,0,'Graficos Novos'!F8-'Graficos Novos'!F7)</f>
        <v>0</v>
      </c>
      <c r="H8" s="1">
        <f>IF(('Graficos Novos'!G8-'Graficos Novos'!G7)&lt;0,0,'Graficos Novos'!G8-'Graficos Novos'!G7)</f>
        <v>0</v>
      </c>
      <c r="I8" s="1">
        <f>IF(('Graficos Novos'!H8-'Graficos Novos'!H7)&lt;0,0,'Graficos Novos'!H8-'Graficos Novos'!H7)</f>
        <v>7</v>
      </c>
      <c r="J8" s="7">
        <f>'Graficos Novos'!I8</f>
        <v>0</v>
      </c>
      <c r="K8" s="7">
        <f>'Graficos Novos'!J8</f>
        <v>0</v>
      </c>
      <c r="L8" s="1">
        <f>IF(('Graficos Novos'!K8-'Graficos Novos'!K7)&lt;0,0,'Graficos Novos'!K8-'Graficos Novos'!K7)</f>
        <v>0</v>
      </c>
      <c r="M8" s="1">
        <f>IF(('Graficos Novos'!L8-'Graficos Novos'!L7)&lt;0,0,'Graficos Novos'!L8-'Graficos Novos'!L7)</f>
        <v>1</v>
      </c>
      <c r="N8" s="1">
        <f>IF(('Graficos Novos'!M8-'Graficos Novos'!M7)&lt;0,0,'Graficos Novos'!M8-'Graficos Novos'!M7)</f>
        <v>0</v>
      </c>
      <c r="O8" s="1">
        <f>IF(('Graficos Novos'!N8-'Graficos Novos'!N7)&lt;0,0,'Graficos Novos'!N8-'Graficos Novos'!N7)</f>
        <v>0</v>
      </c>
      <c r="P8" s="34">
        <v>0.56000000000000005</v>
      </c>
    </row>
    <row r="9" spans="1:16" x14ac:dyDescent="0.25">
      <c r="A9" s="1">
        <v>8</v>
      </c>
      <c r="B9" s="9">
        <f>'Graficos Novos'!A9</f>
        <v>43915</v>
      </c>
      <c r="C9" s="7">
        <f>IF(('Graficos Novos'!B9-'Graficos Novos'!B8)&lt;0,0,'Graficos Novos'!B9-'Graficos Novos'!B8)</f>
        <v>3</v>
      </c>
      <c r="D9" s="1">
        <f>IF(('Graficos Novos'!C9-'Graficos Novos'!C8)&lt;0,0,'Graficos Novos'!C9-'Graficos Novos'!C8)</f>
        <v>0</v>
      </c>
      <c r="E9" s="1">
        <f>IF(('Graficos Novos'!D9-'Graficos Novos'!D8)&lt;0,0,'Graficos Novos'!D9-'Graficos Novos'!D8)</f>
        <v>0</v>
      </c>
      <c r="F9" s="7">
        <f>'Graficos Novos'!E9</f>
        <v>0</v>
      </c>
      <c r="G9" s="1">
        <f>IF(('Graficos Novos'!F9-'Graficos Novos'!F8)&lt;0,0,'Graficos Novos'!F9-'Graficos Novos'!F8)</f>
        <v>0</v>
      </c>
      <c r="H9" s="1">
        <f>IF(('Graficos Novos'!G9-'Graficos Novos'!G8)&lt;0,0,'Graficos Novos'!G9-'Graficos Novos'!G8)</f>
        <v>1</v>
      </c>
      <c r="I9" s="1">
        <f>IF(('Graficos Novos'!H9-'Graficos Novos'!H8)&lt;0,0,'Graficos Novos'!H9-'Graficos Novos'!H8)</f>
        <v>2</v>
      </c>
      <c r="J9" s="7">
        <f>'Graficos Novos'!I9</f>
        <v>0</v>
      </c>
      <c r="K9" s="7">
        <f>'Graficos Novos'!J9</f>
        <v>0</v>
      </c>
      <c r="L9" s="1">
        <f>IF(('Graficos Novos'!K9-'Graficos Novos'!K8)&lt;0,0,'Graficos Novos'!K9-'Graficos Novos'!K8)</f>
        <v>0</v>
      </c>
      <c r="M9" s="1">
        <f>IF(('Graficos Novos'!L9-'Graficos Novos'!L8)&lt;0,0,'Graficos Novos'!L9-'Graficos Novos'!L8)</f>
        <v>0</v>
      </c>
      <c r="N9" s="1">
        <f>IF(('Graficos Novos'!M9-'Graficos Novos'!M8)&lt;0,0,'Graficos Novos'!M9-'Graficos Novos'!M8)</f>
        <v>0</v>
      </c>
      <c r="O9" s="1">
        <f>IF(('Graficos Novos'!N9-'Graficos Novos'!N8)&lt;0,0,'Graficos Novos'!N9-'Graficos Novos'!N8)</f>
        <v>0</v>
      </c>
      <c r="P9" s="34">
        <v>0.56999999999999995</v>
      </c>
    </row>
    <row r="10" spans="1:16" x14ac:dyDescent="0.25">
      <c r="A10" s="1">
        <v>9</v>
      </c>
      <c r="B10" s="9">
        <f>'Graficos Novos'!A10</f>
        <v>43917</v>
      </c>
      <c r="C10" s="7">
        <f>IF(('Graficos Novos'!B10-'Graficos Novos'!B9)&lt;0,0,'Graficos Novos'!B10-'Graficos Novos'!B9)</f>
        <v>7</v>
      </c>
      <c r="D10" s="1">
        <f>IF(('Graficos Novos'!C10-'Graficos Novos'!C9)&lt;0,0,'Graficos Novos'!C10-'Graficos Novos'!C9)</f>
        <v>0</v>
      </c>
      <c r="E10" s="1">
        <f>IF(('Graficos Novos'!D10-'Graficos Novos'!D9)&lt;0,0,'Graficos Novos'!D10-'Graficos Novos'!D9)</f>
        <v>0</v>
      </c>
      <c r="F10" s="7">
        <f>'Graficos Novos'!E10</f>
        <v>0</v>
      </c>
      <c r="G10" s="1">
        <f>IF(('Graficos Novos'!F10-'Graficos Novos'!F9)&lt;0,0,'Graficos Novos'!F10-'Graficos Novos'!F9)</f>
        <v>0</v>
      </c>
      <c r="H10" s="1">
        <f>IF(('Graficos Novos'!G10-'Graficos Novos'!G9)&lt;0,0,'Graficos Novos'!G10-'Graficos Novos'!G9)</f>
        <v>1</v>
      </c>
      <c r="I10" s="1">
        <f>IF(('Graficos Novos'!H10-'Graficos Novos'!H9)&lt;0,0,'Graficos Novos'!H10-'Graficos Novos'!H9)</f>
        <v>6</v>
      </c>
      <c r="J10" s="7">
        <f>'Graficos Novos'!I10</f>
        <v>0</v>
      </c>
      <c r="K10" s="7">
        <f>'Graficos Novos'!J10</f>
        <v>0</v>
      </c>
      <c r="L10" s="1">
        <f>IF(('Graficos Novos'!K10-'Graficos Novos'!K9)&lt;0,0,'Graficos Novos'!K10-'Graficos Novos'!K9)</f>
        <v>0</v>
      </c>
      <c r="M10" s="1">
        <f>IF(('Graficos Novos'!L10-'Graficos Novos'!L9)&lt;0,0,'Graficos Novos'!L10-'Graficos Novos'!L9)</f>
        <v>0</v>
      </c>
      <c r="N10" s="1">
        <f>IF(('Graficos Novos'!M10-'Graficos Novos'!M9)&lt;0,0,'Graficos Novos'!M10-'Graficos Novos'!M9)</f>
        <v>0</v>
      </c>
      <c r="O10" s="1">
        <f>IF(('Graficos Novos'!N10-'Graficos Novos'!N9)&lt;0,0,'Graficos Novos'!N10-'Graficos Novos'!N9)</f>
        <v>0</v>
      </c>
      <c r="P10" s="34">
        <v>0.55000000000000004</v>
      </c>
    </row>
    <row r="11" spans="1:16" x14ac:dyDescent="0.25">
      <c r="A11" s="1">
        <v>10</v>
      </c>
      <c r="B11" s="9">
        <f>'Graficos Novos'!A11</f>
        <v>43918</v>
      </c>
      <c r="C11" s="7">
        <f>IF(('Graficos Novos'!B11-'Graficos Novos'!B10)&lt;0,0,'Graficos Novos'!B11-'Graficos Novos'!B10)</f>
        <v>2</v>
      </c>
      <c r="D11" s="1">
        <f>IF(('Graficos Novos'!C11-'Graficos Novos'!C10)&lt;0,0,'Graficos Novos'!C11-'Graficos Novos'!C10)</f>
        <v>0</v>
      </c>
      <c r="E11" s="1">
        <f>IF(('Graficos Novos'!D11-'Graficos Novos'!D10)&lt;0,0,'Graficos Novos'!D11-'Graficos Novos'!D10)</f>
        <v>0</v>
      </c>
      <c r="F11" s="7">
        <f>'Graficos Novos'!E11</f>
        <v>0</v>
      </c>
      <c r="G11" s="1">
        <f>IF(('Graficos Novos'!F11-'Graficos Novos'!F10)&lt;0,0,'Graficos Novos'!F11-'Graficos Novos'!F10)</f>
        <v>0</v>
      </c>
      <c r="H11" s="1">
        <f>IF(('Graficos Novos'!G11-'Graficos Novos'!G10)&lt;0,0,'Graficos Novos'!G11-'Graficos Novos'!G10)</f>
        <v>0</v>
      </c>
      <c r="I11" s="1">
        <f>IF(('Graficos Novos'!H11-'Graficos Novos'!H10)&lt;0,0,'Graficos Novos'!H11-'Graficos Novos'!H10)</f>
        <v>2</v>
      </c>
      <c r="J11" s="7">
        <f>'Graficos Novos'!I11</f>
        <v>0</v>
      </c>
      <c r="K11" s="7">
        <f>'Graficos Novos'!J11</f>
        <v>0</v>
      </c>
      <c r="L11" s="1">
        <f>IF(('Graficos Novos'!K11-'Graficos Novos'!K10)&lt;0,0,'Graficos Novos'!K11-'Graficos Novos'!K10)</f>
        <v>0</v>
      </c>
      <c r="M11" s="1">
        <f>IF(('Graficos Novos'!L11-'Graficos Novos'!L10)&lt;0,0,'Graficos Novos'!L11-'Graficos Novos'!L10)</f>
        <v>0</v>
      </c>
      <c r="N11" s="1">
        <f>IF(('Graficos Novos'!M11-'Graficos Novos'!M10)&lt;0,0,'Graficos Novos'!M11-'Graficos Novos'!M10)</f>
        <v>0</v>
      </c>
      <c r="O11" s="1">
        <f>IF(('Graficos Novos'!N11-'Graficos Novos'!N10)&lt;0,0,'Graficos Novos'!N11-'Graficos Novos'!N10)</f>
        <v>0</v>
      </c>
      <c r="P11" s="34">
        <v>0.59</v>
      </c>
    </row>
    <row r="12" spans="1:16" x14ac:dyDescent="0.25">
      <c r="A12" s="1">
        <v>11</v>
      </c>
      <c r="B12" s="9">
        <f>'Graficos Novos'!A12</f>
        <v>43920</v>
      </c>
      <c r="C12" s="7">
        <f>IF(('Graficos Novos'!B12-'Graficos Novos'!B11)&lt;0,0,'Graficos Novos'!B12-'Graficos Novos'!B11)</f>
        <v>1</v>
      </c>
      <c r="D12" s="1">
        <f>IF(('Graficos Novos'!C12-'Graficos Novos'!C11)&lt;0,0,'Graficos Novos'!C12-'Graficos Novos'!C11)</f>
        <v>1</v>
      </c>
      <c r="E12" s="1">
        <f>IF(('Graficos Novos'!D12-'Graficos Novos'!D11)&lt;0,0,'Graficos Novos'!D12-'Graficos Novos'!D11)</f>
        <v>0</v>
      </c>
      <c r="F12" s="7">
        <f>'Graficos Novos'!E12</f>
        <v>3</v>
      </c>
      <c r="G12" s="1">
        <f>IF(('Graficos Novos'!F12-'Graficos Novos'!F11)&lt;0,0,'Graficos Novos'!F12-'Graficos Novos'!F11)</f>
        <v>0</v>
      </c>
      <c r="H12" s="1">
        <f>IF(('Graficos Novos'!G12-'Graficos Novos'!G11)&lt;0,0,'Graficos Novos'!G12-'Graficos Novos'!G11)</f>
        <v>4</v>
      </c>
      <c r="I12" s="1">
        <f>IF(('Graficos Novos'!H12-'Graficos Novos'!H11)&lt;0,0,'Graficos Novos'!H12-'Graficos Novos'!H11)</f>
        <v>0</v>
      </c>
      <c r="J12" s="7">
        <f>'Graficos Novos'!I12</f>
        <v>0</v>
      </c>
      <c r="K12" s="7">
        <f>'Graficos Novos'!J12</f>
        <v>4</v>
      </c>
      <c r="L12" s="1">
        <f>IF(('Graficos Novos'!K12-'Graficos Novos'!K11)&lt;0,0,'Graficos Novos'!K12-'Graficos Novos'!K11)</f>
        <v>0</v>
      </c>
      <c r="M12" s="1">
        <f>IF(('Graficos Novos'!L12-'Graficos Novos'!L11)&lt;0,0,'Graficos Novos'!L12-'Graficos Novos'!L11)</f>
        <v>0</v>
      </c>
      <c r="N12" s="1">
        <f>IF(('Graficos Novos'!M12-'Graficos Novos'!M11)&lt;0,0,'Graficos Novos'!M12-'Graficos Novos'!M11)</f>
        <v>0</v>
      </c>
      <c r="O12" s="1">
        <f>IF(('Graficos Novos'!N12-'Graficos Novos'!N11)&lt;0,0,'Graficos Novos'!N12-'Graficos Novos'!N11)</f>
        <v>0</v>
      </c>
      <c r="P12" s="34">
        <v>0.57999999999999996</v>
      </c>
    </row>
    <row r="13" spans="1:16" x14ac:dyDescent="0.25">
      <c r="A13" s="1">
        <v>12</v>
      </c>
      <c r="B13" s="9">
        <f>'Graficos Novos'!A13</f>
        <v>43921</v>
      </c>
      <c r="C13" s="7">
        <f>IF(('Graficos Novos'!B13-'Graficos Novos'!B12)&lt;0,0,'Graficos Novos'!B13-'Graficos Novos'!B12)</f>
        <v>1</v>
      </c>
      <c r="D13" s="1">
        <f>IF(('Graficos Novos'!C13-'Graficos Novos'!C12)&lt;0,0,'Graficos Novos'!C13-'Graficos Novos'!C12)</f>
        <v>1</v>
      </c>
      <c r="E13" s="1">
        <f>IF(('Graficos Novos'!D13-'Graficos Novos'!D12)&lt;0,0,'Graficos Novos'!D13-'Graficos Novos'!D12)</f>
        <v>0</v>
      </c>
      <c r="F13" s="7">
        <f>'Graficos Novos'!E13</f>
        <v>6</v>
      </c>
      <c r="G13" s="1">
        <f>IF(('Graficos Novos'!F13-'Graficos Novos'!F12)&lt;0,0,'Graficos Novos'!F13-'Graficos Novos'!F12)</f>
        <v>0</v>
      </c>
      <c r="H13" s="1">
        <f>IF(('Graficos Novos'!G13-'Graficos Novos'!G12)&lt;0,0,'Graficos Novos'!G13-'Graficos Novos'!G12)</f>
        <v>1</v>
      </c>
      <c r="I13" s="1">
        <f>IF(('Graficos Novos'!H13-'Graficos Novos'!H12)&lt;0,0,'Graficos Novos'!H13-'Graficos Novos'!H12)</f>
        <v>0</v>
      </c>
      <c r="J13" s="7">
        <f>'Graficos Novos'!I13</f>
        <v>0</v>
      </c>
      <c r="K13" s="7">
        <f>'Graficos Novos'!J13</f>
        <v>2</v>
      </c>
      <c r="L13" s="1">
        <f>IF(('Graficos Novos'!K13-'Graficos Novos'!K12)&lt;0,0,'Graficos Novos'!K13-'Graficos Novos'!K12)</f>
        <v>0</v>
      </c>
      <c r="M13" s="1">
        <f>IF(('Graficos Novos'!L13-'Graficos Novos'!L12)&lt;0,0,'Graficos Novos'!L13-'Graficos Novos'!L12)</f>
        <v>1</v>
      </c>
      <c r="N13" s="1">
        <f>IF(('Graficos Novos'!M13-'Graficos Novos'!M12)&lt;0,0,'Graficos Novos'!M13-'Graficos Novos'!M12)</f>
        <v>0</v>
      </c>
      <c r="O13" s="1">
        <f>IF(('Graficos Novos'!N13-'Graficos Novos'!N12)&lt;0,0,'Graficos Novos'!N13-'Graficos Novos'!N12)</f>
        <v>0</v>
      </c>
      <c r="P13" s="34">
        <v>0.56999999999999995</v>
      </c>
    </row>
    <row r="14" spans="1:16" x14ac:dyDescent="0.25">
      <c r="A14" s="1">
        <v>13</v>
      </c>
      <c r="B14" s="9">
        <f>'Graficos Novos'!A14</f>
        <v>43923</v>
      </c>
      <c r="C14" s="7">
        <f>IF(('Graficos Novos'!B14-'Graficos Novos'!B13)&lt;0,0,'Graficos Novos'!B14-'Graficos Novos'!B13)</f>
        <v>28</v>
      </c>
      <c r="D14" s="1">
        <f>IF(('Graficos Novos'!C14-'Graficos Novos'!C13)&lt;0,0,'Graficos Novos'!C14-'Graficos Novos'!C13)</f>
        <v>0</v>
      </c>
      <c r="E14" s="1">
        <f>IF(('Graficos Novos'!D14-'Graficos Novos'!D13)&lt;0,0,'Graficos Novos'!D14-'Graficos Novos'!D13)</f>
        <v>0</v>
      </c>
      <c r="F14" s="7">
        <f>'Graficos Novos'!E14</f>
        <v>3</v>
      </c>
      <c r="G14" s="1">
        <f>IF(('Graficos Novos'!F14-'Graficos Novos'!F13)&lt;0,0,'Graficos Novos'!F14-'Graficos Novos'!F13)</f>
        <v>0</v>
      </c>
      <c r="H14" s="1">
        <f>IF(('Graficos Novos'!G14-'Graficos Novos'!G13)&lt;0,0,'Graficos Novos'!G14-'Graficos Novos'!G13)</f>
        <v>16</v>
      </c>
      <c r="I14" s="1">
        <f>IF(('Graficos Novos'!H14-'Graficos Novos'!H13)&lt;0,0,'Graficos Novos'!H14-'Graficos Novos'!H13)</f>
        <v>12</v>
      </c>
      <c r="J14" s="7">
        <f>'Graficos Novos'!I14</f>
        <v>0</v>
      </c>
      <c r="K14" s="7">
        <f>'Graficos Novos'!J14</f>
        <v>2</v>
      </c>
      <c r="L14" s="1">
        <f>IF(('Graficos Novos'!K14-'Graficos Novos'!K13)&lt;0,0,'Graficos Novos'!K14-'Graficos Novos'!K13)</f>
        <v>0</v>
      </c>
      <c r="M14" s="1">
        <f>IF(('Graficos Novos'!L14-'Graficos Novos'!L13)&lt;0,0,'Graficos Novos'!L14-'Graficos Novos'!L13)</f>
        <v>3</v>
      </c>
      <c r="N14" s="1">
        <f>IF(('Graficos Novos'!M14-'Graficos Novos'!M13)&lt;0,0,'Graficos Novos'!M14-'Graficos Novos'!M13)</f>
        <v>0</v>
      </c>
      <c r="O14" s="1">
        <f>IF(('Graficos Novos'!N14-'Graficos Novos'!N13)&lt;0,0,'Graficos Novos'!N14-'Graficos Novos'!N13)</f>
        <v>0</v>
      </c>
      <c r="P14" s="34">
        <v>0.56000000000000005</v>
      </c>
    </row>
    <row r="15" spans="1:16" x14ac:dyDescent="0.25">
      <c r="A15" s="1">
        <v>14</v>
      </c>
      <c r="B15" s="9">
        <f>'Graficos Novos'!A15</f>
        <v>43924</v>
      </c>
      <c r="C15" s="7">
        <f>IF(('Graficos Novos'!B15-'Graficos Novos'!B14)&lt;0,0,'Graficos Novos'!B15-'Graficos Novos'!B14)</f>
        <v>7</v>
      </c>
      <c r="D15" s="1">
        <f>IF(('Graficos Novos'!C15-'Graficos Novos'!C14)&lt;0,0,'Graficos Novos'!C15-'Graficos Novos'!C14)</f>
        <v>0</v>
      </c>
      <c r="E15" s="1">
        <f>IF(('Graficos Novos'!D15-'Graficos Novos'!D14)&lt;0,0,'Graficos Novos'!D15-'Graficos Novos'!D14)</f>
        <v>0</v>
      </c>
      <c r="F15" s="7">
        <f>'Graficos Novos'!E15</f>
        <v>1</v>
      </c>
      <c r="G15" s="1">
        <f>IF(('Graficos Novos'!F15-'Graficos Novos'!F14)&lt;0,0,'Graficos Novos'!F15-'Graficos Novos'!F14)</f>
        <v>0</v>
      </c>
      <c r="H15" s="1">
        <f>IF(('Graficos Novos'!G15-'Graficos Novos'!G14)&lt;0,0,'Graficos Novos'!G15-'Graficos Novos'!G14)</f>
        <v>2</v>
      </c>
      <c r="I15" s="1">
        <f>IF(('Graficos Novos'!H15-'Graficos Novos'!H14)&lt;0,0,'Graficos Novos'!H15-'Graficos Novos'!H14)</f>
        <v>5</v>
      </c>
      <c r="J15" s="7">
        <f>'Graficos Novos'!I15</f>
        <v>0</v>
      </c>
      <c r="K15" s="7">
        <f>'Graficos Novos'!J15</f>
        <v>7</v>
      </c>
      <c r="L15" s="1">
        <f>IF(('Graficos Novos'!K15-'Graficos Novos'!K14)&lt;0,0,'Graficos Novos'!K15-'Graficos Novos'!K14)</f>
        <v>0</v>
      </c>
      <c r="M15" s="1">
        <f>IF(('Graficos Novos'!L15-'Graficos Novos'!L14)&lt;0,0,'Graficos Novos'!L15-'Graficos Novos'!L14)</f>
        <v>0</v>
      </c>
      <c r="N15" s="1">
        <f>IF(('Graficos Novos'!M15-'Graficos Novos'!M14)&lt;0,0,'Graficos Novos'!M15-'Graficos Novos'!M14)</f>
        <v>0</v>
      </c>
      <c r="O15" s="1">
        <f>IF(('Graficos Novos'!N15-'Graficos Novos'!N14)&lt;0,0,'Graficos Novos'!N15-'Graficos Novos'!N14)</f>
        <v>0</v>
      </c>
      <c r="P15" s="34">
        <v>0.55000000000000004</v>
      </c>
    </row>
    <row r="16" spans="1:16" x14ac:dyDescent="0.25">
      <c r="A16" s="1">
        <v>15</v>
      </c>
      <c r="B16" s="9">
        <f>'Graficos Novos'!A16</f>
        <v>43925</v>
      </c>
      <c r="C16" s="7">
        <f>IF(('Graficos Novos'!B16-'Graficos Novos'!B15)&lt;0,0,'Graficos Novos'!B16-'Graficos Novos'!B15)</f>
        <v>2</v>
      </c>
      <c r="D16" s="1">
        <f>IF(('Graficos Novos'!C16-'Graficos Novos'!C15)&lt;0,0,'Graficos Novos'!C16-'Graficos Novos'!C15)</f>
        <v>0</v>
      </c>
      <c r="E16" s="1">
        <f>IF(('Graficos Novos'!D16-'Graficos Novos'!D15)&lt;0,0,'Graficos Novos'!D16-'Graficos Novos'!D15)</f>
        <v>0</v>
      </c>
      <c r="F16" s="7">
        <f>'Graficos Novos'!E16</f>
        <v>3</v>
      </c>
      <c r="G16" s="1">
        <f>IF(('Graficos Novos'!F16-'Graficos Novos'!F15)&lt;0,0,'Graficos Novos'!F16-'Graficos Novos'!F15)</f>
        <v>0</v>
      </c>
      <c r="H16" s="1">
        <f>IF(('Graficos Novos'!G16-'Graficos Novos'!G15)&lt;0,0,'Graficos Novos'!G16-'Graficos Novos'!G15)</f>
        <v>0</v>
      </c>
      <c r="I16" s="1">
        <f>IF(('Graficos Novos'!H16-'Graficos Novos'!H15)&lt;0,0,'Graficos Novos'!H16-'Graficos Novos'!H15)</f>
        <v>2</v>
      </c>
      <c r="J16" s="7">
        <f>'Graficos Novos'!I16</f>
        <v>0</v>
      </c>
      <c r="K16" s="7">
        <f>'Graficos Novos'!J16</f>
        <v>7</v>
      </c>
      <c r="L16" s="1">
        <f>IF(('Graficos Novos'!K16-'Graficos Novos'!K15)&lt;0,0,'Graficos Novos'!K16-'Graficos Novos'!K15)</f>
        <v>0</v>
      </c>
      <c r="M16" s="1">
        <f>IF(('Graficos Novos'!L16-'Graficos Novos'!L15)&lt;0,0,'Graficos Novos'!L16-'Graficos Novos'!L15)</f>
        <v>0</v>
      </c>
      <c r="N16" s="1">
        <f>IF(('Graficos Novos'!M16-'Graficos Novos'!M15)&lt;0,0,'Graficos Novos'!M16-'Graficos Novos'!M15)</f>
        <v>0</v>
      </c>
      <c r="O16" s="1">
        <f>IF(('Graficos Novos'!N16-'Graficos Novos'!N15)&lt;0,0,'Graficos Novos'!N16-'Graficos Novos'!N15)</f>
        <v>0</v>
      </c>
      <c r="P16" s="34">
        <v>0.61</v>
      </c>
    </row>
    <row r="17" spans="1:16" x14ac:dyDescent="0.25">
      <c r="A17" s="1">
        <v>16</v>
      </c>
      <c r="B17" s="9">
        <f>'Graficos Novos'!A17</f>
        <v>43929</v>
      </c>
      <c r="C17" s="7">
        <f>IF(('Graficos Novos'!B17-'Graficos Novos'!B16)&lt;0,0,'Graficos Novos'!B17-'Graficos Novos'!B16)</f>
        <v>20</v>
      </c>
      <c r="D17" s="1">
        <f>IF(('Graficos Novos'!C17-'Graficos Novos'!C16)&lt;0,0,'Graficos Novos'!C17-'Graficos Novos'!C16)</f>
        <v>9</v>
      </c>
      <c r="E17" s="1">
        <f>IF(('Graficos Novos'!D17-'Graficos Novos'!D16)&lt;0,0,'Graficos Novos'!D17-'Graficos Novos'!D16)</f>
        <v>7</v>
      </c>
      <c r="F17" s="7">
        <f>'Graficos Novos'!E17</f>
        <v>4</v>
      </c>
      <c r="G17" s="1">
        <f>IF(('Graficos Novos'!F17-'Graficos Novos'!F16)&lt;0,0,'Graficos Novos'!F17-'Graficos Novos'!F16)</f>
        <v>0</v>
      </c>
      <c r="H17" s="1">
        <f>IF(('Graficos Novos'!G17-'Graficos Novos'!G16)&lt;0,0,'Graficos Novos'!G17-'Graficos Novos'!G16)</f>
        <v>13</v>
      </c>
      <c r="I17" s="1">
        <f>IF(('Graficos Novos'!H17-'Graficos Novos'!H16)&lt;0,0,'Graficos Novos'!H17-'Graficos Novos'!H16)</f>
        <v>0</v>
      </c>
      <c r="J17" s="7">
        <f>'Graficos Novos'!I17</f>
        <v>3</v>
      </c>
      <c r="K17" s="7">
        <f>'Graficos Novos'!J17</f>
        <v>9</v>
      </c>
      <c r="L17" s="1">
        <f>IF(('Graficos Novos'!K17-'Graficos Novos'!K16)&lt;0,0,'Graficos Novos'!K17-'Graficos Novos'!K16)</f>
        <v>0</v>
      </c>
      <c r="M17" s="1">
        <f>IF(('Graficos Novos'!L17-'Graficos Novos'!L16)&lt;0,0,'Graficos Novos'!L17-'Graficos Novos'!L16)</f>
        <v>1</v>
      </c>
      <c r="N17" s="1">
        <f>IF(('Graficos Novos'!M17-'Graficos Novos'!M16)&lt;0,0,'Graficos Novos'!M17-'Graficos Novos'!M16)</f>
        <v>3</v>
      </c>
      <c r="O17" s="1">
        <f>IF(('Graficos Novos'!N17-'Graficos Novos'!N16)&lt;0,0,'Graficos Novos'!N17-'Graficos Novos'!N16)</f>
        <v>0</v>
      </c>
      <c r="P17" s="34">
        <v>0.52</v>
      </c>
    </row>
    <row r="18" spans="1:16" x14ac:dyDescent="0.25">
      <c r="A18" s="1">
        <v>17</v>
      </c>
      <c r="B18" s="9">
        <f>'Graficos Novos'!A18</f>
        <v>43930</v>
      </c>
      <c r="C18" s="7">
        <f>IF(('Graficos Novos'!B18-'Graficos Novos'!B17)&lt;0,0,'Graficos Novos'!B18-'Graficos Novos'!B17)</f>
        <v>6</v>
      </c>
      <c r="D18" s="1">
        <f>IF(('Graficos Novos'!C18-'Graficos Novos'!C17)&lt;0,0,'Graficos Novos'!C18-'Graficos Novos'!C17)</f>
        <v>0</v>
      </c>
      <c r="E18" s="1">
        <f>IF(('Graficos Novos'!D18-'Graficos Novos'!D17)&lt;0,0,'Graficos Novos'!D18-'Graficos Novos'!D17)</f>
        <v>0</v>
      </c>
      <c r="F18" s="7">
        <f>'Graficos Novos'!E18</f>
        <v>4</v>
      </c>
      <c r="G18" s="1">
        <f>IF(('Graficos Novos'!F18-'Graficos Novos'!F17)&lt;0,0,'Graficos Novos'!F18-'Graficos Novos'!F17)</f>
        <v>0</v>
      </c>
      <c r="H18" s="1">
        <f>IF(('Graficos Novos'!G18-'Graficos Novos'!G17)&lt;0,0,'Graficos Novos'!G18-'Graficos Novos'!G17)</f>
        <v>4</v>
      </c>
      <c r="I18" s="1">
        <f>IF(('Graficos Novos'!H18-'Graficos Novos'!H17)&lt;0,0,'Graficos Novos'!H18-'Graficos Novos'!H17)</f>
        <v>2</v>
      </c>
      <c r="J18" s="7">
        <f>'Graficos Novos'!I18</f>
        <v>6</v>
      </c>
      <c r="K18" s="7">
        <f>'Graficos Novos'!J18</f>
        <v>9</v>
      </c>
      <c r="L18" s="1">
        <f>IF(('Graficos Novos'!K18-'Graficos Novos'!K17)&lt;0,0,'Graficos Novos'!K18-'Graficos Novos'!K17)</f>
        <v>0</v>
      </c>
      <c r="M18" s="1">
        <f>IF(('Graficos Novos'!L18-'Graficos Novos'!L17)&lt;0,0,'Graficos Novos'!L18-'Graficos Novos'!L17)</f>
        <v>0</v>
      </c>
      <c r="N18" s="1">
        <f>IF(('Graficos Novos'!M18-'Graficos Novos'!M17)&lt;0,0,'Graficos Novos'!M18-'Graficos Novos'!M17)</f>
        <v>1</v>
      </c>
      <c r="O18" s="1">
        <f>IF(('Graficos Novos'!N18-'Graficos Novos'!N17)&lt;0,0,'Graficos Novos'!N18-'Graficos Novos'!N17)</f>
        <v>0</v>
      </c>
      <c r="P18" s="34">
        <v>0.49</v>
      </c>
    </row>
    <row r="19" spans="1:16" x14ac:dyDescent="0.25">
      <c r="A19" s="1">
        <v>18</v>
      </c>
      <c r="B19" s="9">
        <f>'Graficos Novos'!A19</f>
        <v>43931</v>
      </c>
      <c r="C19" s="7">
        <f>IF(('Graficos Novos'!B19-'Graficos Novos'!B18)&lt;0,0,'Graficos Novos'!B19-'Graficos Novos'!B18)</f>
        <v>13</v>
      </c>
      <c r="D19" s="1">
        <f>IF(('Graficos Novos'!C19-'Graficos Novos'!C18)&lt;0,0,'Graficos Novos'!C19-'Graficos Novos'!C18)</f>
        <v>1</v>
      </c>
      <c r="E19" s="1">
        <f>IF(('Graficos Novos'!D19-'Graficos Novos'!D18)&lt;0,0,'Graficos Novos'!D19-'Graficos Novos'!D18)</f>
        <v>0</v>
      </c>
      <c r="F19" s="7">
        <f>'Graficos Novos'!E19</f>
        <v>5</v>
      </c>
      <c r="G19" s="1">
        <f>IF(('Graficos Novos'!F19-'Graficos Novos'!F18)&lt;0,0,'Graficos Novos'!F19-'Graficos Novos'!F18)</f>
        <v>0</v>
      </c>
      <c r="H19" s="1">
        <f>IF(('Graficos Novos'!G19-'Graficos Novos'!G18)&lt;0,0,'Graficos Novos'!G19-'Graficos Novos'!G18)</f>
        <v>0</v>
      </c>
      <c r="I19" s="1">
        <f>IF(('Graficos Novos'!H19-'Graficos Novos'!H18)&lt;0,0,'Graficos Novos'!H19-'Graficos Novos'!H18)</f>
        <v>12</v>
      </c>
      <c r="J19" s="7">
        <f>'Graficos Novos'!I19</f>
        <v>6</v>
      </c>
      <c r="K19" s="7">
        <f>'Graficos Novos'!J19</f>
        <v>9</v>
      </c>
      <c r="L19" s="1">
        <f>IF(('Graficos Novos'!K19-'Graficos Novos'!K18)&lt;0,0,'Graficos Novos'!K19-'Graficos Novos'!K18)</f>
        <v>0</v>
      </c>
      <c r="M19" s="1">
        <f>IF(('Graficos Novos'!L19-'Graficos Novos'!L18)&lt;0,0,'Graficos Novos'!L19-'Graficos Novos'!L18)</f>
        <v>0</v>
      </c>
      <c r="N19" s="1">
        <f>IF(('Graficos Novos'!M19-'Graficos Novos'!M18)&lt;0,0,'Graficos Novos'!M19-'Graficos Novos'!M18)</f>
        <v>0</v>
      </c>
      <c r="O19" s="1">
        <f>IF(('Graficos Novos'!N19-'Graficos Novos'!N18)&lt;0,0,'Graficos Novos'!N19-'Graficos Novos'!N18)</f>
        <v>0</v>
      </c>
      <c r="P19" s="34">
        <v>0.61</v>
      </c>
    </row>
    <row r="20" spans="1:16" x14ac:dyDescent="0.25">
      <c r="A20" s="1">
        <v>19</v>
      </c>
      <c r="B20" s="9">
        <f>'Graficos Novos'!A20</f>
        <v>43932</v>
      </c>
      <c r="C20" s="7">
        <f>IF(('Graficos Novos'!B20-'Graficos Novos'!B19)&lt;0,0,'Graficos Novos'!B20-'Graficos Novos'!B19)</f>
        <v>1</v>
      </c>
      <c r="D20" s="1">
        <f>IF(('Graficos Novos'!C20-'Graficos Novos'!C19)&lt;0,0,'Graficos Novos'!C20-'Graficos Novos'!C19)</f>
        <v>1</v>
      </c>
      <c r="E20" s="1">
        <f>IF(('Graficos Novos'!D20-'Graficos Novos'!D19)&lt;0,0,'Graficos Novos'!D20-'Graficos Novos'!D19)</f>
        <v>0</v>
      </c>
      <c r="F20" s="7">
        <f>'Graficos Novos'!E20</f>
        <v>6</v>
      </c>
      <c r="G20" s="1">
        <f>IF(('Graficos Novos'!F20-'Graficos Novos'!F19)&lt;0,0,'Graficos Novos'!F20-'Graficos Novos'!F19)</f>
        <v>0</v>
      </c>
      <c r="H20" s="1">
        <f>IF(('Graficos Novos'!G20-'Graficos Novos'!G19)&lt;0,0,'Graficos Novos'!G20-'Graficos Novos'!G19)</f>
        <v>1</v>
      </c>
      <c r="I20" s="1">
        <f>IF(('Graficos Novos'!H20-'Graficos Novos'!H19)&lt;0,0,'Graficos Novos'!H20-'Graficos Novos'!H19)</f>
        <v>0</v>
      </c>
      <c r="J20" s="7">
        <f>'Graficos Novos'!I20</f>
        <v>7</v>
      </c>
      <c r="K20" s="7">
        <f>'Graficos Novos'!J20</f>
        <v>9</v>
      </c>
      <c r="L20" s="1">
        <f>IF(('Graficos Novos'!K20-'Graficos Novos'!K19)&lt;0,0,'Graficos Novos'!K20-'Graficos Novos'!K19)</f>
        <v>0</v>
      </c>
      <c r="M20" s="1">
        <f>IF(('Graficos Novos'!L20-'Graficos Novos'!L19)&lt;0,0,'Graficos Novos'!L20-'Graficos Novos'!L19)</f>
        <v>0</v>
      </c>
      <c r="N20" s="1">
        <f>IF(('Graficos Novos'!M20-'Graficos Novos'!M19)&lt;0,0,'Graficos Novos'!M20-'Graficos Novos'!M19)</f>
        <v>2</v>
      </c>
      <c r="O20" s="1">
        <f>IF(('Graficos Novos'!N20-'Graficos Novos'!N19)&lt;0,0,'Graficos Novos'!N20-'Graficos Novos'!N19)</f>
        <v>0</v>
      </c>
      <c r="P20" s="34">
        <v>0.56999999999999995</v>
      </c>
    </row>
    <row r="21" spans="1:16" x14ac:dyDescent="0.25">
      <c r="A21" s="1">
        <v>20</v>
      </c>
      <c r="B21" s="9">
        <f>'Graficos Novos'!A21</f>
        <v>43933</v>
      </c>
      <c r="C21" s="7">
        <f>IF(('Graficos Novos'!B21-'Graficos Novos'!B20)&lt;0,0,'Graficos Novos'!B21-'Graficos Novos'!B20)</f>
        <v>2</v>
      </c>
      <c r="D21" s="1">
        <f>IF(('Graficos Novos'!C21-'Graficos Novos'!C20)&lt;0,0,'Graficos Novos'!C21-'Graficos Novos'!C20)</f>
        <v>1</v>
      </c>
      <c r="E21" s="1">
        <f>IF(('Graficos Novos'!D21-'Graficos Novos'!D20)&lt;0,0,'Graficos Novos'!D21-'Graficos Novos'!D20)</f>
        <v>1</v>
      </c>
      <c r="F21" s="7">
        <f>'Graficos Novos'!E21</f>
        <v>6</v>
      </c>
      <c r="G21" s="1">
        <f>IF(('Graficos Novos'!F21-'Graficos Novos'!F20)&lt;0,0,'Graficos Novos'!F21-'Graficos Novos'!F20)</f>
        <v>0</v>
      </c>
      <c r="H21" s="1">
        <f>IF(('Graficos Novos'!G21-'Graficos Novos'!G20)&lt;0,0,'Graficos Novos'!G21-'Graficos Novos'!G20)</f>
        <v>0</v>
      </c>
      <c r="I21" s="1">
        <f>IF(('Graficos Novos'!H21-'Graficos Novos'!H20)&lt;0,0,'Graficos Novos'!H21-'Graficos Novos'!H20)</f>
        <v>1</v>
      </c>
      <c r="J21" s="7">
        <f>'Graficos Novos'!I21</f>
        <v>8</v>
      </c>
      <c r="K21" s="7">
        <f>'Graficos Novos'!J21</f>
        <v>9</v>
      </c>
      <c r="L21" s="1">
        <f>IF(('Graficos Novos'!K21-'Graficos Novos'!K20)&lt;0,0,'Graficos Novos'!K21-'Graficos Novos'!K20)</f>
        <v>10</v>
      </c>
      <c r="M21" s="1">
        <f>IF(('Graficos Novos'!L21-'Graficos Novos'!L20)&lt;0,0,'Graficos Novos'!L21-'Graficos Novos'!L20)</f>
        <v>0</v>
      </c>
      <c r="N21" s="1">
        <f>IF(('Graficos Novos'!M21-'Graficos Novos'!M20)&lt;0,0,'Graficos Novos'!M21-'Graficos Novos'!M20)</f>
        <v>0</v>
      </c>
      <c r="O21" s="1">
        <f>IF(('Graficos Novos'!N21-'Graficos Novos'!N20)&lt;0,0,'Graficos Novos'!N21-'Graficos Novos'!N20)</f>
        <v>0</v>
      </c>
      <c r="P21" s="34">
        <v>0.61</v>
      </c>
    </row>
    <row r="22" spans="1:16" x14ac:dyDescent="0.25">
      <c r="A22" s="1">
        <v>21</v>
      </c>
      <c r="B22" s="9">
        <f>'Graficos Novos'!A22</f>
        <v>43934</v>
      </c>
      <c r="C22" s="7">
        <f>IF(('Graficos Novos'!B22-'Graficos Novos'!B21)&lt;0,0,'Graficos Novos'!B22-'Graficos Novos'!B21)</f>
        <v>7</v>
      </c>
      <c r="D22" s="1">
        <f>IF(('Graficos Novos'!C22-'Graficos Novos'!C21)&lt;0,0,'Graficos Novos'!C22-'Graficos Novos'!C21)</f>
        <v>0</v>
      </c>
      <c r="E22" s="1">
        <f>IF(('Graficos Novos'!D22-'Graficos Novos'!D21)&lt;0,0,'Graficos Novos'!D22-'Graficos Novos'!D21)</f>
        <v>0</v>
      </c>
      <c r="F22" s="7">
        <f>'Graficos Novos'!E22</f>
        <v>6</v>
      </c>
      <c r="G22" s="1">
        <f>IF(('Graficos Novos'!F22-'Graficos Novos'!F21)&lt;0,0,'Graficos Novos'!F22-'Graficos Novos'!F21)</f>
        <v>0</v>
      </c>
      <c r="H22" s="1">
        <f>IF(('Graficos Novos'!G22-'Graficos Novos'!G21)&lt;0,0,'Graficos Novos'!G22-'Graficos Novos'!G21)</f>
        <v>8</v>
      </c>
      <c r="I22" s="1">
        <f>IF(('Graficos Novos'!H22-'Graficos Novos'!H21)&lt;0,0,'Graficos Novos'!H22-'Graficos Novos'!H21)</f>
        <v>0</v>
      </c>
      <c r="J22" s="7">
        <f>'Graficos Novos'!I22</f>
        <v>7</v>
      </c>
      <c r="K22" s="7">
        <f>'Graficos Novos'!J22</f>
        <v>10</v>
      </c>
      <c r="L22" s="1">
        <f>IF(('Graficos Novos'!K22-'Graficos Novos'!K21)&lt;0,0,'Graficos Novos'!K22-'Graficos Novos'!K21)</f>
        <v>2</v>
      </c>
      <c r="M22" s="1">
        <f>IF(('Graficos Novos'!L22-'Graficos Novos'!L21)&lt;0,0,'Graficos Novos'!L22-'Graficos Novos'!L21)</f>
        <v>2</v>
      </c>
      <c r="N22" s="1">
        <f>IF(('Graficos Novos'!M22-'Graficos Novos'!M21)&lt;0,0,'Graficos Novos'!M22-'Graficos Novos'!M21)</f>
        <v>0</v>
      </c>
      <c r="O22" s="1">
        <f>IF(('Graficos Novos'!N22-'Graficos Novos'!N21)&lt;0,0,'Graficos Novos'!N22-'Graficos Novos'!N21)</f>
        <v>0</v>
      </c>
      <c r="P22" s="34">
        <v>0.52</v>
      </c>
    </row>
    <row r="23" spans="1:16" x14ac:dyDescent="0.25">
      <c r="A23" s="1">
        <v>22</v>
      </c>
      <c r="B23" s="9">
        <f>'Graficos Novos'!A23</f>
        <v>43935</v>
      </c>
      <c r="C23" s="7">
        <f>IF(('Graficos Novos'!B23-'Graficos Novos'!B22)&lt;0,0,'Graficos Novos'!B23-'Graficos Novos'!B22)</f>
        <v>8</v>
      </c>
      <c r="D23" s="1">
        <f>IF(('Graficos Novos'!C23-'Graficos Novos'!C22)&lt;0,0,'Graficos Novos'!C23-'Graficos Novos'!C22)</f>
        <v>7</v>
      </c>
      <c r="E23" s="1">
        <f>IF(('Graficos Novos'!D23-'Graficos Novos'!D22)&lt;0,0,'Graficos Novos'!D23-'Graficos Novos'!D22)</f>
        <v>7</v>
      </c>
      <c r="F23" s="7">
        <f>'Graficos Novos'!E23</f>
        <v>6</v>
      </c>
      <c r="G23" s="1">
        <f>IF(('Graficos Novos'!F23-'Graficos Novos'!F22)&lt;0,0,'Graficos Novos'!F23-'Graficos Novos'!F22)</f>
        <v>0</v>
      </c>
      <c r="H23" s="1">
        <f>IF(('Graficos Novos'!G23-'Graficos Novos'!G22)&lt;0,0,'Graficos Novos'!G23-'Graficos Novos'!G22)</f>
        <v>10</v>
      </c>
      <c r="I23" s="1">
        <f>IF(('Graficos Novos'!H23-'Graficos Novos'!H22)&lt;0,0,'Graficos Novos'!H23-'Graficos Novos'!H22)</f>
        <v>0</v>
      </c>
      <c r="J23" s="7">
        <f>'Graficos Novos'!I23</f>
        <v>4</v>
      </c>
      <c r="K23" s="7">
        <f>'Graficos Novos'!J23</f>
        <v>11</v>
      </c>
      <c r="L23" s="1">
        <f>IF(('Graficos Novos'!K23-'Graficos Novos'!K22)&lt;0,0,'Graficos Novos'!K23-'Graficos Novos'!K22)</f>
        <v>0</v>
      </c>
      <c r="M23" s="1">
        <f>IF(('Graficos Novos'!L23-'Graficos Novos'!L22)&lt;0,0,'Graficos Novos'!L23-'Graficos Novos'!L22)</f>
        <v>0</v>
      </c>
      <c r="N23" s="1">
        <f>IF(('Graficos Novos'!M23-'Graficos Novos'!M22)&lt;0,0,'Graficos Novos'!M23-'Graficos Novos'!M22)</f>
        <v>0</v>
      </c>
      <c r="O23" s="1">
        <f>IF(('Graficos Novos'!N23-'Graficos Novos'!N22)&lt;0,0,'Graficos Novos'!N23-'Graficos Novos'!N22)</f>
        <v>0</v>
      </c>
      <c r="P23" s="34">
        <v>0.5</v>
      </c>
    </row>
    <row r="24" spans="1:16" x14ac:dyDescent="0.25">
      <c r="A24" s="1">
        <v>23</v>
      </c>
      <c r="B24" s="9">
        <f>'Graficos Novos'!A24</f>
        <v>43936</v>
      </c>
      <c r="C24" s="7">
        <f>IF(('Graficos Novos'!B24-'Graficos Novos'!B23)&lt;0,0,'Graficos Novos'!B24-'Graficos Novos'!B23)</f>
        <v>13</v>
      </c>
      <c r="D24" s="1">
        <f>IF(('Graficos Novos'!C24-'Graficos Novos'!C23)&lt;0,0,'Graficos Novos'!C24-'Graficos Novos'!C23)</f>
        <v>1</v>
      </c>
      <c r="E24" s="1">
        <f>IF(('Graficos Novos'!D24-'Graficos Novos'!D23)&lt;0,0,'Graficos Novos'!D24-'Graficos Novos'!D23)</f>
        <v>1</v>
      </c>
      <c r="F24" s="7">
        <f>'Graficos Novos'!E24</f>
        <v>5</v>
      </c>
      <c r="G24" s="1">
        <f>IF(('Graficos Novos'!F24-'Graficos Novos'!F23)&lt;0,0,'Graficos Novos'!F24-'Graficos Novos'!F23)</f>
        <v>1</v>
      </c>
      <c r="H24" s="1">
        <f>IF(('Graficos Novos'!G24-'Graficos Novos'!G23)&lt;0,0,'Graficos Novos'!G24-'Graficos Novos'!G23)</f>
        <v>8</v>
      </c>
      <c r="I24" s="1">
        <f>IF(('Graficos Novos'!H24-'Graficos Novos'!H23)&lt;0,0,'Graficos Novos'!H24-'Graficos Novos'!H23)</f>
        <v>4</v>
      </c>
      <c r="J24" s="7">
        <f>'Graficos Novos'!I24</f>
        <v>7</v>
      </c>
      <c r="K24" s="7">
        <f>'Graficos Novos'!J24</f>
        <v>8</v>
      </c>
      <c r="L24" s="1">
        <f>IF(('Graficos Novos'!K24-'Graficos Novos'!K23)&lt;0,0,'Graficos Novos'!K24-'Graficos Novos'!K23)</f>
        <v>1</v>
      </c>
      <c r="M24" s="1">
        <f>IF(('Graficos Novos'!L24-'Graficos Novos'!L23)&lt;0,0,'Graficos Novos'!L24-'Graficos Novos'!L23)</f>
        <v>0</v>
      </c>
      <c r="N24" s="1">
        <f>IF(('Graficos Novos'!M24-'Graficos Novos'!M23)&lt;0,0,'Graficos Novos'!M24-'Graficos Novos'!M23)</f>
        <v>2</v>
      </c>
      <c r="O24" s="1">
        <f>IF(('Graficos Novos'!N24-'Graficos Novos'!N23)&lt;0,0,'Graficos Novos'!N24-'Graficos Novos'!N23)</f>
        <v>1</v>
      </c>
      <c r="P24" s="34">
        <v>0.52</v>
      </c>
    </row>
    <row r="25" spans="1:16" x14ac:dyDescent="0.25">
      <c r="A25" s="1">
        <v>24</v>
      </c>
      <c r="B25" s="9">
        <f>'Graficos Novos'!A25</f>
        <v>43937</v>
      </c>
      <c r="C25" s="7">
        <f>IF(('Graficos Novos'!B25-'Graficos Novos'!B24)&lt;0,0,'Graficos Novos'!B25-'Graficos Novos'!B24)</f>
        <v>11</v>
      </c>
      <c r="D25" s="1">
        <f>IF(('Graficos Novos'!C25-'Graficos Novos'!C24)&lt;0,0,'Graficos Novos'!C25-'Graficos Novos'!C24)</f>
        <v>5</v>
      </c>
      <c r="E25" s="1">
        <f>IF(('Graficos Novos'!D25-'Graficos Novos'!D24)&lt;0,0,'Graficos Novos'!D25-'Graficos Novos'!D24)</f>
        <v>5</v>
      </c>
      <c r="F25" s="7">
        <f>'Graficos Novos'!E25</f>
        <v>5</v>
      </c>
      <c r="G25" s="1">
        <f>IF(('Graficos Novos'!F25-'Graficos Novos'!F24)&lt;0,0,'Graficos Novos'!F25-'Graficos Novos'!F24)</f>
        <v>0</v>
      </c>
      <c r="H25" s="1">
        <f>IF(('Graficos Novos'!G25-'Graficos Novos'!G24)&lt;0,0,'Graficos Novos'!G25-'Graficos Novos'!G24)</f>
        <v>19</v>
      </c>
      <c r="I25" s="1">
        <f>IF(('Graficos Novos'!H25-'Graficos Novos'!H24)&lt;0,0,'Graficos Novos'!H25-'Graficos Novos'!H24)</f>
        <v>0</v>
      </c>
      <c r="J25" s="7">
        <f>'Graficos Novos'!I25</f>
        <v>5</v>
      </c>
      <c r="K25" s="7">
        <f>'Graficos Novos'!J25</f>
        <v>9</v>
      </c>
      <c r="L25" s="1">
        <f>IF(('Graficos Novos'!K25-'Graficos Novos'!K24)&lt;0,0,'Graficos Novos'!K25-'Graficos Novos'!K24)</f>
        <v>2</v>
      </c>
      <c r="M25" s="1">
        <f>IF(('Graficos Novos'!L25-'Graficos Novos'!L24)&lt;0,0,'Graficos Novos'!L25-'Graficos Novos'!L24)</f>
        <v>0</v>
      </c>
      <c r="N25" s="1">
        <f>IF(('Graficos Novos'!M25-'Graficos Novos'!M24)&lt;0,0,'Graficos Novos'!M25-'Graficos Novos'!M24)</f>
        <v>2</v>
      </c>
      <c r="O25" s="1">
        <f>IF(('Graficos Novos'!N25-'Graficos Novos'!N24)&lt;0,0,'Graficos Novos'!N25-'Graficos Novos'!N24)</f>
        <v>0</v>
      </c>
      <c r="P25" s="34">
        <v>0.51</v>
      </c>
    </row>
    <row r="26" spans="1:16" x14ac:dyDescent="0.25">
      <c r="A26" s="1">
        <v>25</v>
      </c>
      <c r="B26" s="9">
        <f>'Graficos Novos'!A26</f>
        <v>43938</v>
      </c>
      <c r="C26" s="7">
        <f>IF(('Graficos Novos'!B26-'Graficos Novos'!B25)&lt;0,0,'Graficos Novos'!B26-'Graficos Novos'!B25)</f>
        <v>9</v>
      </c>
      <c r="D26" s="1">
        <f>IF(('Graficos Novos'!C26-'Graficos Novos'!C25)&lt;0,0,'Graficos Novos'!C26-'Graficos Novos'!C25)</f>
        <v>3</v>
      </c>
      <c r="E26" s="1">
        <f>IF(('Graficos Novos'!D26-'Graficos Novos'!D25)&lt;0,0,'Graficos Novos'!D26-'Graficos Novos'!D25)</f>
        <v>3</v>
      </c>
      <c r="F26" s="7">
        <f>'Graficos Novos'!E26</f>
        <v>5</v>
      </c>
      <c r="G26" s="1">
        <f>IF(('Graficos Novos'!F26-'Graficos Novos'!F25)&lt;0,0,'Graficos Novos'!F26-'Graficos Novos'!F25)</f>
        <v>0</v>
      </c>
      <c r="H26" s="1">
        <f>IF(('Graficos Novos'!G26-'Graficos Novos'!G25)&lt;0,0,'Graficos Novos'!G26-'Graficos Novos'!G25)</f>
        <v>4</v>
      </c>
      <c r="I26" s="1">
        <f>IF(('Graficos Novos'!H26-'Graficos Novos'!H25)&lt;0,0,'Graficos Novos'!H26-'Graficos Novos'!H25)</f>
        <v>2</v>
      </c>
      <c r="J26" s="7">
        <f>'Graficos Novos'!I26</f>
        <v>5</v>
      </c>
      <c r="K26" s="7">
        <f>'Graficos Novos'!J26</f>
        <v>9</v>
      </c>
      <c r="L26" s="1">
        <f>IF(('Graficos Novos'!K26-'Graficos Novos'!K25)&lt;0,0,'Graficos Novos'!K26-'Graficos Novos'!K25)</f>
        <v>0</v>
      </c>
      <c r="M26" s="1">
        <f>IF(('Graficos Novos'!L26-'Graficos Novos'!L25)&lt;0,0,'Graficos Novos'!L26-'Graficos Novos'!L25)</f>
        <v>0</v>
      </c>
      <c r="N26" s="1">
        <f>IF(('Graficos Novos'!M26-'Graficos Novos'!M25)&lt;0,0,'Graficos Novos'!M26-'Graficos Novos'!M25)</f>
        <v>1</v>
      </c>
      <c r="O26" s="1">
        <f>IF(('Graficos Novos'!N26-'Graficos Novos'!N25)&lt;0,0,'Graficos Novos'!N26-'Graficos Novos'!N25)</f>
        <v>0</v>
      </c>
      <c r="P26" s="34">
        <v>0.49</v>
      </c>
    </row>
    <row r="27" spans="1:16" x14ac:dyDescent="0.25">
      <c r="A27" s="1">
        <v>26</v>
      </c>
      <c r="B27" s="9">
        <f>'Graficos Novos'!A27</f>
        <v>43939</v>
      </c>
      <c r="C27" s="7">
        <f>IF(('Graficos Novos'!B27-'Graficos Novos'!B26)&lt;0,0,'Graficos Novos'!B27-'Graficos Novos'!B26)</f>
        <v>1</v>
      </c>
      <c r="D27" s="1">
        <f>IF(('Graficos Novos'!C27-'Graficos Novos'!C26)&lt;0,0,'Graficos Novos'!C27-'Graficos Novos'!C26)</f>
        <v>0</v>
      </c>
      <c r="E27" s="1">
        <f>IF(('Graficos Novos'!D27-'Graficos Novos'!D26)&lt;0,0,'Graficos Novos'!D27-'Graficos Novos'!D26)</f>
        <v>0</v>
      </c>
      <c r="F27" s="7">
        <f>'Graficos Novos'!E27</f>
        <v>4</v>
      </c>
      <c r="G27" s="1">
        <f>IF(('Graficos Novos'!F27-'Graficos Novos'!F26)&lt;0,0,'Graficos Novos'!F27-'Graficos Novos'!F26)</f>
        <v>1</v>
      </c>
      <c r="H27" s="1">
        <f>IF(('Graficos Novos'!G27-'Graficos Novos'!G26)&lt;0,0,'Graficos Novos'!G27-'Graficos Novos'!G26)</f>
        <v>6</v>
      </c>
      <c r="I27" s="1">
        <f>IF(('Graficos Novos'!H27-'Graficos Novos'!H26)&lt;0,0,'Graficos Novos'!H27-'Graficos Novos'!H26)</f>
        <v>0</v>
      </c>
      <c r="J27" s="7">
        <f>'Graficos Novos'!I27</f>
        <v>6</v>
      </c>
      <c r="K27" s="7">
        <f>'Graficos Novos'!J27</f>
        <v>8</v>
      </c>
      <c r="L27" s="1">
        <f>IF(('Graficos Novos'!K27-'Graficos Novos'!K26)&lt;0,0,'Graficos Novos'!K27-'Graficos Novos'!K26)</f>
        <v>1</v>
      </c>
      <c r="M27" s="1">
        <f>IF(('Graficos Novos'!L27-'Graficos Novos'!L26)&lt;0,0,'Graficos Novos'!L27-'Graficos Novos'!L26)</f>
        <v>0</v>
      </c>
      <c r="N27" s="1">
        <f>IF(('Graficos Novos'!M27-'Graficos Novos'!M26)&lt;0,0,'Graficos Novos'!M27-'Graficos Novos'!M26)</f>
        <v>0</v>
      </c>
      <c r="O27" s="1">
        <f>IF(('Graficos Novos'!N27-'Graficos Novos'!N26)&lt;0,0,'Graficos Novos'!N27-'Graficos Novos'!N26)</f>
        <v>1</v>
      </c>
      <c r="P27" s="34">
        <v>0.54</v>
      </c>
    </row>
    <row r="28" spans="1:16" x14ac:dyDescent="0.25">
      <c r="A28" s="1">
        <v>27</v>
      </c>
      <c r="B28" s="9">
        <f>'Graficos Novos'!A28</f>
        <v>43941</v>
      </c>
      <c r="C28" s="7">
        <f>IF(('Graficos Novos'!B28-'Graficos Novos'!B27)&lt;0,0,'Graficos Novos'!B28-'Graficos Novos'!B27)</f>
        <v>8</v>
      </c>
      <c r="D28" s="1">
        <f>IF(('Graficos Novos'!C28-'Graficos Novos'!C27)&lt;0,0,'Graficos Novos'!C28-'Graficos Novos'!C27)</f>
        <v>2</v>
      </c>
      <c r="E28" s="1">
        <f>IF(('Graficos Novos'!D28-'Graficos Novos'!D27)&lt;0,0,'Graficos Novos'!D28-'Graficos Novos'!D27)</f>
        <v>0</v>
      </c>
      <c r="F28" s="7">
        <f>'Graficos Novos'!E28</f>
        <v>5</v>
      </c>
      <c r="G28" s="1">
        <f>IF(('Graficos Novos'!F28-'Graficos Novos'!F27)&lt;0,0,'Graficos Novos'!F28-'Graficos Novos'!F27)</f>
        <v>1</v>
      </c>
      <c r="H28" s="1">
        <f>IF(('Graficos Novos'!G28-'Graficos Novos'!G27)&lt;0,0,'Graficos Novos'!G28-'Graficos Novos'!G27)</f>
        <v>11</v>
      </c>
      <c r="I28" s="1">
        <f>IF(('Graficos Novos'!H28-'Graficos Novos'!H27)&lt;0,0,'Graficos Novos'!H28-'Graficos Novos'!H27)</f>
        <v>0</v>
      </c>
      <c r="J28" s="7">
        <f>'Graficos Novos'!I28</f>
        <v>11</v>
      </c>
      <c r="K28" s="7">
        <f>'Graficos Novos'!J28</f>
        <v>5</v>
      </c>
      <c r="L28" s="1">
        <f>IF(('Graficos Novos'!K28-'Graficos Novos'!K27)&lt;0,0,'Graficos Novos'!K28-'Graficos Novos'!K27)</f>
        <v>0</v>
      </c>
      <c r="M28" s="1">
        <f>IF(('Graficos Novos'!L28-'Graficos Novos'!L27)&lt;0,0,'Graficos Novos'!L28-'Graficos Novos'!L27)</f>
        <v>0</v>
      </c>
      <c r="N28" s="1">
        <f>IF(('Graficos Novos'!M28-'Graficos Novos'!M27)&lt;0,0,'Graficos Novos'!M28-'Graficos Novos'!M27)</f>
        <v>0</v>
      </c>
      <c r="O28" s="1">
        <f>IF(('Graficos Novos'!N28-'Graficos Novos'!N27)&lt;0,0,'Graficos Novos'!N28-'Graficos Novos'!N27)</f>
        <v>1</v>
      </c>
      <c r="P28" s="34">
        <v>0.52</v>
      </c>
    </row>
    <row r="29" spans="1:16" x14ac:dyDescent="0.25">
      <c r="A29" s="1">
        <v>28</v>
      </c>
      <c r="B29" s="9">
        <f>'Graficos Novos'!A29</f>
        <v>43942</v>
      </c>
      <c r="C29" s="7">
        <f>IF(('Graficos Novos'!B29-'Graficos Novos'!B28)&lt;0,0,'Graficos Novos'!B29-'Graficos Novos'!B28)</f>
        <v>2</v>
      </c>
      <c r="D29" s="1">
        <f>IF(('Graficos Novos'!C29-'Graficos Novos'!C28)&lt;0,0,'Graficos Novos'!C29-'Graficos Novos'!C28)</f>
        <v>0</v>
      </c>
      <c r="E29" s="1">
        <f>IF(('Graficos Novos'!D29-'Graficos Novos'!D28)&lt;0,0,'Graficos Novos'!D29-'Graficos Novos'!D28)</f>
        <v>0</v>
      </c>
      <c r="F29" s="7">
        <f>'Graficos Novos'!E29</f>
        <v>4</v>
      </c>
      <c r="G29" s="1">
        <f>IF(('Graficos Novos'!F29-'Graficos Novos'!F28)&lt;0,0,'Graficos Novos'!F29-'Graficos Novos'!F28)</f>
        <v>1</v>
      </c>
      <c r="H29" s="1">
        <f>IF(('Graficos Novos'!G29-'Graficos Novos'!G28)&lt;0,0,'Graficos Novos'!G29-'Graficos Novos'!G28)</f>
        <v>9</v>
      </c>
      <c r="I29" s="1">
        <f>IF(('Graficos Novos'!H29-'Graficos Novos'!H28)&lt;0,0,'Graficos Novos'!H29-'Graficos Novos'!H28)</f>
        <v>0</v>
      </c>
      <c r="J29" s="7">
        <f>'Graficos Novos'!I29</f>
        <v>6</v>
      </c>
      <c r="K29" s="7">
        <f>'Graficos Novos'!J29</f>
        <v>5</v>
      </c>
      <c r="L29" s="1">
        <f>IF(('Graficos Novos'!K29-'Graficos Novos'!K28)&lt;0,0,'Graficos Novos'!K29-'Graficos Novos'!K28)</f>
        <v>0</v>
      </c>
      <c r="M29" s="1">
        <f>IF(('Graficos Novos'!L29-'Graficos Novos'!L28)&lt;0,0,'Graficos Novos'!L29-'Graficos Novos'!L28)</f>
        <v>0</v>
      </c>
      <c r="N29" s="1">
        <f>IF(('Graficos Novos'!M29-'Graficos Novos'!M28)&lt;0,0,'Graficos Novos'!M29-'Graficos Novos'!M28)</f>
        <v>0</v>
      </c>
      <c r="O29" s="1">
        <f>IF(('Graficos Novos'!N29-'Graficos Novos'!N28)&lt;0,0,'Graficos Novos'!N29-'Graficos Novos'!N28)</f>
        <v>1</v>
      </c>
      <c r="P29" s="34">
        <v>0.57999999999999996</v>
      </c>
    </row>
    <row r="30" spans="1:16" x14ac:dyDescent="0.25">
      <c r="A30" s="1">
        <v>29</v>
      </c>
      <c r="B30" s="9">
        <f>'Graficos Novos'!A30</f>
        <v>43943</v>
      </c>
      <c r="C30" s="7">
        <f>IF(('Graficos Novos'!B30-'Graficos Novos'!B29)&lt;0,0,'Graficos Novos'!B30-'Graficos Novos'!B29)</f>
        <v>8</v>
      </c>
      <c r="D30" s="1">
        <f>IF(('Graficos Novos'!C30-'Graficos Novos'!C29)&lt;0,0,'Graficos Novos'!C30-'Graficos Novos'!C29)</f>
        <v>4</v>
      </c>
      <c r="E30" s="1">
        <f>IF(('Graficos Novos'!D30-'Graficos Novos'!D29)&lt;0,0,'Graficos Novos'!D30-'Graficos Novos'!D29)</f>
        <v>4</v>
      </c>
      <c r="F30" s="7">
        <f>'Graficos Novos'!E30</f>
        <v>4</v>
      </c>
      <c r="G30" s="1">
        <f>IF(('Graficos Novos'!F30-'Graficos Novos'!F29)&lt;0,0,'Graficos Novos'!F30-'Graficos Novos'!F29)</f>
        <v>0</v>
      </c>
      <c r="H30" s="1">
        <f>IF(('Graficos Novos'!G30-'Graficos Novos'!G29)&lt;0,0,'Graficos Novos'!G30-'Graficos Novos'!G29)</f>
        <v>30</v>
      </c>
      <c r="I30" s="1">
        <f>IF(('Graficos Novos'!H30-'Graficos Novos'!H29)&lt;0,0,'Graficos Novos'!H30-'Graficos Novos'!H29)</f>
        <v>0</v>
      </c>
      <c r="J30" s="7">
        <f>'Graficos Novos'!I30</f>
        <v>14</v>
      </c>
      <c r="K30" s="7">
        <f>'Graficos Novos'!J30</f>
        <v>7</v>
      </c>
      <c r="L30" s="1">
        <f>IF(('Graficos Novos'!K30-'Graficos Novos'!K29)&lt;0,0,'Graficos Novos'!K30-'Graficos Novos'!K29)</f>
        <v>1</v>
      </c>
      <c r="M30" s="1">
        <f>IF(('Graficos Novos'!L30-'Graficos Novos'!L29)&lt;0,0,'Graficos Novos'!L30-'Graficos Novos'!L29)</f>
        <v>1</v>
      </c>
      <c r="N30" s="1">
        <f>IF(('Graficos Novos'!M30-'Graficos Novos'!M29)&lt;0,0,'Graficos Novos'!M30-'Graficos Novos'!M29)</f>
        <v>0</v>
      </c>
      <c r="O30" s="1">
        <f>IF(('Graficos Novos'!N30-'Graficos Novos'!N29)&lt;0,0,'Graficos Novos'!N30-'Graficos Novos'!N29)</f>
        <v>0</v>
      </c>
      <c r="P30" s="34">
        <v>0.49</v>
      </c>
    </row>
    <row r="31" spans="1:16" x14ac:dyDescent="0.25">
      <c r="A31" s="1">
        <v>30</v>
      </c>
      <c r="B31" s="9">
        <f>'Graficos Novos'!A31</f>
        <v>43944</v>
      </c>
      <c r="C31" s="7">
        <f>IF(('Graficos Novos'!B31-'Graficos Novos'!B30)&lt;0,0,'Graficos Novos'!B31-'Graficos Novos'!B30)</f>
        <v>37</v>
      </c>
      <c r="D31" s="1">
        <f>IF(('Graficos Novos'!C31-'Graficos Novos'!C30)&lt;0,0,'Graficos Novos'!C31-'Graficos Novos'!C30)</f>
        <v>9</v>
      </c>
      <c r="E31" s="1">
        <f>IF(('Graficos Novos'!D31-'Graficos Novos'!D30)&lt;0,0,'Graficos Novos'!D31-'Graficos Novos'!D30)</f>
        <v>9</v>
      </c>
      <c r="F31" s="7">
        <f>'Graficos Novos'!E31</f>
        <v>4</v>
      </c>
      <c r="G31" s="1">
        <f>IF(('Graficos Novos'!F31-'Graficos Novos'!F30)&lt;0,0,'Graficos Novos'!F31-'Graficos Novos'!F30)</f>
        <v>0</v>
      </c>
      <c r="H31" s="1">
        <f>IF(('Graficos Novos'!G31-'Graficos Novos'!G30)&lt;0,0,'Graficos Novos'!G31-'Graficos Novos'!G30)</f>
        <v>7</v>
      </c>
      <c r="I31" s="1">
        <f>IF(('Graficos Novos'!H31-'Graficos Novos'!H30)&lt;0,0,'Graficos Novos'!H31-'Graficos Novos'!H30)</f>
        <v>11</v>
      </c>
      <c r="J31" s="7">
        <f>'Graficos Novos'!I31</f>
        <v>10</v>
      </c>
      <c r="K31" s="7">
        <f>'Graficos Novos'!J31</f>
        <v>12</v>
      </c>
      <c r="L31" s="1">
        <f>IF(('Graficos Novos'!K31-'Graficos Novos'!K30)&lt;0,0,'Graficos Novos'!K31-'Graficos Novos'!K30)</f>
        <v>0</v>
      </c>
      <c r="M31" s="1">
        <f>IF(('Graficos Novos'!L31-'Graficos Novos'!L30)&lt;0,0,'Graficos Novos'!L31-'Graficos Novos'!L30)</f>
        <v>0</v>
      </c>
      <c r="N31" s="1">
        <f>IF(('Graficos Novos'!M31-'Graficos Novos'!M30)&lt;0,0,'Graficos Novos'!M31-'Graficos Novos'!M30)</f>
        <v>0</v>
      </c>
      <c r="O31" s="1">
        <f>IF(('Graficos Novos'!N31-'Graficos Novos'!N30)&lt;0,0,'Graficos Novos'!N31-'Graficos Novos'!N30)</f>
        <v>0</v>
      </c>
      <c r="P31" s="34">
        <v>0.49</v>
      </c>
    </row>
    <row r="32" spans="1:16" x14ac:dyDescent="0.25">
      <c r="A32" s="1">
        <v>31</v>
      </c>
      <c r="B32" s="9">
        <f>'Graficos Novos'!A32</f>
        <v>43945</v>
      </c>
      <c r="C32" s="7">
        <f>IF(('Graficos Novos'!B32-'Graficos Novos'!B31)&lt;0,0,'Graficos Novos'!B32-'Graficos Novos'!B31)</f>
        <v>6</v>
      </c>
      <c r="D32" s="1">
        <f>IF(('Graficos Novos'!C32-'Graficos Novos'!C31)&lt;0,0,'Graficos Novos'!C32-'Graficos Novos'!C31)</f>
        <v>1</v>
      </c>
      <c r="E32" s="1">
        <f>IF(('Graficos Novos'!D32-'Graficos Novos'!D31)&lt;0,0,'Graficos Novos'!D32-'Graficos Novos'!D31)</f>
        <v>0</v>
      </c>
      <c r="F32" s="7">
        <f>'Graficos Novos'!E32</f>
        <v>4</v>
      </c>
      <c r="G32" s="1">
        <f>IF(('Graficos Novos'!F32-'Graficos Novos'!F31)&lt;0,0,'Graficos Novos'!F32-'Graficos Novos'!F31)</f>
        <v>1</v>
      </c>
      <c r="H32" s="1">
        <f>IF(('Graficos Novos'!G32-'Graficos Novos'!G31)&lt;0,0,'Graficos Novos'!G32-'Graficos Novos'!G31)</f>
        <v>24</v>
      </c>
      <c r="I32" s="1">
        <f>IF(('Graficos Novos'!H32-'Graficos Novos'!H31)&lt;0,0,'Graficos Novos'!H32-'Graficos Novos'!H31)</f>
        <v>0</v>
      </c>
      <c r="J32" s="7">
        <f>'Graficos Novos'!I32</f>
        <v>9</v>
      </c>
      <c r="K32" s="7">
        <f>'Graficos Novos'!J32</f>
        <v>12</v>
      </c>
      <c r="L32" s="1">
        <f>IF(('Graficos Novos'!K32-'Graficos Novos'!K31)&lt;0,0,'Graficos Novos'!K32-'Graficos Novos'!K31)</f>
        <v>2</v>
      </c>
      <c r="M32" s="1">
        <f>IF(('Graficos Novos'!L32-'Graficos Novos'!L31)&lt;0,0,'Graficos Novos'!L32-'Graficos Novos'!L31)</f>
        <v>1</v>
      </c>
      <c r="N32" s="1">
        <f>IF(('Graficos Novos'!M32-'Graficos Novos'!M31)&lt;0,0,'Graficos Novos'!M32-'Graficos Novos'!M31)</f>
        <v>0</v>
      </c>
      <c r="O32" s="1">
        <f>IF(('Graficos Novos'!N32-'Graficos Novos'!N31)&lt;0,0,'Graficos Novos'!N32-'Graficos Novos'!N31)</f>
        <v>1</v>
      </c>
      <c r="P32" s="34">
        <v>0.49</v>
      </c>
    </row>
    <row r="33" spans="1:16" x14ac:dyDescent="0.25">
      <c r="A33" s="1">
        <v>32</v>
      </c>
      <c r="B33" s="9">
        <f>'Graficos Novos'!A33</f>
        <v>43948</v>
      </c>
      <c r="C33" s="7">
        <f>IF(('Graficos Novos'!B33-'Graficos Novos'!B32)&lt;0,0,'Graficos Novos'!B33-'Graficos Novos'!B32)</f>
        <v>30</v>
      </c>
      <c r="D33" s="1">
        <f>IF(('Graficos Novos'!C33-'Graficos Novos'!C32)&lt;0,0,'Graficos Novos'!C33-'Graficos Novos'!C32)</f>
        <v>5</v>
      </c>
      <c r="E33" s="1">
        <f>IF(('Graficos Novos'!D33-'Graficos Novos'!D32)&lt;0,0,'Graficos Novos'!D33-'Graficos Novos'!D32)</f>
        <v>4</v>
      </c>
      <c r="F33" s="7">
        <f>'Graficos Novos'!E33</f>
        <v>5</v>
      </c>
      <c r="G33" s="1">
        <f>IF(('Graficos Novos'!F33-'Graficos Novos'!F32)&lt;0,0,'Graficos Novos'!F33-'Graficos Novos'!F32)</f>
        <v>0</v>
      </c>
      <c r="H33" s="1">
        <f>IF(('Graficos Novos'!G33-'Graficos Novos'!G32)&lt;0,0,'Graficos Novos'!G33-'Graficos Novos'!G32)</f>
        <v>49</v>
      </c>
      <c r="I33" s="1">
        <f>IF(('Graficos Novos'!H33-'Graficos Novos'!H32)&lt;0,0,'Graficos Novos'!H33-'Graficos Novos'!H32)</f>
        <v>0</v>
      </c>
      <c r="J33" s="7">
        <f>'Graficos Novos'!I33</f>
        <v>12</v>
      </c>
      <c r="K33" s="7">
        <f>'Graficos Novos'!J33</f>
        <v>13</v>
      </c>
      <c r="L33" s="1">
        <f>IF(('Graficos Novos'!K33-'Graficos Novos'!K32)&lt;0,0,'Graficos Novos'!K33-'Graficos Novos'!K32)</f>
        <v>0</v>
      </c>
      <c r="M33" s="1">
        <f>IF(('Graficos Novos'!L33-'Graficos Novos'!L32)&lt;0,0,'Graficos Novos'!L33-'Graficos Novos'!L32)</f>
        <v>0</v>
      </c>
      <c r="N33" s="1">
        <f>IF(('Graficos Novos'!M33-'Graficos Novos'!M32)&lt;0,0,'Graficos Novos'!M33-'Graficos Novos'!M32)</f>
        <v>1</v>
      </c>
      <c r="O33" s="1">
        <f>IF(('Graficos Novos'!N33-'Graficos Novos'!N32)&lt;0,0,'Graficos Novos'!N33-'Graficos Novos'!N32)</f>
        <v>0</v>
      </c>
      <c r="P33" s="34">
        <v>0.5</v>
      </c>
    </row>
    <row r="34" spans="1:16" x14ac:dyDescent="0.25">
      <c r="A34" s="1">
        <v>33</v>
      </c>
      <c r="B34" s="9">
        <f>'Graficos Novos'!A34</f>
        <v>43949</v>
      </c>
      <c r="C34" s="7">
        <f>IF(('Graficos Novos'!B34-'Graficos Novos'!B33)&lt;0,0,'Graficos Novos'!B34-'Graficos Novos'!B33)</f>
        <v>9</v>
      </c>
      <c r="D34" s="1">
        <f>IF(('Graficos Novos'!C34-'Graficos Novos'!C33)&lt;0,0,'Graficos Novos'!C34-'Graficos Novos'!C33)</f>
        <v>2</v>
      </c>
      <c r="E34" s="1">
        <f>IF(('Graficos Novos'!D34-'Graficos Novos'!D33)&lt;0,0,'Graficos Novos'!D34-'Graficos Novos'!D33)</f>
        <v>1</v>
      </c>
      <c r="F34" s="7">
        <f>'Graficos Novos'!E34</f>
        <v>6</v>
      </c>
      <c r="G34" s="1">
        <f>IF(('Graficos Novos'!F34-'Graficos Novos'!F33)&lt;0,0,'Graficos Novos'!F34-'Graficos Novos'!F33)</f>
        <v>0</v>
      </c>
      <c r="H34" s="1">
        <f>IF(('Graficos Novos'!G34-'Graficos Novos'!G33)&lt;0,0,'Graficos Novos'!G34-'Graficos Novos'!G33)</f>
        <v>1</v>
      </c>
      <c r="I34" s="1">
        <f>IF(('Graficos Novos'!H34-'Graficos Novos'!H33)&lt;0,0,'Graficos Novos'!H34-'Graficos Novos'!H33)</f>
        <v>6</v>
      </c>
      <c r="J34" s="7">
        <f>'Graficos Novos'!I34</f>
        <v>11</v>
      </c>
      <c r="K34" s="7">
        <f>'Graficos Novos'!J34</f>
        <v>14</v>
      </c>
      <c r="L34" s="1">
        <f>IF(('Graficos Novos'!K34-'Graficos Novos'!K33)&lt;0,0,'Graficos Novos'!K34-'Graficos Novos'!K33)</f>
        <v>0</v>
      </c>
      <c r="M34" s="1">
        <f>IF(('Graficos Novos'!L34-'Graficos Novos'!L33)&lt;0,0,'Graficos Novos'!L34-'Graficos Novos'!L33)</f>
        <v>0</v>
      </c>
      <c r="N34" s="1">
        <f>IF(('Graficos Novos'!M34-'Graficos Novos'!M33)&lt;0,0,'Graficos Novos'!M34-'Graficos Novos'!M33)</f>
        <v>0</v>
      </c>
      <c r="O34" s="1">
        <f>IF(('Graficos Novos'!N34-'Graficos Novos'!N33)&lt;0,0,'Graficos Novos'!N34-'Graficos Novos'!N33)</f>
        <v>0</v>
      </c>
      <c r="P34" s="34">
        <v>0.49</v>
      </c>
    </row>
    <row r="35" spans="1:16" x14ac:dyDescent="0.25">
      <c r="A35" s="1">
        <v>34</v>
      </c>
      <c r="B35" s="9">
        <f>'Graficos Novos'!A35</f>
        <v>43950</v>
      </c>
      <c r="C35" s="7">
        <f>IF(('Graficos Novos'!B35-'Graficos Novos'!B34)&lt;0,0,'Graficos Novos'!B35-'Graficos Novos'!B34)</f>
        <v>9</v>
      </c>
      <c r="D35" s="1">
        <f>IF(('Graficos Novos'!C35-'Graficos Novos'!C34)&lt;0,0,'Graficos Novos'!C35-'Graficos Novos'!C34)</f>
        <v>2</v>
      </c>
      <c r="E35" s="1">
        <f>IF(('Graficos Novos'!D35-'Graficos Novos'!D34)&lt;0,0,'Graficos Novos'!D35-'Graficos Novos'!D34)</f>
        <v>1</v>
      </c>
      <c r="F35" s="7">
        <f>'Graficos Novos'!E35</f>
        <v>5</v>
      </c>
      <c r="G35" s="1">
        <f>IF(('Graficos Novos'!F35-'Graficos Novos'!F34)&lt;0,0,'Graficos Novos'!F35-'Graficos Novos'!F34)</f>
        <v>0</v>
      </c>
      <c r="H35" s="1">
        <f>IF(('Graficos Novos'!G35-'Graficos Novos'!G34)&lt;0,0,'Graficos Novos'!G35-'Graficos Novos'!G34)</f>
        <v>0</v>
      </c>
      <c r="I35" s="1">
        <f>IF(('Graficos Novos'!H35-'Graficos Novos'!H34)&lt;0,0,'Graficos Novos'!H35-'Graficos Novos'!H34)</f>
        <v>7</v>
      </c>
      <c r="J35" s="7">
        <f>'Graficos Novos'!I35</f>
        <v>14</v>
      </c>
      <c r="K35" s="7">
        <f>'Graficos Novos'!J35</f>
        <v>13</v>
      </c>
      <c r="L35" s="1">
        <f>IF(('Graficos Novos'!K35-'Graficos Novos'!K34)&lt;0,0,'Graficos Novos'!K35-'Graficos Novos'!K34)</f>
        <v>0</v>
      </c>
      <c r="M35" s="1">
        <f>IF(('Graficos Novos'!L35-'Graficos Novos'!L34)&lt;0,0,'Graficos Novos'!L35-'Graficos Novos'!L34)</f>
        <v>0</v>
      </c>
      <c r="N35" s="1">
        <f>IF(('Graficos Novos'!M35-'Graficos Novos'!M34)&lt;0,0,'Graficos Novos'!M35-'Graficos Novos'!M34)</f>
        <v>0</v>
      </c>
      <c r="O35" s="1">
        <f>IF(('Graficos Novos'!N35-'Graficos Novos'!N34)&lt;0,0,'Graficos Novos'!N35-'Graficos Novos'!N34)</f>
        <v>0</v>
      </c>
      <c r="P35" s="34">
        <v>0.49</v>
      </c>
    </row>
    <row r="36" spans="1:16" x14ac:dyDescent="0.25">
      <c r="A36" s="1">
        <v>35</v>
      </c>
      <c r="B36" s="9">
        <f>'Graficos Novos'!A36</f>
        <v>43951</v>
      </c>
      <c r="C36" s="7">
        <f>IF(('Graficos Novos'!B36-'Graficos Novos'!B35)&lt;0,0,'Graficos Novos'!B36-'Graficos Novos'!B35)</f>
        <v>32</v>
      </c>
      <c r="D36" s="1">
        <f>IF(('Graficos Novos'!C36-'Graficos Novos'!C35)&lt;0,0,'Graficos Novos'!C36-'Graficos Novos'!C35)</f>
        <v>2</v>
      </c>
      <c r="E36" s="1">
        <f>IF(('Graficos Novos'!D36-'Graficos Novos'!D35)&lt;0,0,'Graficos Novos'!D36-'Graficos Novos'!D35)</f>
        <v>2</v>
      </c>
      <c r="F36" s="7">
        <f>'Graficos Novos'!E36</f>
        <v>7</v>
      </c>
      <c r="G36" s="1">
        <f>IF(('Graficos Novos'!F36-'Graficos Novos'!F35)&lt;0,0,'Graficos Novos'!F36-'Graficos Novos'!F35)</f>
        <v>0</v>
      </c>
      <c r="H36" s="1">
        <f>IF(('Graficos Novos'!G36-'Graficos Novos'!G35)&lt;0,0,'Graficos Novos'!G36-'Graficos Novos'!G35)</f>
        <v>15</v>
      </c>
      <c r="I36" s="1">
        <f>IF(('Graficos Novos'!H36-'Graficos Novos'!H35)&lt;0,0,'Graficos Novos'!H36-'Graficos Novos'!H35)</f>
        <v>15</v>
      </c>
      <c r="J36" s="7">
        <f>'Graficos Novos'!I36</f>
        <v>14</v>
      </c>
      <c r="K36" s="7">
        <f>'Graficos Novos'!J36</f>
        <v>9</v>
      </c>
      <c r="L36" s="1">
        <f>IF(('Graficos Novos'!K36-'Graficos Novos'!K35)&lt;0,0,'Graficos Novos'!K36-'Graficos Novos'!K35)</f>
        <v>4</v>
      </c>
      <c r="M36" s="1">
        <f>IF(('Graficos Novos'!L36-'Graficos Novos'!L35)&lt;0,0,'Graficos Novos'!L36-'Graficos Novos'!L35)</f>
        <v>3</v>
      </c>
      <c r="N36" s="1">
        <f>IF(('Graficos Novos'!M36-'Graficos Novos'!M35)&lt;0,0,'Graficos Novos'!M36-'Graficos Novos'!M35)</f>
        <v>1</v>
      </c>
      <c r="O36" s="1">
        <f>IF(('Graficos Novos'!N36-'Graficos Novos'!N35)&lt;0,0,'Graficos Novos'!N36-'Graficos Novos'!N35)</f>
        <v>0</v>
      </c>
      <c r="P36" s="34">
        <v>0.48</v>
      </c>
    </row>
    <row r="37" spans="1:16" x14ac:dyDescent="0.25">
      <c r="A37" s="1">
        <v>36</v>
      </c>
      <c r="B37" s="9">
        <f>'Graficos Novos'!A37</f>
        <v>43952</v>
      </c>
      <c r="C37" s="7">
        <f>IF(('Graficos Novos'!B37-'Graficos Novos'!B36)&lt;0,0,'Graficos Novos'!B37-'Graficos Novos'!B36)</f>
        <v>3</v>
      </c>
      <c r="D37" s="1">
        <f>IF(('Graficos Novos'!C37-'Graficos Novos'!C36)&lt;0,0,'Graficos Novos'!C37-'Graficos Novos'!C36)</f>
        <v>1</v>
      </c>
      <c r="E37" s="1">
        <f>IF(('Graficos Novos'!D37-'Graficos Novos'!D36)&lt;0,0,'Graficos Novos'!D37-'Graficos Novos'!D36)</f>
        <v>1</v>
      </c>
      <c r="F37" s="7">
        <f>'Graficos Novos'!E37</f>
        <v>7</v>
      </c>
      <c r="G37" s="1">
        <f>IF(('Graficos Novos'!F37-'Graficos Novos'!F36)&lt;0,0,'Graficos Novos'!F37-'Graficos Novos'!F36)</f>
        <v>0</v>
      </c>
      <c r="H37" s="1">
        <f>IF(('Graficos Novos'!G37-'Graficos Novos'!G36)&lt;0,0,'Graficos Novos'!G37-'Graficos Novos'!G36)</f>
        <v>1</v>
      </c>
      <c r="I37" s="1">
        <f>IF(('Graficos Novos'!H37-'Graficos Novos'!H36)&lt;0,0,'Graficos Novos'!H37-'Graficos Novos'!H36)</f>
        <v>1</v>
      </c>
      <c r="J37" s="7">
        <f>'Graficos Novos'!I37</f>
        <v>12</v>
      </c>
      <c r="K37" s="7">
        <f>'Graficos Novos'!J37</f>
        <v>10</v>
      </c>
      <c r="L37" s="1">
        <f>IF(('Graficos Novos'!K37-'Graficos Novos'!K36)&lt;0,0,'Graficos Novos'!K37-'Graficos Novos'!K36)</f>
        <v>2</v>
      </c>
      <c r="M37" s="1">
        <f>IF(('Graficos Novos'!L37-'Graficos Novos'!L36)&lt;0,0,'Graficos Novos'!L37-'Graficos Novos'!L36)</f>
        <v>0</v>
      </c>
      <c r="N37" s="1">
        <f>IF(('Graficos Novos'!M37-'Graficos Novos'!M36)&lt;0,0,'Graficos Novos'!M37-'Graficos Novos'!M36)</f>
        <v>2</v>
      </c>
      <c r="O37" s="1">
        <f>IF(('Graficos Novos'!N37-'Graficos Novos'!N36)&lt;0,0,'Graficos Novos'!N37-'Graficos Novos'!N36)</f>
        <v>0</v>
      </c>
      <c r="P37" s="34">
        <v>0.56999999999999995</v>
      </c>
    </row>
    <row r="38" spans="1:16" x14ac:dyDescent="0.25">
      <c r="A38" s="1">
        <v>37</v>
      </c>
      <c r="B38" s="9">
        <f>'Graficos Novos'!A38</f>
        <v>43953</v>
      </c>
      <c r="C38" s="7">
        <f>IF(('Graficos Novos'!B38-'Graficos Novos'!B37)&lt;0,0,'Graficos Novos'!B38-'Graficos Novos'!B37)</f>
        <v>4</v>
      </c>
      <c r="D38" s="1">
        <f>IF(('Graficos Novos'!C38-'Graficos Novos'!C37)&lt;0,0,'Graficos Novos'!C38-'Graficos Novos'!C37)</f>
        <v>0</v>
      </c>
      <c r="E38" s="1">
        <f>IF(('Graficos Novos'!D38-'Graficos Novos'!D37)&lt;0,0,'Graficos Novos'!D38-'Graficos Novos'!D37)</f>
        <v>3</v>
      </c>
      <c r="F38" s="7">
        <f>'Graficos Novos'!E38</f>
        <v>3</v>
      </c>
      <c r="G38" s="1">
        <f>IF(('Graficos Novos'!F38-'Graficos Novos'!F37)&lt;0,0,'Graficos Novos'!F38-'Graficos Novos'!F37)</f>
        <v>1</v>
      </c>
      <c r="H38" s="1">
        <f>IF(('Graficos Novos'!G38-'Graficos Novos'!G37)&lt;0,0,'Graficos Novos'!G38-'Graficos Novos'!G37)</f>
        <v>9</v>
      </c>
      <c r="I38" s="1">
        <f>IF(('Graficos Novos'!H38-'Graficos Novos'!H37)&lt;0,0,'Graficos Novos'!H38-'Graficos Novos'!H37)</f>
        <v>0</v>
      </c>
      <c r="J38" s="7">
        <f>'Graficos Novos'!I38</f>
        <v>12</v>
      </c>
      <c r="K38" s="7">
        <f>'Graficos Novos'!J38</f>
        <v>11</v>
      </c>
      <c r="L38" s="1">
        <f>IF(('Graficos Novos'!K38-'Graficos Novos'!K37)&lt;0,0,'Graficos Novos'!K38-'Graficos Novos'!K37)</f>
        <v>1</v>
      </c>
      <c r="M38" s="1">
        <f>IF(('Graficos Novos'!L38-'Graficos Novos'!L37)&lt;0,0,'Graficos Novos'!L38-'Graficos Novos'!L37)</f>
        <v>0</v>
      </c>
      <c r="N38" s="1">
        <f>IF(('Graficos Novos'!M38-'Graficos Novos'!M37)&lt;0,0,'Graficos Novos'!M38-'Graficos Novos'!M37)</f>
        <v>0</v>
      </c>
      <c r="O38" s="1">
        <f>IF(('Graficos Novos'!N38-'Graficos Novos'!N37)&lt;0,0,'Graficos Novos'!N38-'Graficos Novos'!N37)</f>
        <v>1</v>
      </c>
      <c r="P38" s="34">
        <v>0.54</v>
      </c>
    </row>
    <row r="39" spans="1:16" x14ac:dyDescent="0.25">
      <c r="A39" s="1">
        <v>38</v>
      </c>
      <c r="B39" s="9">
        <f>'Graficos Novos'!A39</f>
        <v>43955</v>
      </c>
      <c r="C39" s="7">
        <f>IF(('Graficos Novos'!B39-'Graficos Novos'!B38)&lt;0,0,'Graficos Novos'!B39-'Graficos Novos'!B38)</f>
        <v>20</v>
      </c>
      <c r="D39" s="1">
        <f>IF(('Graficos Novos'!C39-'Graficos Novos'!C38)&lt;0,0,'Graficos Novos'!C39-'Graficos Novos'!C38)</f>
        <v>5</v>
      </c>
      <c r="E39" s="1">
        <f>IF(('Graficos Novos'!D39-'Graficos Novos'!D38)&lt;0,0,'Graficos Novos'!D39-'Graficos Novos'!D38)</f>
        <v>3</v>
      </c>
      <c r="F39" s="7">
        <f>'Graficos Novos'!E39</f>
        <v>5</v>
      </c>
      <c r="G39" s="1">
        <f>IF(('Graficos Novos'!F39-'Graficos Novos'!F38)&lt;0,0,'Graficos Novos'!F39-'Graficos Novos'!F38)</f>
        <v>0</v>
      </c>
      <c r="H39" s="1">
        <f>IF(('Graficos Novos'!G39-'Graficos Novos'!G38)&lt;0,0,'Graficos Novos'!G39-'Graficos Novos'!G38)</f>
        <v>11</v>
      </c>
      <c r="I39" s="1">
        <f>IF(('Graficos Novos'!H39-'Graficos Novos'!H38)&lt;0,0,'Graficos Novos'!H39-'Graficos Novos'!H38)</f>
        <v>4</v>
      </c>
      <c r="J39" s="7">
        <f>'Graficos Novos'!I39</f>
        <v>17</v>
      </c>
      <c r="K39" s="7">
        <f>'Graficos Novos'!J39</f>
        <v>11</v>
      </c>
      <c r="L39" s="1">
        <f>IF(('Graficos Novos'!K39-'Graficos Novos'!K38)&lt;0,0,'Graficos Novos'!K39-'Graficos Novos'!K38)</f>
        <v>1</v>
      </c>
      <c r="M39" s="1">
        <f>IF(('Graficos Novos'!L39-'Graficos Novos'!L38)&lt;0,0,'Graficos Novos'!L39-'Graficos Novos'!L38)</f>
        <v>1</v>
      </c>
      <c r="N39" s="1">
        <f>IF(('Graficos Novos'!M39-'Graficos Novos'!M38)&lt;0,0,'Graficos Novos'!M39-'Graficos Novos'!M38)</f>
        <v>0</v>
      </c>
      <c r="O39" s="1">
        <f>IF(('Graficos Novos'!N39-'Graficos Novos'!N38)&lt;0,0,'Graficos Novos'!N39-'Graficos Novos'!N38)</f>
        <v>0</v>
      </c>
      <c r="P39" s="34">
        <v>0.49</v>
      </c>
    </row>
    <row r="40" spans="1:16" x14ac:dyDescent="0.25">
      <c r="A40" s="1">
        <v>39</v>
      </c>
      <c r="B40" s="9">
        <f>'Graficos Novos'!A40</f>
        <v>43956</v>
      </c>
      <c r="C40" s="7">
        <f>IF(('Graficos Novos'!B40-'Graficos Novos'!B39)&lt;0,0,'Graficos Novos'!B40-'Graficos Novos'!B39)</f>
        <v>11</v>
      </c>
      <c r="D40" s="1">
        <f>IF(('Graficos Novos'!C40-'Graficos Novos'!C39)&lt;0,0,'Graficos Novos'!C40-'Graficos Novos'!C39)</f>
        <v>4</v>
      </c>
      <c r="E40" s="1">
        <f>IF(('Graficos Novos'!D40-'Graficos Novos'!D39)&lt;0,0,'Graficos Novos'!D40-'Graficos Novos'!D39)</f>
        <v>2</v>
      </c>
      <c r="F40" s="7">
        <f>'Graficos Novos'!E40</f>
        <v>7</v>
      </c>
      <c r="G40" s="1">
        <f>IF(('Graficos Novos'!F40-'Graficos Novos'!F39)&lt;0,0,'Graficos Novos'!F40-'Graficos Novos'!F39)</f>
        <v>0</v>
      </c>
      <c r="H40" s="1">
        <f>IF(('Graficos Novos'!G40-'Graficos Novos'!G39)&lt;0,0,'Graficos Novos'!G40-'Graficos Novos'!G39)</f>
        <v>16</v>
      </c>
      <c r="I40" s="1">
        <f>IF(('Graficos Novos'!H40-'Graficos Novos'!H39)&lt;0,0,'Graficos Novos'!H40-'Graficos Novos'!H39)</f>
        <v>0</v>
      </c>
      <c r="J40" s="7">
        <f>'Graficos Novos'!I40</f>
        <v>12</v>
      </c>
      <c r="K40" s="7">
        <f>'Graficos Novos'!J40</f>
        <v>11</v>
      </c>
      <c r="L40" s="1">
        <f>IF(('Graficos Novos'!K40-'Graficos Novos'!K39)&lt;0,0,'Graficos Novos'!K40-'Graficos Novos'!K39)</f>
        <v>1</v>
      </c>
      <c r="M40" s="1">
        <f>IF(('Graficos Novos'!L40-'Graficos Novos'!L39)&lt;0,0,'Graficos Novos'!L40-'Graficos Novos'!L39)</f>
        <v>0</v>
      </c>
      <c r="N40" s="1">
        <f>IF(('Graficos Novos'!M40-'Graficos Novos'!M39)&lt;0,0,'Graficos Novos'!M40-'Graficos Novos'!M39)</f>
        <v>3</v>
      </c>
      <c r="O40" s="1">
        <f>IF(('Graficos Novos'!N40-'Graficos Novos'!N39)&lt;0,0,'Graficos Novos'!N40-'Graficos Novos'!N39)</f>
        <v>0</v>
      </c>
      <c r="P40" s="34">
        <v>0.48</v>
      </c>
    </row>
    <row r="41" spans="1:16" x14ac:dyDescent="0.25">
      <c r="A41" s="1">
        <v>40</v>
      </c>
      <c r="B41" s="9">
        <f>'Graficos Novos'!A41</f>
        <v>43957</v>
      </c>
      <c r="C41" s="7">
        <f>IF(('Graficos Novos'!B41-'Graficos Novos'!B40)&lt;0,0,'Graficos Novos'!B41-'Graficos Novos'!B40)</f>
        <v>88</v>
      </c>
      <c r="D41" s="1">
        <f>IF(('Graficos Novos'!C41-'Graficos Novos'!C40)&lt;0,0,'Graficos Novos'!C41-'Graficos Novos'!C40)</f>
        <v>2</v>
      </c>
      <c r="E41" s="1">
        <f>IF(('Graficos Novos'!D41-'Graficos Novos'!D40)&lt;0,0,'Graficos Novos'!D41-'Graficos Novos'!D40)</f>
        <v>3</v>
      </c>
      <c r="F41" s="7">
        <f>'Graficos Novos'!E41</f>
        <v>5</v>
      </c>
      <c r="G41" s="1">
        <f>IF(('Graficos Novos'!F41-'Graficos Novos'!F40)&lt;0,0,'Graficos Novos'!F41-'Graficos Novos'!F40)</f>
        <v>1</v>
      </c>
      <c r="H41" s="1">
        <f>IF(('Graficos Novos'!G41-'Graficos Novos'!G40)&lt;0,0,'Graficos Novos'!G41-'Graficos Novos'!G40)</f>
        <v>78</v>
      </c>
      <c r="I41" s="1">
        <f>IF(('Graficos Novos'!H41-'Graficos Novos'!H40)&lt;0,0,'Graficos Novos'!H41-'Graficos Novos'!H40)</f>
        <v>11</v>
      </c>
      <c r="J41" s="7">
        <f>'Graficos Novos'!I41</f>
        <v>9</v>
      </c>
      <c r="K41" s="7">
        <f>'Graficos Novos'!J41</f>
        <v>12</v>
      </c>
      <c r="L41" s="1">
        <f>IF(('Graficos Novos'!K41-'Graficos Novos'!K40)&lt;0,0,'Graficos Novos'!K41-'Graficos Novos'!K40)</f>
        <v>2</v>
      </c>
      <c r="M41" s="1">
        <f>IF(('Graficos Novos'!L41-'Graficos Novos'!L40)&lt;0,0,'Graficos Novos'!L41-'Graficos Novos'!L40)</f>
        <v>0</v>
      </c>
      <c r="N41" s="1">
        <f>IF(('Graficos Novos'!M41-'Graficos Novos'!M40)&lt;0,0,'Graficos Novos'!M41-'Graficos Novos'!M40)</f>
        <v>1</v>
      </c>
      <c r="O41" s="1">
        <f>IF(('Graficos Novos'!N41-'Graficos Novos'!N40)&lt;0,0,'Graficos Novos'!N41-'Graficos Novos'!N40)</f>
        <v>1</v>
      </c>
      <c r="P41" s="34">
        <v>0.49</v>
      </c>
    </row>
    <row r="42" spans="1:16" x14ac:dyDescent="0.25">
      <c r="A42" s="1">
        <v>41</v>
      </c>
      <c r="B42" s="9">
        <f>'Graficos Novos'!A42</f>
        <v>43958</v>
      </c>
      <c r="C42" s="7">
        <f>IF(('Graficos Novos'!B42-'Graficos Novos'!B41)&lt;0,0,'Graficos Novos'!B42-'Graficos Novos'!B41)</f>
        <v>19</v>
      </c>
      <c r="D42" s="1">
        <f>IF(('Graficos Novos'!C42-'Graficos Novos'!C41)&lt;0,0,'Graficos Novos'!C42-'Graficos Novos'!C41)</f>
        <v>2</v>
      </c>
      <c r="E42" s="1">
        <f>IF(('Graficos Novos'!D42-'Graficos Novos'!D41)&lt;0,0,'Graficos Novos'!D42-'Graficos Novos'!D41)</f>
        <v>2</v>
      </c>
      <c r="F42" s="7">
        <f>'Graficos Novos'!E42</f>
        <v>4</v>
      </c>
      <c r="G42" s="1">
        <f>IF(('Graficos Novos'!F42-'Graficos Novos'!F41)&lt;0,0,'Graficos Novos'!F42-'Graficos Novos'!F41)</f>
        <v>1</v>
      </c>
      <c r="H42" s="1">
        <f>IF(('Graficos Novos'!G42-'Graficos Novos'!G41)&lt;0,0,'Graficos Novos'!G42-'Graficos Novos'!G41)</f>
        <v>13</v>
      </c>
      <c r="I42" s="1">
        <f>IF(('Graficos Novos'!H42-'Graficos Novos'!H41)&lt;0,0,'Graficos Novos'!H42-'Graficos Novos'!H41)</f>
        <v>4</v>
      </c>
      <c r="J42" s="7">
        <f>'Graficos Novos'!I42</f>
        <v>10</v>
      </c>
      <c r="K42" s="7">
        <f>'Graficos Novos'!J42</f>
        <v>9</v>
      </c>
      <c r="L42" s="1">
        <f>IF(('Graficos Novos'!K42-'Graficos Novos'!K41)&lt;0,0,'Graficos Novos'!K42-'Graficos Novos'!K41)</f>
        <v>3</v>
      </c>
      <c r="M42" s="1">
        <f>IF(('Graficos Novos'!L42-'Graficos Novos'!L41)&lt;0,0,'Graficos Novos'!L42-'Graficos Novos'!L41)</f>
        <v>2</v>
      </c>
      <c r="N42" s="1">
        <f>IF(('Graficos Novos'!M42-'Graficos Novos'!M41)&lt;0,0,'Graficos Novos'!M42-'Graficos Novos'!M41)</f>
        <v>0</v>
      </c>
      <c r="O42" s="1">
        <f>IF(('Graficos Novos'!N42-'Graficos Novos'!N41)&lt;0,0,'Graficos Novos'!N42-'Graficos Novos'!N41)</f>
        <v>1</v>
      </c>
      <c r="P42" s="34">
        <v>0.48</v>
      </c>
    </row>
    <row r="43" spans="1:16" x14ac:dyDescent="0.25">
      <c r="A43" s="1">
        <v>42</v>
      </c>
      <c r="B43" s="9">
        <f>'Graficos Novos'!A43</f>
        <v>43959</v>
      </c>
      <c r="C43" s="7">
        <f>IF(('Graficos Novos'!B43-'Graficos Novos'!B42)&lt;0,0,'Graficos Novos'!B43-'Graficos Novos'!B42)</f>
        <v>10</v>
      </c>
      <c r="D43" s="1">
        <f>IF(('Graficos Novos'!C43-'Graficos Novos'!C42)&lt;0,0,'Graficos Novos'!C43-'Graficos Novos'!C42)</f>
        <v>7</v>
      </c>
      <c r="E43" s="1">
        <f>IF(('Graficos Novos'!D43-'Graficos Novos'!D42)&lt;0,0,'Graficos Novos'!D43-'Graficos Novos'!D42)</f>
        <v>3</v>
      </c>
      <c r="F43" s="7">
        <f>'Graficos Novos'!E43</f>
        <v>7</v>
      </c>
      <c r="G43" s="1">
        <f>IF(('Graficos Novos'!F43-'Graficos Novos'!F42)&lt;0,0,'Graficos Novos'!F43-'Graficos Novos'!F42)</f>
        <v>1</v>
      </c>
      <c r="H43" s="1">
        <f>IF(('Graficos Novos'!G43-'Graficos Novos'!G42)&lt;0,0,'Graficos Novos'!G43-'Graficos Novos'!G42)</f>
        <v>7</v>
      </c>
      <c r="I43" s="1">
        <f>IF(('Graficos Novos'!H43-'Graficos Novos'!H42)&lt;0,0,'Graficos Novos'!H43-'Graficos Novos'!H42)</f>
        <v>0</v>
      </c>
      <c r="J43" s="7">
        <f>'Graficos Novos'!I43</f>
        <v>13</v>
      </c>
      <c r="K43" s="7">
        <f>'Graficos Novos'!J43</f>
        <v>11</v>
      </c>
      <c r="L43" s="1">
        <f>IF(('Graficos Novos'!K43-'Graficos Novos'!K42)&lt;0,0,'Graficos Novos'!K43-'Graficos Novos'!K42)</f>
        <v>0</v>
      </c>
      <c r="M43" s="1">
        <f>IF(('Graficos Novos'!L43-'Graficos Novos'!L42)&lt;0,0,'Graficos Novos'!L43-'Graficos Novos'!L42)</f>
        <v>0</v>
      </c>
      <c r="N43" s="1">
        <f>IF(('Graficos Novos'!M43-'Graficos Novos'!M42)&lt;0,0,'Graficos Novos'!M43-'Graficos Novos'!M42)</f>
        <v>1</v>
      </c>
      <c r="O43" s="1">
        <f>IF(('Graficos Novos'!N43-'Graficos Novos'!N42)&lt;0,0,'Graficos Novos'!N43-'Graficos Novos'!N42)</f>
        <v>1</v>
      </c>
      <c r="P43" s="34">
        <v>0.47</v>
      </c>
    </row>
    <row r="44" spans="1:16" x14ac:dyDescent="0.25">
      <c r="A44" s="1">
        <v>43</v>
      </c>
      <c r="B44" s="9">
        <f>'Graficos Novos'!A44</f>
        <v>43960</v>
      </c>
      <c r="C44" s="7">
        <f>IF(('Graficos Novos'!B44-'Graficos Novos'!B43)&lt;0,0,'Graficos Novos'!B44-'Graficos Novos'!B43)</f>
        <v>8</v>
      </c>
      <c r="D44" s="1">
        <f>IF(('Graficos Novos'!C44-'Graficos Novos'!C43)&lt;0,0,'Graficos Novos'!C44-'Graficos Novos'!C43)</f>
        <v>5</v>
      </c>
      <c r="E44" s="1">
        <f>IF(('Graficos Novos'!D44-'Graficos Novos'!D43)&lt;0,0,'Graficos Novos'!D44-'Graficos Novos'!D43)</f>
        <v>1</v>
      </c>
      <c r="F44" s="7">
        <f>'Graficos Novos'!E44</f>
        <v>11</v>
      </c>
      <c r="G44" s="1">
        <f>IF(('Graficos Novos'!F44-'Graficos Novos'!F43)&lt;0,0,'Graficos Novos'!F44-'Graficos Novos'!F43)</f>
        <v>0</v>
      </c>
      <c r="H44" s="1">
        <f>IF(('Graficos Novos'!G44-'Graficos Novos'!G43)&lt;0,0,'Graficos Novos'!G44-'Graficos Novos'!G43)</f>
        <v>18</v>
      </c>
      <c r="I44" s="1">
        <f>IF(('Graficos Novos'!H44-'Graficos Novos'!H43)&lt;0,0,'Graficos Novos'!H44-'Graficos Novos'!H43)</f>
        <v>0</v>
      </c>
      <c r="J44" s="7">
        <f>'Graficos Novos'!I44</f>
        <v>12</v>
      </c>
      <c r="K44" s="7">
        <f>'Graficos Novos'!J44</f>
        <v>14</v>
      </c>
      <c r="L44" s="1">
        <f>IF(('Graficos Novos'!K44-'Graficos Novos'!K43)&lt;0,0,'Graficos Novos'!K44-'Graficos Novos'!K43)</f>
        <v>1</v>
      </c>
      <c r="M44" s="1">
        <f>IF(('Graficos Novos'!L44-'Graficos Novos'!L43)&lt;0,0,'Graficos Novos'!L44-'Graficos Novos'!L43)</f>
        <v>0</v>
      </c>
      <c r="N44" s="1">
        <f>IF(('Graficos Novos'!M44-'Graficos Novos'!M43)&lt;0,0,'Graficos Novos'!M44-'Graficos Novos'!M43)</f>
        <v>1</v>
      </c>
      <c r="O44" s="1">
        <f>IF(('Graficos Novos'!N44-'Graficos Novos'!N43)&lt;0,0,'Graficos Novos'!N44-'Graficos Novos'!N43)</f>
        <v>0</v>
      </c>
      <c r="P44" s="34">
        <v>0.52</v>
      </c>
    </row>
    <row r="45" spans="1:16" x14ac:dyDescent="0.25">
      <c r="A45" s="1">
        <v>44</v>
      </c>
      <c r="B45" s="9">
        <f>'Graficos Novos'!A45</f>
        <v>43961</v>
      </c>
      <c r="C45" s="7">
        <f>IF(('Graficos Novos'!B45-'Graficos Novos'!B44)&lt;0,0,'Graficos Novos'!B45-'Graficos Novos'!B44)</f>
        <v>4</v>
      </c>
      <c r="D45" s="1">
        <f>IF(('Graficos Novos'!C45-'Graficos Novos'!C44)&lt;0,0,'Graficos Novos'!C45-'Graficos Novos'!C44)</f>
        <v>4</v>
      </c>
      <c r="E45" s="1">
        <f>IF(('Graficos Novos'!D45-'Graficos Novos'!D44)&lt;0,0,'Graficos Novos'!D45-'Graficos Novos'!D44)</f>
        <v>2</v>
      </c>
      <c r="F45" s="7">
        <f>'Graficos Novos'!E45</f>
        <v>11</v>
      </c>
      <c r="G45" s="1">
        <f>IF(('Graficos Novos'!F45-'Graficos Novos'!F44)&lt;0,0,'Graficos Novos'!F45-'Graficos Novos'!F44)</f>
        <v>2</v>
      </c>
      <c r="H45" s="1">
        <f>IF(('Graficos Novos'!G45-'Graficos Novos'!G44)&lt;0,0,'Graficos Novos'!G45-'Graficos Novos'!G44)</f>
        <v>1</v>
      </c>
      <c r="I45" s="1">
        <f>IF(('Graficos Novos'!H45-'Graficos Novos'!H44)&lt;0,0,'Graficos Novos'!H45-'Graficos Novos'!H44)</f>
        <v>0</v>
      </c>
      <c r="J45" s="7">
        <f>'Graficos Novos'!I45</f>
        <v>12</v>
      </c>
      <c r="K45" s="7">
        <f>'Graficos Novos'!J45</f>
        <v>10</v>
      </c>
      <c r="L45" s="1">
        <f>IF(('Graficos Novos'!K45-'Graficos Novos'!K44)&lt;0,0,'Graficos Novos'!K45-'Graficos Novos'!K44)</f>
        <v>3</v>
      </c>
      <c r="M45" s="1">
        <f>IF(('Graficos Novos'!L45-'Graficos Novos'!L44)&lt;0,0,'Graficos Novos'!L45-'Graficos Novos'!L44)</f>
        <v>0</v>
      </c>
      <c r="N45" s="1">
        <f>IF(('Graficos Novos'!M45-'Graficos Novos'!M44)&lt;0,0,'Graficos Novos'!M45-'Graficos Novos'!M44)</f>
        <v>2</v>
      </c>
      <c r="O45" s="1">
        <f>IF(('Graficos Novos'!N45-'Graficos Novos'!N44)&lt;0,0,'Graficos Novos'!N45-'Graficos Novos'!N44)</f>
        <v>2</v>
      </c>
      <c r="P45" s="34">
        <v>0.55000000000000004</v>
      </c>
    </row>
    <row r="46" spans="1:16" x14ac:dyDescent="0.25">
      <c r="A46" s="1">
        <v>45</v>
      </c>
      <c r="B46" s="9">
        <f>'Graficos Novos'!A46</f>
        <v>43962</v>
      </c>
      <c r="C46" s="7">
        <f>IF(('Graficos Novos'!B46-'Graficos Novos'!B45)&lt;0,0,'Graficos Novos'!B46-'Graficos Novos'!B45)</f>
        <v>0</v>
      </c>
      <c r="D46" s="1">
        <f>IF(('Graficos Novos'!C46-'Graficos Novos'!C45)&lt;0,0,'Graficos Novos'!C46-'Graficos Novos'!C45)</f>
        <v>0</v>
      </c>
      <c r="E46" s="1">
        <f>IF(('Graficos Novos'!D46-'Graficos Novos'!D45)&lt;0,0,'Graficos Novos'!D46-'Graficos Novos'!D45)</f>
        <v>0</v>
      </c>
      <c r="F46" s="7">
        <f>'Graficos Novos'!E46</f>
        <v>11</v>
      </c>
      <c r="G46" s="1">
        <f>IF(('Graficos Novos'!F46-'Graficos Novos'!F45)&lt;0,0,'Graficos Novos'!F46-'Graficos Novos'!F45)</f>
        <v>0</v>
      </c>
      <c r="H46" s="1">
        <f>IF(('Graficos Novos'!G46-'Graficos Novos'!G45)&lt;0,0,'Graficos Novos'!G46-'Graficos Novos'!G45)</f>
        <v>0</v>
      </c>
      <c r="I46" s="1">
        <f>IF(('Graficos Novos'!H46-'Graficos Novos'!H45)&lt;0,0,'Graficos Novos'!H46-'Graficos Novos'!H45)</f>
        <v>0</v>
      </c>
      <c r="J46" s="7">
        <f>'Graficos Novos'!I46</f>
        <v>12</v>
      </c>
      <c r="K46" s="7">
        <f>'Graficos Novos'!J46</f>
        <v>10</v>
      </c>
      <c r="L46" s="1">
        <f>IF(('Graficos Novos'!K46-'Graficos Novos'!K45)&lt;0,0,'Graficos Novos'!K46-'Graficos Novos'!K45)</f>
        <v>0</v>
      </c>
      <c r="M46" s="1">
        <f>IF(('Graficos Novos'!L46-'Graficos Novos'!L45)&lt;0,0,'Graficos Novos'!L46-'Graficos Novos'!L45)</f>
        <v>0</v>
      </c>
      <c r="N46" s="1">
        <f>IF(('Graficos Novos'!M46-'Graficos Novos'!M45)&lt;0,0,'Graficos Novos'!M46-'Graficos Novos'!M45)</f>
        <v>0</v>
      </c>
      <c r="O46" s="1">
        <f>IF(('Graficos Novos'!N46-'Graficos Novos'!N45)&lt;0,0,'Graficos Novos'!N46-'Graficos Novos'!N45)</f>
        <v>0</v>
      </c>
      <c r="P46" s="34">
        <v>0.49</v>
      </c>
    </row>
    <row r="47" spans="1:16" x14ac:dyDescent="0.25">
      <c r="A47" s="1">
        <v>46</v>
      </c>
      <c r="B47" s="9">
        <f>'Graficos Novos'!A47</f>
        <v>43963</v>
      </c>
      <c r="C47" s="7">
        <f>IF(('Graficos Novos'!B47-'Graficos Novos'!B46)&lt;0,0,'Graficos Novos'!B47-'Graficos Novos'!B46)</f>
        <v>16</v>
      </c>
      <c r="D47" s="1">
        <f>IF(('Graficos Novos'!C47-'Graficos Novos'!C46)&lt;0,0,'Graficos Novos'!C47-'Graficos Novos'!C46)</f>
        <v>4</v>
      </c>
      <c r="E47" s="1">
        <f>IF(('Graficos Novos'!D47-'Graficos Novos'!D46)&lt;0,0,'Graficos Novos'!D47-'Graficos Novos'!D46)</f>
        <v>4</v>
      </c>
      <c r="F47" s="7">
        <f>'Graficos Novos'!E47</f>
        <v>10</v>
      </c>
      <c r="G47" s="1">
        <f>IF(('Graficos Novos'!F47-'Graficos Novos'!F46)&lt;0,0,'Graficos Novos'!F47-'Graficos Novos'!F46)</f>
        <v>0</v>
      </c>
      <c r="H47" s="1">
        <f>IF(('Graficos Novos'!G47-'Graficos Novos'!G46)&lt;0,0,'Graficos Novos'!G47-'Graficos Novos'!G46)</f>
        <v>3</v>
      </c>
      <c r="I47" s="1">
        <f>IF(('Graficos Novos'!H47-'Graficos Novos'!H46)&lt;0,0,'Graficos Novos'!H47-'Graficos Novos'!H46)</f>
        <v>9</v>
      </c>
      <c r="J47" s="7">
        <f>'Graficos Novos'!I47</f>
        <v>13</v>
      </c>
      <c r="K47" s="7">
        <f>'Graficos Novos'!J47</f>
        <v>11</v>
      </c>
      <c r="L47" s="1">
        <f>IF(('Graficos Novos'!K47-'Graficos Novos'!K46)&lt;0,0,'Graficos Novos'!K47-'Graficos Novos'!K46)</f>
        <v>2</v>
      </c>
      <c r="M47" s="1">
        <f>IF(('Graficos Novos'!L47-'Graficos Novos'!L46)&lt;0,0,'Graficos Novos'!L47-'Graficos Novos'!L46)</f>
        <v>1</v>
      </c>
      <c r="N47" s="1">
        <f>IF(('Graficos Novos'!M47-'Graficos Novos'!M46)&lt;0,0,'Graficos Novos'!M47-'Graficos Novos'!M46)</f>
        <v>0</v>
      </c>
      <c r="O47" s="1">
        <f>IF(('Graficos Novos'!N47-'Graficos Novos'!N46)&lt;0,0,'Graficos Novos'!N47-'Graficos Novos'!N46)</f>
        <v>0</v>
      </c>
      <c r="P47" s="34">
        <v>0.47</v>
      </c>
    </row>
    <row r="48" spans="1:16" x14ac:dyDescent="0.25">
      <c r="A48" s="1">
        <v>47</v>
      </c>
      <c r="B48" s="9">
        <f>'Graficos Novos'!A48</f>
        <v>43964</v>
      </c>
      <c r="C48" s="7">
        <f>IF(('Graficos Novos'!B48-'Graficos Novos'!B47)&lt;0,0,'Graficos Novos'!B48-'Graficos Novos'!B47)</f>
        <v>10</v>
      </c>
      <c r="D48" s="1">
        <f>IF(('Graficos Novos'!C48-'Graficos Novos'!C47)&lt;0,0,'Graficos Novos'!C48-'Graficos Novos'!C47)</f>
        <v>6</v>
      </c>
      <c r="E48" s="1">
        <f>IF(('Graficos Novos'!D48-'Graficos Novos'!D47)&lt;0,0,'Graficos Novos'!D48-'Graficos Novos'!D47)</f>
        <v>1</v>
      </c>
      <c r="F48" s="7">
        <f>'Graficos Novos'!E48</f>
        <v>15</v>
      </c>
      <c r="G48" s="1">
        <f>IF(('Graficos Novos'!F48-'Graficos Novos'!F47)&lt;0,0,'Graficos Novos'!F48-'Graficos Novos'!F47)</f>
        <v>0</v>
      </c>
      <c r="H48" s="1">
        <f>IF(('Graficos Novos'!G48-'Graficos Novos'!G47)&lt;0,0,'Graficos Novos'!G48-'Graficos Novos'!G47)</f>
        <v>10</v>
      </c>
      <c r="I48" s="1">
        <f>IF(('Graficos Novos'!H48-'Graficos Novos'!H47)&lt;0,0,'Graficos Novos'!H48-'Graficos Novos'!H47)</f>
        <v>0</v>
      </c>
      <c r="J48" s="7">
        <f>'Graficos Novos'!I48</f>
        <v>15</v>
      </c>
      <c r="K48" s="7">
        <f>'Graficos Novos'!J48</f>
        <v>11</v>
      </c>
      <c r="L48" s="1">
        <f>IF(('Graficos Novos'!K48-'Graficos Novos'!K47)&lt;0,0,'Graficos Novos'!K48-'Graficos Novos'!K47)</f>
        <v>2</v>
      </c>
      <c r="M48" s="1">
        <f>IF(('Graficos Novos'!L48-'Graficos Novos'!L47)&lt;0,0,'Graficos Novos'!L48-'Graficos Novos'!L47)</f>
        <v>0</v>
      </c>
      <c r="N48" s="1">
        <f>IF(('Graficos Novos'!M48-'Graficos Novos'!M47)&lt;0,0,'Graficos Novos'!M48-'Graficos Novos'!M47)</f>
        <v>2</v>
      </c>
      <c r="O48" s="1">
        <f>IF(('Graficos Novos'!N48-'Graficos Novos'!N47)&lt;0,0,'Graficos Novos'!N48-'Graficos Novos'!N47)</f>
        <v>0</v>
      </c>
      <c r="P48" s="34">
        <v>0.49</v>
      </c>
    </row>
    <row r="49" spans="1:16" x14ac:dyDescent="0.25">
      <c r="A49" s="1">
        <v>48</v>
      </c>
      <c r="B49" s="9">
        <f>'Graficos Novos'!A49</f>
        <v>43965</v>
      </c>
      <c r="C49" s="7">
        <f>IF(('Graficos Novos'!B49-'Graficos Novos'!B48)&lt;0,0,'Graficos Novos'!B49-'Graficos Novos'!B48)</f>
        <v>18</v>
      </c>
      <c r="D49" s="1">
        <f>IF(('Graficos Novos'!C49-'Graficos Novos'!C48)&lt;0,0,'Graficos Novos'!C49-'Graficos Novos'!C48)</f>
        <v>10</v>
      </c>
      <c r="E49" s="1">
        <f>IF(('Graficos Novos'!D49-'Graficos Novos'!D48)&lt;0,0,'Graficos Novos'!D49-'Graficos Novos'!D48)</f>
        <v>16</v>
      </c>
      <c r="F49" s="7">
        <f>'Graficos Novos'!E49</f>
        <v>10</v>
      </c>
      <c r="G49" s="1">
        <f>IF(('Graficos Novos'!F49-'Graficos Novos'!F48)&lt;0,0,'Graficos Novos'!F49-'Graficos Novos'!F48)</f>
        <v>0</v>
      </c>
      <c r="H49" s="1">
        <f>IF(('Graficos Novos'!G49-'Graficos Novos'!G48)&lt;0,0,'Graficos Novos'!G49-'Graficos Novos'!G48)</f>
        <v>9</v>
      </c>
      <c r="I49" s="1">
        <f>IF(('Graficos Novos'!H49-'Graficos Novos'!H48)&lt;0,0,'Graficos Novos'!H49-'Graficos Novos'!H48)</f>
        <v>0</v>
      </c>
      <c r="J49" s="7">
        <f>'Graficos Novos'!I49</f>
        <v>10</v>
      </c>
      <c r="K49" s="7">
        <f>'Graficos Novos'!J49</f>
        <v>12</v>
      </c>
      <c r="L49" s="1">
        <f>IF(('Graficos Novos'!K49-'Graficos Novos'!K48)&lt;0,0,'Graficos Novos'!K49-'Graficos Novos'!K48)</f>
        <v>0</v>
      </c>
      <c r="M49" s="1">
        <f>IF(('Graficos Novos'!L49-'Graficos Novos'!L48)&lt;0,0,'Graficos Novos'!L49-'Graficos Novos'!L48)</f>
        <v>0</v>
      </c>
      <c r="N49" s="1">
        <f>IF(('Graficos Novos'!M49-'Graficos Novos'!M48)&lt;0,0,'Graficos Novos'!M49-'Graficos Novos'!M48)</f>
        <v>0</v>
      </c>
      <c r="O49" s="1">
        <f>IF(('Graficos Novos'!N49-'Graficos Novos'!N48)&lt;0,0,'Graficos Novos'!N49-'Graficos Novos'!N48)</f>
        <v>0</v>
      </c>
      <c r="P49" s="34">
        <v>0.49</v>
      </c>
    </row>
    <row r="50" spans="1:16" x14ac:dyDescent="0.25">
      <c r="A50" s="1">
        <v>49</v>
      </c>
      <c r="B50" s="9">
        <f>'Graficos Novos'!A50</f>
        <v>43966</v>
      </c>
      <c r="C50" s="7">
        <f>IF(('Graficos Novos'!B50-'Graficos Novos'!B49)&lt;0,0,'Graficos Novos'!B50-'Graficos Novos'!B49)</f>
        <v>8</v>
      </c>
      <c r="D50" s="1">
        <f>IF(('Graficos Novos'!C50-'Graficos Novos'!C49)&lt;0,0,'Graficos Novos'!C50-'Graficos Novos'!C49)</f>
        <v>5</v>
      </c>
      <c r="E50" s="1">
        <f>IF(('Graficos Novos'!D50-'Graficos Novos'!D49)&lt;0,0,'Graficos Novos'!D50-'Graficos Novos'!D49)</f>
        <v>3</v>
      </c>
      <c r="F50" s="7">
        <f>'Graficos Novos'!E50</f>
        <v>11</v>
      </c>
      <c r="G50" s="1">
        <f>IF(('Graficos Novos'!F50-'Graficos Novos'!F49)&lt;0,0,'Graficos Novos'!F50-'Graficos Novos'!F49)</f>
        <v>0</v>
      </c>
      <c r="H50" s="1">
        <f>IF(('Graficos Novos'!G50-'Graficos Novos'!G49)&lt;0,0,'Graficos Novos'!G50-'Graficos Novos'!G49)</f>
        <v>5</v>
      </c>
      <c r="I50" s="1">
        <f>IF(('Graficos Novos'!H50-'Graficos Novos'!H49)&lt;0,0,'Graficos Novos'!H50-'Graficos Novos'!H49)</f>
        <v>0</v>
      </c>
      <c r="J50" s="7">
        <f>'Graficos Novos'!I50</f>
        <v>16</v>
      </c>
      <c r="K50" s="7">
        <f>'Graficos Novos'!J50</f>
        <v>12</v>
      </c>
      <c r="L50" s="1">
        <f>IF(('Graficos Novos'!K50-'Graficos Novos'!K49)&lt;0,0,'Graficos Novos'!K50-'Graficos Novos'!K49)</f>
        <v>1</v>
      </c>
      <c r="M50" s="1">
        <f>IF(('Graficos Novos'!L50-'Graficos Novos'!L49)&lt;0,0,'Graficos Novos'!L50-'Graficos Novos'!L49)</f>
        <v>0</v>
      </c>
      <c r="N50" s="1">
        <f>IF(('Graficos Novos'!M50-'Graficos Novos'!M49)&lt;0,0,'Graficos Novos'!M50-'Graficos Novos'!M49)</f>
        <v>0</v>
      </c>
      <c r="O50" s="1">
        <f>IF(('Graficos Novos'!N50-'Graficos Novos'!N49)&lt;0,0,'Graficos Novos'!N50-'Graficos Novos'!N49)</f>
        <v>0</v>
      </c>
      <c r="P50" s="34">
        <v>0.47</v>
      </c>
    </row>
    <row r="51" spans="1:16" x14ac:dyDescent="0.25">
      <c r="A51" s="1">
        <v>50</v>
      </c>
      <c r="B51" s="9">
        <f>'Graficos Novos'!A51</f>
        <v>43967</v>
      </c>
      <c r="C51" s="7">
        <f>IF(('Graficos Novos'!B51-'Graficos Novos'!B50)&lt;0,0,'Graficos Novos'!B51-'Graficos Novos'!B50)</f>
        <v>0</v>
      </c>
      <c r="D51" s="1">
        <f>IF(('Graficos Novos'!C51-'Graficos Novos'!C50)&lt;0,0,'Graficos Novos'!C51-'Graficos Novos'!C50)</f>
        <v>0</v>
      </c>
      <c r="E51" s="1">
        <f>IF(('Graficos Novos'!D51-'Graficos Novos'!D50)&lt;0,0,'Graficos Novos'!D51-'Graficos Novos'!D50)</f>
        <v>0</v>
      </c>
      <c r="F51" s="7">
        <f>'Graficos Novos'!E51</f>
        <v>11</v>
      </c>
      <c r="G51" s="1">
        <f>IF(('Graficos Novos'!F51-'Graficos Novos'!F50)&lt;0,0,'Graficos Novos'!F51-'Graficos Novos'!F50)</f>
        <v>0</v>
      </c>
      <c r="H51" s="1">
        <f>IF(('Graficos Novos'!G51-'Graficos Novos'!G50)&lt;0,0,'Graficos Novos'!G51-'Graficos Novos'!G50)</f>
        <v>0</v>
      </c>
      <c r="I51" s="1">
        <f>IF(('Graficos Novos'!H51-'Graficos Novos'!H50)&lt;0,0,'Graficos Novos'!H51-'Graficos Novos'!H50)</f>
        <v>0</v>
      </c>
      <c r="J51" s="7">
        <f>'Graficos Novos'!I51</f>
        <v>16</v>
      </c>
      <c r="K51" s="7">
        <f>'Graficos Novos'!J51</f>
        <v>12</v>
      </c>
      <c r="L51" s="1">
        <f>IF(('Graficos Novos'!K51-'Graficos Novos'!K50)&lt;0,0,'Graficos Novos'!K51-'Graficos Novos'!K50)</f>
        <v>0</v>
      </c>
      <c r="M51" s="1">
        <f>IF(('Graficos Novos'!L51-'Graficos Novos'!L50)&lt;0,0,'Graficos Novos'!L51-'Graficos Novos'!L50)</f>
        <v>0</v>
      </c>
      <c r="N51" s="1">
        <f>IF(('Graficos Novos'!M51-'Graficos Novos'!M50)&lt;0,0,'Graficos Novos'!M51-'Graficos Novos'!M50)</f>
        <v>0</v>
      </c>
      <c r="O51" s="1">
        <f>IF(('Graficos Novos'!N51-'Graficos Novos'!N50)&lt;0,0,'Graficos Novos'!N51-'Graficos Novos'!N50)</f>
        <v>1</v>
      </c>
      <c r="P51" s="34">
        <v>0.51</v>
      </c>
    </row>
    <row r="52" spans="1:16" x14ac:dyDescent="0.25">
      <c r="A52" s="1">
        <v>51</v>
      </c>
      <c r="B52" s="9">
        <f>'Graficos Novos'!A52</f>
        <v>43968</v>
      </c>
      <c r="C52" s="7">
        <f>IF(('Graficos Novos'!B52-'Graficos Novos'!B51)&lt;0,0,'Graficos Novos'!B52-'Graficos Novos'!B51)</f>
        <v>23</v>
      </c>
      <c r="D52" s="1">
        <f>IF(('Graficos Novos'!C52-'Graficos Novos'!C51)&lt;0,0,'Graficos Novos'!C52-'Graficos Novos'!C51)</f>
        <v>5</v>
      </c>
      <c r="E52" s="1">
        <f>IF(('Graficos Novos'!D52-'Graficos Novos'!D51)&lt;0,0,'Graficos Novos'!D52-'Graficos Novos'!D51)</f>
        <v>5</v>
      </c>
      <c r="F52" s="7">
        <f>'Graficos Novos'!E52</f>
        <v>10</v>
      </c>
      <c r="G52" s="1">
        <f>IF(('Graficos Novos'!F52-'Graficos Novos'!F51)&lt;0,0,'Graficos Novos'!F52-'Graficos Novos'!F51)</f>
        <v>2</v>
      </c>
      <c r="H52" s="1">
        <f>IF(('Graficos Novos'!G52-'Graficos Novos'!G51)&lt;0,0,'Graficos Novos'!G52-'Graficos Novos'!G51)</f>
        <v>12</v>
      </c>
      <c r="I52" s="1">
        <f>IF(('Graficos Novos'!H52-'Graficos Novos'!H51)&lt;0,0,'Graficos Novos'!H52-'Graficos Novos'!H51)</f>
        <v>6</v>
      </c>
      <c r="J52" s="7">
        <f>'Graficos Novos'!I52</f>
        <v>18</v>
      </c>
      <c r="K52" s="7">
        <f>'Graficos Novos'!J52</f>
        <v>15</v>
      </c>
      <c r="L52" s="1">
        <f>IF(('Graficos Novos'!K52-'Graficos Novos'!K51)&lt;0,0,'Graficos Novos'!K52-'Graficos Novos'!K51)</f>
        <v>2</v>
      </c>
      <c r="M52" s="1">
        <f>IF(('Graficos Novos'!L52-'Graficos Novos'!L51)&lt;0,0,'Graficos Novos'!L52-'Graficos Novos'!L51)</f>
        <v>0</v>
      </c>
      <c r="N52" s="1">
        <f>IF(('Graficos Novos'!M52-'Graficos Novos'!M51)&lt;0,0,'Graficos Novos'!M52-'Graficos Novos'!M51)</f>
        <v>1</v>
      </c>
      <c r="O52" s="1">
        <f>IF(('Graficos Novos'!N52-'Graficos Novos'!N51)&lt;0,0,'Graficos Novos'!N52-'Graficos Novos'!N51)</f>
        <v>1</v>
      </c>
      <c r="P52" s="30">
        <v>0.54</v>
      </c>
    </row>
    <row r="53" spans="1:16" x14ac:dyDescent="0.25">
      <c r="A53" s="1">
        <v>52</v>
      </c>
      <c r="B53" s="9">
        <f>'Graficos Novos'!A53</f>
        <v>43969</v>
      </c>
      <c r="C53" s="7">
        <f>IF(('Graficos Novos'!B53-'Graficos Novos'!B52)&lt;0,0,'Graficos Novos'!B53-'Graficos Novos'!B52)</f>
        <v>34</v>
      </c>
      <c r="D53" s="1">
        <f>IF(('Graficos Novos'!C53-'Graficos Novos'!C52)&lt;0,0,'Graficos Novos'!C53-'Graficos Novos'!C52)</f>
        <v>17</v>
      </c>
      <c r="E53" s="1">
        <f>IF(('Graficos Novos'!D53-'Graficos Novos'!D52)&lt;0,0,'Graficos Novos'!D53-'Graficos Novos'!D52)</f>
        <v>15</v>
      </c>
      <c r="F53" s="7">
        <f>'Graficos Novos'!E53</f>
        <v>11</v>
      </c>
      <c r="G53" s="1">
        <f>IF(('Graficos Novos'!F53-'Graficos Novos'!F52)&lt;0,0,'Graficos Novos'!F53-'Graficos Novos'!F52)</f>
        <v>1</v>
      </c>
      <c r="H53" s="1">
        <f>IF(('Graficos Novos'!G53-'Graficos Novos'!G52)&lt;0,0,'Graficos Novos'!G53-'Graficos Novos'!G52)</f>
        <v>18</v>
      </c>
      <c r="I53" s="1">
        <f>IF(('Graficos Novos'!H53-'Graficos Novos'!H52)&lt;0,0,'Graficos Novos'!H53-'Graficos Novos'!H52)</f>
        <v>0</v>
      </c>
      <c r="J53" s="7">
        <f>'Graficos Novos'!I53</f>
        <v>18</v>
      </c>
      <c r="K53" s="7">
        <f>'Graficos Novos'!J53</f>
        <v>15</v>
      </c>
      <c r="L53" s="1">
        <f>IF(('Graficos Novos'!K53-'Graficos Novos'!K52)&lt;0,0,'Graficos Novos'!K53-'Graficos Novos'!K52)</f>
        <v>5</v>
      </c>
      <c r="M53" s="1">
        <f>IF(('Graficos Novos'!L53-'Graficos Novos'!L52)&lt;0,0,'Graficos Novos'!L53-'Graficos Novos'!L52)</f>
        <v>3</v>
      </c>
      <c r="N53" s="1">
        <f>IF(('Graficos Novos'!M53-'Graficos Novos'!M52)&lt;0,0,'Graficos Novos'!M53-'Graficos Novos'!M52)</f>
        <v>1</v>
      </c>
      <c r="O53" s="1">
        <f>IF(('Graficos Novos'!N53-'Graficos Novos'!N52)&lt;0,0,'Graficos Novos'!N53-'Graficos Novos'!N52)</f>
        <v>1</v>
      </c>
      <c r="P53" s="30">
        <v>0.48</v>
      </c>
    </row>
    <row r="54" spans="1:16" x14ac:dyDescent="0.25">
      <c r="A54" s="1">
        <v>53</v>
      </c>
      <c r="B54" s="9">
        <f>'Graficos Novos'!A54</f>
        <v>43970</v>
      </c>
      <c r="C54" s="7">
        <f>IF(('Graficos Novos'!B54-'Graficos Novos'!B53)&lt;0,0,'Graficos Novos'!B54-'Graficos Novos'!B53)</f>
        <v>8</v>
      </c>
      <c r="D54" s="1">
        <f>IF(('Graficos Novos'!C54-'Graficos Novos'!C53)&lt;0,0,'Graficos Novos'!C54-'Graficos Novos'!C53)</f>
        <v>0</v>
      </c>
      <c r="E54" s="1">
        <f>IF(('Graficos Novos'!D54-'Graficos Novos'!D53)&lt;0,0,'Graficos Novos'!D54-'Graficos Novos'!D53)</f>
        <v>1</v>
      </c>
      <c r="F54" s="7">
        <f>'Graficos Novos'!E54</f>
        <v>10</v>
      </c>
      <c r="G54" s="1">
        <f>IF(('Graficos Novos'!F54-'Graficos Novos'!F53)&lt;0,0,'Graficos Novos'!F54-'Graficos Novos'!F53)</f>
        <v>0</v>
      </c>
      <c r="H54" s="1">
        <f>IF(('Graficos Novos'!G54-'Graficos Novos'!G53)&lt;0,0,'Graficos Novos'!G54-'Graficos Novos'!G53)</f>
        <v>3</v>
      </c>
      <c r="I54" s="1">
        <f>IF(('Graficos Novos'!H54-'Graficos Novos'!H53)&lt;0,0,'Graficos Novos'!H54-'Graficos Novos'!H53)</f>
        <v>5</v>
      </c>
      <c r="J54" s="7">
        <f>'Graficos Novos'!I54</f>
        <v>16</v>
      </c>
      <c r="K54" s="7">
        <f>'Graficos Novos'!J54</f>
        <v>15</v>
      </c>
      <c r="L54" s="1">
        <f>IF(('Graficos Novos'!K54-'Graficos Novos'!K53)&lt;0,0,'Graficos Novos'!K54-'Graficos Novos'!K53)</f>
        <v>2</v>
      </c>
      <c r="M54" s="1">
        <f>IF(('Graficos Novos'!L54-'Graficos Novos'!L53)&lt;0,0,'Graficos Novos'!L54-'Graficos Novos'!L53)</f>
        <v>1</v>
      </c>
      <c r="N54" s="1">
        <f>IF(('Graficos Novos'!M54-'Graficos Novos'!M53)&lt;0,0,'Graficos Novos'!M54-'Graficos Novos'!M53)</f>
        <v>1</v>
      </c>
      <c r="O54" s="1">
        <f>IF(('Graficos Novos'!N54-'Graficos Novos'!N53)&lt;0,0,'Graficos Novos'!N54-'Graficos Novos'!N53)</f>
        <v>0</v>
      </c>
      <c r="P54" s="30">
        <v>0.48</v>
      </c>
    </row>
    <row r="55" spans="1:16" x14ac:dyDescent="0.25">
      <c r="A55" s="1">
        <v>54</v>
      </c>
      <c r="B55" s="9">
        <f>'Graficos Novos'!A55</f>
        <v>43971</v>
      </c>
      <c r="C55" s="7">
        <f>IF(('Graficos Novos'!B55-'Graficos Novos'!B54)&lt;0,0,'Graficos Novos'!B55-'Graficos Novos'!B54)</f>
        <v>95</v>
      </c>
      <c r="D55" s="1">
        <f>IF(('Graficos Novos'!C55-'Graficos Novos'!C54)&lt;0,0,'Graficos Novos'!C55-'Graficos Novos'!C54)</f>
        <v>28</v>
      </c>
      <c r="E55" s="1">
        <f>IF(('Graficos Novos'!D55-'Graficos Novos'!D54)&lt;0,0,'Graficos Novos'!D55-'Graficos Novos'!D54)</f>
        <v>28</v>
      </c>
      <c r="F55" s="7">
        <f>'Graficos Novos'!E55</f>
        <v>10</v>
      </c>
      <c r="G55" s="1">
        <f>IF(('Graficos Novos'!F55-'Graficos Novos'!F54)&lt;0,0,'Graficos Novos'!F55-'Graficos Novos'!F54)</f>
        <v>0</v>
      </c>
      <c r="H55" s="1">
        <f>IF(('Graficos Novos'!G55-'Graficos Novos'!G54)&lt;0,0,'Graficos Novos'!G55-'Graficos Novos'!G54)</f>
        <v>61</v>
      </c>
      <c r="I55" s="1">
        <f>IF(('Graficos Novos'!H55-'Graficos Novos'!H54)&lt;0,0,'Graficos Novos'!H55-'Graficos Novos'!H54)</f>
        <v>6</v>
      </c>
      <c r="J55" s="7">
        <f>'Graficos Novos'!I55</f>
        <v>18</v>
      </c>
      <c r="K55" s="7">
        <f>'Graficos Novos'!J55</f>
        <v>17</v>
      </c>
      <c r="L55" s="1">
        <f>IF(('Graficos Novos'!K55-'Graficos Novos'!K54)&lt;0,0,'Graficos Novos'!K55-'Graficos Novos'!K54)</f>
        <v>0</v>
      </c>
      <c r="M55" s="1">
        <f>IF(('Graficos Novos'!L55-'Graficos Novos'!L54)&lt;0,0,'Graficos Novos'!L55-'Graficos Novos'!L54)</f>
        <v>0</v>
      </c>
      <c r="N55" s="1">
        <f>IF(('Graficos Novos'!M55-'Graficos Novos'!M54)&lt;0,0,'Graficos Novos'!M55-'Graficos Novos'!M54)</f>
        <v>0</v>
      </c>
      <c r="O55" s="1">
        <f>IF(('Graficos Novos'!N55-'Graficos Novos'!N54)&lt;0,0,'Graficos Novos'!N55-'Graficos Novos'!N54)</f>
        <v>0</v>
      </c>
      <c r="P55" s="30">
        <v>0.48</v>
      </c>
    </row>
    <row r="56" spans="1:16" x14ac:dyDescent="0.25">
      <c r="A56" s="1">
        <v>55</v>
      </c>
      <c r="B56" s="9">
        <f>'Graficos Novos'!A56</f>
        <v>43972</v>
      </c>
      <c r="C56" s="7">
        <f>IF(('Graficos Novos'!B56-'Graficos Novos'!B55)&lt;0,0,'Graficos Novos'!B56-'Graficos Novos'!B55)</f>
        <v>63</v>
      </c>
      <c r="D56" s="1">
        <f>IF(('Graficos Novos'!C56-'Graficos Novos'!C55)&lt;0,0,'Graficos Novos'!C56-'Graficos Novos'!C55)</f>
        <v>29</v>
      </c>
      <c r="E56" s="1">
        <f>IF(('Graficos Novos'!D56-'Graficos Novos'!D55)&lt;0,0,'Graficos Novos'!D56-'Graficos Novos'!D55)</f>
        <v>30</v>
      </c>
      <c r="F56" s="7">
        <f>'Graficos Novos'!E56</f>
        <v>7</v>
      </c>
      <c r="G56" s="1">
        <f>IF(('Graficos Novos'!F56-'Graficos Novos'!F55)&lt;0,0,'Graficos Novos'!F56-'Graficos Novos'!F55)</f>
        <v>2</v>
      </c>
      <c r="H56" s="1">
        <f>IF(('Graficos Novos'!G56-'Graficos Novos'!G55)&lt;0,0,'Graficos Novos'!G56-'Graficos Novos'!G55)</f>
        <v>24</v>
      </c>
      <c r="I56" s="1">
        <f>IF(('Graficos Novos'!H56-'Graficos Novos'!H55)&lt;0,0,'Graficos Novos'!H56-'Graficos Novos'!H55)</f>
        <v>10</v>
      </c>
      <c r="J56" s="7">
        <f>'Graficos Novos'!I56</f>
        <v>16</v>
      </c>
      <c r="K56" s="7">
        <f>'Graficos Novos'!J56</f>
        <v>14</v>
      </c>
      <c r="L56" s="1">
        <f>IF(('Graficos Novos'!K56-'Graficos Novos'!K55)&lt;0,0,'Graficos Novos'!K56-'Graficos Novos'!K55)</f>
        <v>1</v>
      </c>
      <c r="M56" s="1">
        <f>IF(('Graficos Novos'!L56-'Graficos Novos'!L55)&lt;0,0,'Graficos Novos'!L56-'Graficos Novos'!L55)</f>
        <v>0</v>
      </c>
      <c r="N56" s="1">
        <f>IF(('Graficos Novos'!M56-'Graficos Novos'!M55)&lt;0,0,'Graficos Novos'!M56-'Graficos Novos'!M55)</f>
        <v>0</v>
      </c>
      <c r="O56" s="1">
        <f>IF(('Graficos Novos'!N56-'Graficos Novos'!N55)&lt;0,0,'Graficos Novos'!N56-'Graficos Novos'!N55)</f>
        <v>2</v>
      </c>
    </row>
    <row r="57" spans="1:16" x14ac:dyDescent="0.25">
      <c r="A57" s="1">
        <v>56</v>
      </c>
      <c r="B57" s="9">
        <f>'Graficos Novos'!A57</f>
        <v>43973</v>
      </c>
      <c r="C57" s="7">
        <f>IF(('Graficos Novos'!B57-'Graficos Novos'!B56)&lt;0,0,'Graficos Novos'!B57-'Graficos Novos'!B56)</f>
        <v>0</v>
      </c>
      <c r="D57" s="1">
        <f>IF(('Graficos Novos'!C57-'Graficos Novos'!C56)&lt;0,0,'Graficos Novos'!C57-'Graficos Novos'!C56)</f>
        <v>0</v>
      </c>
      <c r="E57" s="1">
        <f>IF(('Graficos Novos'!D57-'Graficos Novos'!D56)&lt;0,0,'Graficos Novos'!D57-'Graficos Novos'!D56)</f>
        <v>0</v>
      </c>
      <c r="F57" s="7">
        <f>'Graficos Novos'!E57</f>
        <v>0</v>
      </c>
      <c r="G57" s="1">
        <f>IF(('Graficos Novos'!F57-'Graficos Novos'!F56)&lt;0,0,'Graficos Novos'!F57-'Graficos Novos'!F56)</f>
        <v>0</v>
      </c>
      <c r="H57" s="1">
        <f>IF(('Graficos Novos'!G57-'Graficos Novos'!G56)&lt;0,0,'Graficos Novos'!G57-'Graficos Novos'!G56)</f>
        <v>0</v>
      </c>
      <c r="I57" s="1">
        <f>IF(('Graficos Novos'!H57-'Graficos Novos'!H56)&lt;0,0,'Graficos Novos'!H57-'Graficos Novos'!H56)</f>
        <v>0</v>
      </c>
      <c r="J57" s="7">
        <f>'Graficos Novos'!I57</f>
        <v>0</v>
      </c>
      <c r="K57" s="7">
        <f>'Graficos Novos'!J57</f>
        <v>0</v>
      </c>
      <c r="L57" s="1">
        <f>IF(('Graficos Novos'!K57-'Graficos Novos'!K56)&lt;0,0,'Graficos Novos'!K57-'Graficos Novos'!K56)</f>
        <v>0</v>
      </c>
      <c r="M57" s="1">
        <f>IF(('Graficos Novos'!L57-'Graficos Novos'!L56)&lt;0,0,'Graficos Novos'!L57-'Graficos Novos'!L56)</f>
        <v>0</v>
      </c>
      <c r="N57" s="1">
        <f>IF(('Graficos Novos'!M57-'Graficos Novos'!M56)&lt;0,0,'Graficos Novos'!M57-'Graficos Novos'!M56)</f>
        <v>0</v>
      </c>
      <c r="O57" s="1">
        <f>IF(('Graficos Novos'!N57-'Graficos Novos'!N56)&lt;0,0,'Graficos Novos'!N57-'Graficos Novos'!N56)</f>
        <v>0</v>
      </c>
    </row>
    <row r="58" spans="1:16" x14ac:dyDescent="0.25">
      <c r="A58" s="1">
        <v>57</v>
      </c>
      <c r="B58" s="9">
        <f>'Graficos Novos'!A58</f>
        <v>43974</v>
      </c>
      <c r="C58" s="7">
        <f>IF(('Graficos Novos'!B58-'Graficos Novos'!B57)&lt;0,0,'Graficos Novos'!B58-'Graficos Novos'!B57)</f>
        <v>0</v>
      </c>
      <c r="D58" s="1">
        <f>IF(('Graficos Novos'!C58-'Graficos Novos'!C57)&lt;0,0,'Graficos Novos'!C58-'Graficos Novos'!C57)</f>
        <v>0</v>
      </c>
      <c r="E58" s="1">
        <f>IF(('Graficos Novos'!D58-'Graficos Novos'!D57)&lt;0,0,'Graficos Novos'!D58-'Graficos Novos'!D57)</f>
        <v>0</v>
      </c>
      <c r="F58" s="7">
        <f>'Graficos Novos'!E58</f>
        <v>0</v>
      </c>
      <c r="G58" s="1">
        <f>IF(('Graficos Novos'!F58-'Graficos Novos'!F57)&lt;0,0,'Graficos Novos'!F58-'Graficos Novos'!F57)</f>
        <v>0</v>
      </c>
      <c r="H58" s="1">
        <f>IF(('Graficos Novos'!G58-'Graficos Novos'!G57)&lt;0,0,'Graficos Novos'!G58-'Graficos Novos'!G57)</f>
        <v>0</v>
      </c>
      <c r="I58" s="1">
        <f>IF(('Graficos Novos'!H58-'Graficos Novos'!H57)&lt;0,0,'Graficos Novos'!H58-'Graficos Novos'!H57)</f>
        <v>0</v>
      </c>
      <c r="J58" s="7">
        <f>'Graficos Novos'!I58</f>
        <v>0</v>
      </c>
      <c r="K58" s="7">
        <f>'Graficos Novos'!J58</f>
        <v>0</v>
      </c>
      <c r="L58" s="1">
        <f>IF(('Graficos Novos'!K58-'Graficos Novos'!K57)&lt;0,0,'Graficos Novos'!K58-'Graficos Novos'!K57)</f>
        <v>0</v>
      </c>
      <c r="M58" s="1">
        <f>IF(('Graficos Novos'!L58-'Graficos Novos'!L57)&lt;0,0,'Graficos Novos'!L58-'Graficos Novos'!L57)</f>
        <v>0</v>
      </c>
      <c r="N58" s="1">
        <f>IF(('Graficos Novos'!M58-'Graficos Novos'!M57)&lt;0,0,'Graficos Novos'!M58-'Graficos Novos'!M57)</f>
        <v>0</v>
      </c>
      <c r="O58" s="1">
        <f>IF(('Graficos Novos'!N58-'Graficos Novos'!N57)&lt;0,0,'Graficos Novos'!N58-'Graficos Novos'!N57)</f>
        <v>0</v>
      </c>
    </row>
    <row r="59" spans="1:16" x14ac:dyDescent="0.25">
      <c r="A59" s="1">
        <v>58</v>
      </c>
      <c r="B59" s="9">
        <f>'Graficos Novos'!A59</f>
        <v>43975</v>
      </c>
      <c r="C59" s="7">
        <f>IF(('Graficos Novos'!B59-'Graficos Novos'!B58)&lt;0,0,'Graficos Novos'!B59-'Graficos Novos'!B58)</f>
        <v>0</v>
      </c>
      <c r="D59" s="1">
        <f>IF(('Graficos Novos'!C59-'Graficos Novos'!C58)&lt;0,0,'Graficos Novos'!C59-'Graficos Novos'!C58)</f>
        <v>0</v>
      </c>
      <c r="E59" s="1">
        <f>IF(('Graficos Novos'!D59-'Graficos Novos'!D58)&lt;0,0,'Graficos Novos'!D59-'Graficos Novos'!D58)</f>
        <v>0</v>
      </c>
      <c r="F59" s="7">
        <f>'Graficos Novos'!E59</f>
        <v>0</v>
      </c>
      <c r="G59" s="1">
        <f>IF(('Graficos Novos'!F59-'Graficos Novos'!F58)&lt;0,0,'Graficos Novos'!F59-'Graficos Novos'!F58)</f>
        <v>0</v>
      </c>
      <c r="H59" s="1">
        <f>IF(('Graficos Novos'!G59-'Graficos Novos'!G58)&lt;0,0,'Graficos Novos'!G59-'Graficos Novos'!G58)</f>
        <v>0</v>
      </c>
      <c r="I59" s="1">
        <f>IF(('Graficos Novos'!H59-'Graficos Novos'!H58)&lt;0,0,'Graficos Novos'!H59-'Graficos Novos'!H58)</f>
        <v>0</v>
      </c>
      <c r="J59" s="7">
        <f>'Graficos Novos'!I59</f>
        <v>0</v>
      </c>
      <c r="K59" s="7">
        <f>'Graficos Novos'!J59</f>
        <v>0</v>
      </c>
      <c r="L59" s="1">
        <f>IF(('Graficos Novos'!K59-'Graficos Novos'!K58)&lt;0,0,'Graficos Novos'!K59-'Graficos Novos'!K58)</f>
        <v>0</v>
      </c>
      <c r="M59" s="1">
        <f>IF(('Graficos Novos'!L59-'Graficos Novos'!L58)&lt;0,0,'Graficos Novos'!L59-'Graficos Novos'!L58)</f>
        <v>0</v>
      </c>
      <c r="N59" s="1">
        <f>IF(('Graficos Novos'!M59-'Graficos Novos'!M58)&lt;0,0,'Graficos Novos'!M59-'Graficos Novos'!M58)</f>
        <v>0</v>
      </c>
      <c r="O59" s="1">
        <f>IF(('Graficos Novos'!N59-'Graficos Novos'!N58)&lt;0,0,'Graficos Novos'!N59-'Graficos Novos'!N58)</f>
        <v>0</v>
      </c>
    </row>
    <row r="60" spans="1:16" x14ac:dyDescent="0.25">
      <c r="A60" s="1">
        <v>59</v>
      </c>
      <c r="B60" s="9">
        <f>'Graficos Novos'!A60</f>
        <v>43976</v>
      </c>
      <c r="C60" s="7">
        <f>IF(('Graficos Novos'!B60-'Graficos Novos'!B59)&lt;0,0,'Graficos Novos'!B60-'Graficos Novos'!B59)</f>
        <v>0</v>
      </c>
      <c r="D60" s="1">
        <f>IF(('Graficos Novos'!C60-'Graficos Novos'!C59)&lt;0,0,'Graficos Novos'!C60-'Graficos Novos'!C59)</f>
        <v>0</v>
      </c>
      <c r="E60" s="1">
        <f>IF(('Graficos Novos'!D60-'Graficos Novos'!D59)&lt;0,0,'Graficos Novos'!D60-'Graficos Novos'!D59)</f>
        <v>0</v>
      </c>
      <c r="F60" s="7">
        <f>'Graficos Novos'!E60</f>
        <v>0</v>
      </c>
      <c r="G60" s="1">
        <f>IF(('Graficos Novos'!F60-'Graficos Novos'!F59)&lt;0,0,'Graficos Novos'!F60-'Graficos Novos'!F59)</f>
        <v>0</v>
      </c>
      <c r="H60" s="1">
        <f>IF(('Graficos Novos'!G60-'Graficos Novos'!G59)&lt;0,0,'Graficos Novos'!G60-'Graficos Novos'!G59)</f>
        <v>0</v>
      </c>
      <c r="I60" s="1">
        <f>IF(('Graficos Novos'!H60-'Graficos Novos'!H59)&lt;0,0,'Graficos Novos'!H60-'Graficos Novos'!H59)</f>
        <v>0</v>
      </c>
      <c r="J60" s="7">
        <f>'Graficos Novos'!I60</f>
        <v>0</v>
      </c>
      <c r="K60" s="7">
        <f>'Graficos Novos'!J60</f>
        <v>0</v>
      </c>
      <c r="L60" s="1">
        <f>IF(('Graficos Novos'!K60-'Graficos Novos'!K59)&lt;0,0,'Graficos Novos'!K60-'Graficos Novos'!K59)</f>
        <v>0</v>
      </c>
      <c r="M60" s="1">
        <f>IF(('Graficos Novos'!L60-'Graficos Novos'!L59)&lt;0,0,'Graficos Novos'!L60-'Graficos Novos'!L59)</f>
        <v>0</v>
      </c>
      <c r="N60" s="1">
        <f>IF(('Graficos Novos'!M60-'Graficos Novos'!M59)&lt;0,0,'Graficos Novos'!M60-'Graficos Novos'!M59)</f>
        <v>0</v>
      </c>
      <c r="O60" s="1">
        <f>IF(('Graficos Novos'!N60-'Graficos Novos'!N59)&lt;0,0,'Graficos Novos'!N60-'Graficos Novos'!N59)</f>
        <v>0</v>
      </c>
    </row>
    <row r="61" spans="1:16" x14ac:dyDescent="0.25">
      <c r="A61" s="1">
        <v>60</v>
      </c>
      <c r="B61" s="9">
        <f>'Graficos Novos'!A61</f>
        <v>43977</v>
      </c>
      <c r="C61" s="7">
        <f>IF(('Graficos Novos'!B61-'Graficos Novos'!B60)&lt;0,0,'Graficos Novos'!B61-'Graficos Novos'!B60)</f>
        <v>0</v>
      </c>
      <c r="D61" s="1">
        <f>IF(('Graficos Novos'!C61-'Graficos Novos'!C60)&lt;0,0,'Graficos Novos'!C61-'Graficos Novos'!C60)</f>
        <v>0</v>
      </c>
      <c r="E61" s="1">
        <f>IF(('Graficos Novos'!D61-'Graficos Novos'!D60)&lt;0,0,'Graficos Novos'!D61-'Graficos Novos'!D60)</f>
        <v>0</v>
      </c>
      <c r="F61" s="7">
        <f>'Graficos Novos'!E61</f>
        <v>0</v>
      </c>
      <c r="G61" s="1">
        <f>IF(('Graficos Novos'!F61-'Graficos Novos'!F60)&lt;0,0,'Graficos Novos'!F61-'Graficos Novos'!F60)</f>
        <v>0</v>
      </c>
      <c r="H61" s="1">
        <f>IF(('Graficos Novos'!G61-'Graficos Novos'!G60)&lt;0,0,'Graficos Novos'!G61-'Graficos Novos'!G60)</f>
        <v>0</v>
      </c>
      <c r="I61" s="1">
        <f>IF(('Graficos Novos'!H61-'Graficos Novos'!H60)&lt;0,0,'Graficos Novos'!H61-'Graficos Novos'!H60)</f>
        <v>0</v>
      </c>
      <c r="J61" s="7">
        <f>'Graficos Novos'!I61</f>
        <v>0</v>
      </c>
      <c r="K61" s="7">
        <f>'Graficos Novos'!J61</f>
        <v>0</v>
      </c>
      <c r="L61" s="1">
        <f>IF(('Graficos Novos'!K61-'Graficos Novos'!K60)&lt;0,0,'Graficos Novos'!K61-'Graficos Novos'!K60)</f>
        <v>0</v>
      </c>
      <c r="M61" s="1">
        <f>IF(('Graficos Novos'!L61-'Graficos Novos'!L60)&lt;0,0,'Graficos Novos'!L61-'Graficos Novos'!L60)</f>
        <v>0</v>
      </c>
      <c r="N61" s="1">
        <f>IF(('Graficos Novos'!M61-'Graficos Novos'!M60)&lt;0,0,'Graficos Novos'!M61-'Graficos Novos'!M60)</f>
        <v>0</v>
      </c>
      <c r="O61" s="1">
        <f>IF(('Graficos Novos'!N61-'Graficos Novos'!N60)&lt;0,0,'Graficos Novos'!N61-'Graficos Novos'!N60)</f>
        <v>0</v>
      </c>
    </row>
    <row r="62" spans="1:16" x14ac:dyDescent="0.25">
      <c r="A62" s="1">
        <v>61</v>
      </c>
      <c r="B62" s="9">
        <f>'Graficos Novos'!A62</f>
        <v>43978</v>
      </c>
      <c r="C62" s="7">
        <f>IF(('Graficos Novos'!B62-'Graficos Novos'!B61)&lt;0,0,'Graficos Novos'!B62-'Graficos Novos'!B61)</f>
        <v>0</v>
      </c>
      <c r="D62" s="1">
        <f>IF(('Graficos Novos'!C62-'Graficos Novos'!C61)&lt;0,0,'Graficos Novos'!C62-'Graficos Novos'!C61)</f>
        <v>0</v>
      </c>
      <c r="E62" s="1">
        <f>IF(('Graficos Novos'!D62-'Graficos Novos'!D61)&lt;0,0,'Graficos Novos'!D62-'Graficos Novos'!D61)</f>
        <v>0</v>
      </c>
      <c r="F62" s="7">
        <f>'Graficos Novos'!E62</f>
        <v>0</v>
      </c>
      <c r="G62" s="1">
        <f>IF(('Graficos Novos'!F62-'Graficos Novos'!F61)&lt;0,0,'Graficos Novos'!F62-'Graficos Novos'!F61)</f>
        <v>0</v>
      </c>
      <c r="H62" s="1">
        <f>IF(('Graficos Novos'!G62-'Graficos Novos'!G61)&lt;0,0,'Graficos Novos'!G62-'Graficos Novos'!G61)</f>
        <v>0</v>
      </c>
      <c r="I62" s="1">
        <f>IF(('Graficos Novos'!H62-'Graficos Novos'!H61)&lt;0,0,'Graficos Novos'!H62-'Graficos Novos'!H61)</f>
        <v>0</v>
      </c>
      <c r="J62" s="7">
        <f>'Graficos Novos'!I62</f>
        <v>0</v>
      </c>
      <c r="K62" s="7">
        <f>'Graficos Novos'!J62</f>
        <v>0</v>
      </c>
      <c r="L62" s="1">
        <f>IF(('Graficos Novos'!K62-'Graficos Novos'!K61)&lt;0,0,'Graficos Novos'!K62-'Graficos Novos'!K61)</f>
        <v>0</v>
      </c>
      <c r="M62" s="1">
        <f>IF(('Graficos Novos'!L62-'Graficos Novos'!L61)&lt;0,0,'Graficos Novos'!L62-'Graficos Novos'!L61)</f>
        <v>0</v>
      </c>
      <c r="N62" s="1">
        <f>IF(('Graficos Novos'!M62-'Graficos Novos'!M61)&lt;0,0,'Graficos Novos'!M62-'Graficos Novos'!M61)</f>
        <v>0</v>
      </c>
      <c r="O62" s="1">
        <f>IF(('Graficos Novos'!N62-'Graficos Novos'!N61)&lt;0,0,'Graficos Novos'!N62-'Graficos Novos'!N61)</f>
        <v>0</v>
      </c>
    </row>
    <row r="63" spans="1:16" x14ac:dyDescent="0.25">
      <c r="A63" s="1">
        <v>62</v>
      </c>
      <c r="B63" s="9">
        <f>'Graficos Novos'!A63</f>
        <v>43979</v>
      </c>
      <c r="C63" s="7">
        <f>IF(('Graficos Novos'!B63-'Graficos Novos'!B62)&lt;0,0,'Graficos Novos'!B63-'Graficos Novos'!B62)</f>
        <v>0</v>
      </c>
      <c r="D63" s="1">
        <f>IF(('Graficos Novos'!C63-'Graficos Novos'!C62)&lt;0,0,'Graficos Novos'!C63-'Graficos Novos'!C62)</f>
        <v>0</v>
      </c>
      <c r="E63" s="1">
        <f>IF(('Graficos Novos'!D63-'Graficos Novos'!D62)&lt;0,0,'Graficos Novos'!D63-'Graficos Novos'!D62)</f>
        <v>0</v>
      </c>
      <c r="F63" s="7">
        <f>'Graficos Novos'!E63</f>
        <v>0</v>
      </c>
      <c r="G63" s="1">
        <f>IF(('Graficos Novos'!F63-'Graficos Novos'!F62)&lt;0,0,'Graficos Novos'!F63-'Graficos Novos'!F62)</f>
        <v>0</v>
      </c>
      <c r="H63" s="1">
        <f>IF(('Graficos Novos'!G63-'Graficos Novos'!G62)&lt;0,0,'Graficos Novos'!G63-'Graficos Novos'!G62)</f>
        <v>0</v>
      </c>
      <c r="I63" s="1">
        <f>IF(('Graficos Novos'!H63-'Graficos Novos'!H62)&lt;0,0,'Graficos Novos'!H63-'Graficos Novos'!H62)</f>
        <v>0</v>
      </c>
      <c r="J63" s="7">
        <f>'Graficos Novos'!I63</f>
        <v>0</v>
      </c>
      <c r="K63" s="7">
        <f>'Graficos Novos'!J63</f>
        <v>0</v>
      </c>
      <c r="L63" s="1">
        <f>IF(('Graficos Novos'!K63-'Graficos Novos'!K62)&lt;0,0,'Graficos Novos'!K63-'Graficos Novos'!K62)</f>
        <v>0</v>
      </c>
      <c r="M63" s="1">
        <f>IF(('Graficos Novos'!L63-'Graficos Novos'!L62)&lt;0,0,'Graficos Novos'!L63-'Graficos Novos'!L62)</f>
        <v>0</v>
      </c>
      <c r="N63" s="1">
        <f>IF(('Graficos Novos'!M63-'Graficos Novos'!M62)&lt;0,0,'Graficos Novos'!M63-'Graficos Novos'!M62)</f>
        <v>0</v>
      </c>
      <c r="O63" s="1">
        <f>IF(('Graficos Novos'!N63-'Graficos Novos'!N62)&lt;0,0,'Graficos Novos'!N63-'Graficos Novos'!N62)</f>
        <v>0</v>
      </c>
    </row>
    <row r="64" spans="1:16" x14ac:dyDescent="0.25">
      <c r="A64" s="1">
        <v>63</v>
      </c>
      <c r="B64" s="9">
        <f>'Graficos Novos'!A64</f>
        <v>43980</v>
      </c>
      <c r="C64" s="7">
        <f>IF(('Graficos Novos'!B64-'Graficos Novos'!B63)&lt;0,0,'Graficos Novos'!B64-'Graficos Novos'!B63)</f>
        <v>0</v>
      </c>
      <c r="D64" s="1">
        <f>IF(('Graficos Novos'!C64-'Graficos Novos'!C63)&lt;0,0,'Graficos Novos'!C64-'Graficos Novos'!C63)</f>
        <v>0</v>
      </c>
      <c r="E64" s="1">
        <f>IF(('Graficos Novos'!D64-'Graficos Novos'!D63)&lt;0,0,'Graficos Novos'!D64-'Graficos Novos'!D63)</f>
        <v>0</v>
      </c>
      <c r="F64" s="7">
        <f>'Graficos Novos'!E64</f>
        <v>0</v>
      </c>
      <c r="G64" s="1">
        <f>IF(('Graficos Novos'!F64-'Graficos Novos'!F63)&lt;0,0,'Graficos Novos'!F64-'Graficos Novos'!F63)</f>
        <v>0</v>
      </c>
      <c r="H64" s="1">
        <f>IF(('Graficos Novos'!G64-'Graficos Novos'!G63)&lt;0,0,'Graficos Novos'!G64-'Graficos Novos'!G63)</f>
        <v>0</v>
      </c>
      <c r="I64" s="1">
        <f>IF(('Graficos Novos'!H64-'Graficos Novos'!H63)&lt;0,0,'Graficos Novos'!H64-'Graficos Novos'!H63)</f>
        <v>0</v>
      </c>
      <c r="J64" s="7">
        <f>'Graficos Novos'!I64</f>
        <v>0</v>
      </c>
      <c r="K64" s="7">
        <f>'Graficos Novos'!J64</f>
        <v>0</v>
      </c>
      <c r="L64" s="1">
        <f>IF(('Graficos Novos'!K64-'Graficos Novos'!K63)&lt;0,0,'Graficos Novos'!K64-'Graficos Novos'!K63)</f>
        <v>0</v>
      </c>
      <c r="M64" s="1">
        <f>IF(('Graficos Novos'!L64-'Graficos Novos'!L63)&lt;0,0,'Graficos Novos'!L64-'Graficos Novos'!L63)</f>
        <v>0</v>
      </c>
      <c r="N64" s="1">
        <f>IF(('Graficos Novos'!M64-'Graficos Novos'!M63)&lt;0,0,'Graficos Novos'!M64-'Graficos Novos'!M63)</f>
        <v>0</v>
      </c>
      <c r="O64" s="1">
        <f>IF(('Graficos Novos'!N64-'Graficos Novos'!N63)&lt;0,0,'Graficos Novos'!N64-'Graficos Novos'!N63)</f>
        <v>0</v>
      </c>
    </row>
    <row r="65" spans="1:19" x14ac:dyDescent="0.25">
      <c r="A65" s="1">
        <v>64</v>
      </c>
      <c r="B65" s="9">
        <f>'Graficos Novos'!A65</f>
        <v>43981</v>
      </c>
      <c r="C65" s="7">
        <f>IF(('Graficos Novos'!B65-'Graficos Novos'!B64)&lt;0,0,'Graficos Novos'!B65-'Graficos Novos'!B64)</f>
        <v>0</v>
      </c>
      <c r="D65" s="1">
        <f>IF(('Graficos Novos'!C65-'Graficos Novos'!C64)&lt;0,0,'Graficos Novos'!C65-'Graficos Novos'!C64)</f>
        <v>0</v>
      </c>
      <c r="E65" s="1">
        <f>IF(('Graficos Novos'!D65-'Graficos Novos'!D64)&lt;0,0,'Graficos Novos'!D65-'Graficos Novos'!D64)</f>
        <v>0</v>
      </c>
      <c r="F65" s="7">
        <f>'Graficos Novos'!E65</f>
        <v>0</v>
      </c>
      <c r="G65" s="1">
        <f>IF(('Graficos Novos'!F65-'Graficos Novos'!F64)&lt;0,0,'Graficos Novos'!F65-'Graficos Novos'!F64)</f>
        <v>0</v>
      </c>
      <c r="H65" s="1">
        <f>IF(('Graficos Novos'!G65-'Graficos Novos'!G64)&lt;0,0,'Graficos Novos'!G65-'Graficos Novos'!G64)</f>
        <v>0</v>
      </c>
      <c r="I65" s="1">
        <f>IF(('Graficos Novos'!H65-'Graficos Novos'!H64)&lt;0,0,'Graficos Novos'!H65-'Graficos Novos'!H64)</f>
        <v>0</v>
      </c>
      <c r="J65" s="7">
        <f>'Graficos Novos'!I65</f>
        <v>0</v>
      </c>
      <c r="K65" s="7">
        <f>'Graficos Novos'!J65</f>
        <v>0</v>
      </c>
      <c r="L65" s="1">
        <f>IF(('Graficos Novos'!K65-'Graficos Novos'!K64)&lt;0,0,'Graficos Novos'!K65-'Graficos Novos'!K64)</f>
        <v>0</v>
      </c>
      <c r="M65" s="1">
        <f>IF(('Graficos Novos'!L65-'Graficos Novos'!L64)&lt;0,0,'Graficos Novos'!L65-'Graficos Novos'!L64)</f>
        <v>0</v>
      </c>
      <c r="N65" s="1">
        <f>IF(('Graficos Novos'!M65-'Graficos Novos'!M64)&lt;0,0,'Graficos Novos'!M65-'Graficos Novos'!M64)</f>
        <v>0</v>
      </c>
      <c r="O65" s="1">
        <f>IF(('Graficos Novos'!N65-'Graficos Novos'!N64)&lt;0,0,'Graficos Novos'!N65-'Graficos Novos'!N64)</f>
        <v>0</v>
      </c>
    </row>
    <row r="66" spans="1:19" x14ac:dyDescent="0.25">
      <c r="A66" s="1">
        <v>65</v>
      </c>
      <c r="B66" s="9">
        <f>'Graficos Novos'!A66</f>
        <v>43982</v>
      </c>
      <c r="C66" s="7">
        <f>IF(('Graficos Novos'!B66-'Graficos Novos'!B65)&lt;0,0,'Graficos Novos'!B66-'Graficos Novos'!B65)</f>
        <v>0</v>
      </c>
      <c r="D66" s="1">
        <f>IF(('Graficos Novos'!C66-'Graficos Novos'!C65)&lt;0,0,'Graficos Novos'!C66-'Graficos Novos'!C65)</f>
        <v>0</v>
      </c>
      <c r="E66" s="1">
        <f>IF(('Graficos Novos'!D66-'Graficos Novos'!D65)&lt;0,0,'Graficos Novos'!D66-'Graficos Novos'!D65)</f>
        <v>0</v>
      </c>
      <c r="F66" s="7">
        <f>'Graficos Novos'!E66</f>
        <v>0</v>
      </c>
      <c r="G66" s="1">
        <f>IF(('Graficos Novos'!F66-'Graficos Novos'!F65)&lt;0,0,'Graficos Novos'!F66-'Graficos Novos'!F65)</f>
        <v>0</v>
      </c>
      <c r="H66" s="1">
        <f>IF(('Graficos Novos'!G66-'Graficos Novos'!G65)&lt;0,0,'Graficos Novos'!G66-'Graficos Novos'!G65)</f>
        <v>0</v>
      </c>
      <c r="I66" s="1">
        <f>IF(('Graficos Novos'!H66-'Graficos Novos'!H65)&lt;0,0,'Graficos Novos'!H66-'Graficos Novos'!H65)</f>
        <v>0</v>
      </c>
      <c r="J66" s="7">
        <f>'Graficos Novos'!I66</f>
        <v>0</v>
      </c>
      <c r="K66" s="7">
        <f>'Graficos Novos'!J66</f>
        <v>0</v>
      </c>
      <c r="L66" s="1">
        <f>IF(('Graficos Novos'!K66-'Graficos Novos'!K65)&lt;0,0,'Graficos Novos'!K66-'Graficos Novos'!K65)</f>
        <v>0</v>
      </c>
      <c r="M66" s="1">
        <f>IF(('Graficos Novos'!L66-'Graficos Novos'!L65)&lt;0,0,'Graficos Novos'!L66-'Graficos Novos'!L65)</f>
        <v>0</v>
      </c>
      <c r="N66" s="1">
        <f>IF(('Graficos Novos'!M66-'Graficos Novos'!M65)&lt;0,0,'Graficos Novos'!M66-'Graficos Novos'!M65)</f>
        <v>0</v>
      </c>
      <c r="O66" s="1">
        <f>IF(('Graficos Novos'!N66-'Graficos Novos'!N65)&lt;0,0,'Graficos Novos'!N66-'Graficos Novos'!N65)</f>
        <v>0</v>
      </c>
    </row>
    <row r="67" spans="1:19" x14ac:dyDescent="0.25">
      <c r="Q67" s="33" t="s">
        <v>26</v>
      </c>
      <c r="R67" s="33" t="s">
        <v>65</v>
      </c>
      <c r="S67" s="33" t="s">
        <v>66</v>
      </c>
    </row>
    <row r="68" spans="1:19" x14ac:dyDescent="0.25">
      <c r="B68" t="s">
        <v>31</v>
      </c>
      <c r="C68" s="32">
        <f>SUM(C2:C67)</f>
        <v>814</v>
      </c>
      <c r="D68" s="32">
        <f t="shared" ref="D68:O68" si="0">SUM(D2:D67)</f>
        <v>191</v>
      </c>
      <c r="E68" s="32">
        <f t="shared" si="0"/>
        <v>168</v>
      </c>
      <c r="F68" s="32">
        <f t="shared" si="0"/>
        <v>292</v>
      </c>
      <c r="G68" s="32">
        <f t="shared" si="0"/>
        <v>16</v>
      </c>
      <c r="H68" s="32">
        <f t="shared" si="0"/>
        <v>546</v>
      </c>
      <c r="I68" s="32">
        <f t="shared" si="0"/>
        <v>231</v>
      </c>
      <c r="J68" s="32">
        <f t="shared" si="0"/>
        <v>442</v>
      </c>
      <c r="K68" s="32">
        <f t="shared" si="0"/>
        <v>455</v>
      </c>
      <c r="L68" s="32">
        <f t="shared" si="0"/>
        <v>52</v>
      </c>
      <c r="M68" s="32">
        <f t="shared" si="0"/>
        <v>21</v>
      </c>
      <c r="N68" s="32">
        <f t="shared" si="0"/>
        <v>28</v>
      </c>
      <c r="O68" s="32">
        <f t="shared" si="0"/>
        <v>16</v>
      </c>
      <c r="Q68" s="36">
        <f>O68/D68</f>
        <v>8.3769633507853408E-2</v>
      </c>
      <c r="R68" s="37">
        <f>D68/256926</f>
        <v>7.434047157547309E-4</v>
      </c>
      <c r="S68" s="38">
        <f>(O68/256926)*100000</f>
        <v>6.227474058678375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B8C7B-55A9-485B-8F67-394F87436899}">
  <dimension ref="A1:R15"/>
  <sheetViews>
    <sheetView tabSelected="1" workbookViewId="0">
      <selection activeCell="G24" sqref="G24"/>
    </sheetView>
  </sheetViews>
  <sheetFormatPr defaultRowHeight="15" x14ac:dyDescent="0.25"/>
  <cols>
    <col min="2" max="2" width="11.7109375" customWidth="1"/>
    <col min="4" max="4" width="8.7109375" style="1"/>
    <col min="7" max="7" width="6.5703125" customWidth="1"/>
    <col min="18" max="18" width="8.7109375" style="41"/>
  </cols>
  <sheetData>
    <row r="1" spans="1:18" ht="30.75" customHeight="1" x14ac:dyDescent="0.25">
      <c r="A1" s="11" t="s">
        <v>67</v>
      </c>
      <c r="B1" s="11"/>
      <c r="C1" s="11" t="s">
        <v>64</v>
      </c>
      <c r="D1" s="11" t="s">
        <v>76</v>
      </c>
      <c r="E1" s="11" t="s">
        <v>33</v>
      </c>
      <c r="F1" s="11" t="s">
        <v>1</v>
      </c>
      <c r="G1" s="11" t="s">
        <v>34</v>
      </c>
      <c r="H1" s="11" t="s">
        <v>35</v>
      </c>
      <c r="I1" s="11" t="s">
        <v>36</v>
      </c>
      <c r="J1" s="11" t="s">
        <v>15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39" t="s">
        <v>16</v>
      </c>
    </row>
    <row r="2" spans="1:18" x14ac:dyDescent="0.25">
      <c r="B2" t="s">
        <v>78</v>
      </c>
      <c r="C2" s="5">
        <v>43906</v>
      </c>
      <c r="D2" s="1" t="str">
        <f>VLOOKUP(WEEKDAY(C2,1),Boletim!$T$2:$U$8,2,1)</f>
        <v>Segunda</v>
      </c>
      <c r="E2" s="7">
        <f>SUM(PB_Bol!C2:C6)</f>
        <v>71</v>
      </c>
      <c r="F2" s="7">
        <f>SUM(PB_Bol!D2:D6)</f>
        <v>0</v>
      </c>
      <c r="G2" s="7">
        <f>SUM(PB_Bol!E2:E6)</f>
        <v>0</v>
      </c>
      <c r="H2" s="7">
        <f>SUM(PB_Bol!F2:F6)</f>
        <v>0</v>
      </c>
      <c r="I2" s="7">
        <f>SUM(PB_Bol!G2:G6)</f>
        <v>0</v>
      </c>
      <c r="J2" s="7">
        <f>SUM(PB_Bol!H2:H6)</f>
        <v>1</v>
      </c>
      <c r="K2" s="7">
        <f>SUM(PB_Bol!I2:I6)</f>
        <v>70</v>
      </c>
      <c r="L2" s="7">
        <f>SUM(PB_Bol!J2:J6)</f>
        <v>0</v>
      </c>
      <c r="M2" s="7">
        <f>SUM(PB_Bol!K2:K6)</f>
        <v>0</v>
      </c>
      <c r="N2" s="7">
        <f>SUM(PB_Bol!L2:L6)</f>
        <v>0</v>
      </c>
      <c r="O2" s="7">
        <f>SUM(PB_Bol!M2:M6)</f>
        <v>0</v>
      </c>
      <c r="P2" s="7">
        <f>SUM(PB_Bol!N2:N6)</f>
        <v>0</v>
      </c>
      <c r="Q2" s="7">
        <f>SUM(PB_Bol!O2:O6)</f>
        <v>0</v>
      </c>
      <c r="R2" s="40">
        <f>AVERAGE(PB_Bol!P2:P6)</f>
        <v>0.47199999999999998</v>
      </c>
    </row>
    <row r="3" spans="1:18" x14ac:dyDescent="0.25">
      <c r="B3" t="s">
        <v>79</v>
      </c>
      <c r="C3" s="5">
        <f>Boletim!A8</f>
        <v>43913</v>
      </c>
      <c r="D3" s="1" t="str">
        <f>VLOOKUP(WEEKDAY(C3,1),Boletim!$T$2:$U$8,2,1)</f>
        <v>Segunda</v>
      </c>
      <c r="E3" s="7">
        <f>SUM(PB_Bol!C7:C11)</f>
        <v>30</v>
      </c>
      <c r="F3" s="7">
        <f>SUM(PB_Bol!D7:D11)</f>
        <v>0</v>
      </c>
      <c r="G3" s="7">
        <f>SUM(PB_Bol!E7:E11)</f>
        <v>0</v>
      </c>
      <c r="H3" s="7">
        <f>SUM(PB_Bol!F7:F11)</f>
        <v>0</v>
      </c>
      <c r="I3" s="7">
        <f>SUM(PB_Bol!G7:G11)</f>
        <v>0</v>
      </c>
      <c r="J3" s="7">
        <f>SUM(PB_Bol!H7:H11)</f>
        <v>4</v>
      </c>
      <c r="K3" s="7">
        <f>SUM(PB_Bol!I7:I11)</f>
        <v>26</v>
      </c>
      <c r="L3" s="7">
        <f>SUM(PB_Bol!J7:J11)</f>
        <v>0</v>
      </c>
      <c r="M3" s="7">
        <f>SUM(PB_Bol!K7:K11)</f>
        <v>0</v>
      </c>
      <c r="N3" s="7">
        <f>SUM(PB_Bol!L7:L11)</f>
        <v>0</v>
      </c>
      <c r="O3" s="7">
        <f>SUM(PB_Bol!M7:M11)</f>
        <v>1</v>
      </c>
      <c r="P3" s="7">
        <f>SUM(PB_Bol!N7:N11)</f>
        <v>0</v>
      </c>
      <c r="Q3" s="7">
        <f>SUM(PB_Bol!O7:O11)</f>
        <v>0</v>
      </c>
      <c r="R3" s="40">
        <f>AVERAGE(PB_Bol!P7:P11)</f>
        <v>0.56400000000000006</v>
      </c>
    </row>
    <row r="4" spans="1:18" x14ac:dyDescent="0.25">
      <c r="A4">
        <v>1</v>
      </c>
      <c r="B4" t="s">
        <v>77</v>
      </c>
      <c r="C4" s="5">
        <f>Boletim!A15</f>
        <v>43920</v>
      </c>
      <c r="D4" s="1" t="str">
        <f>VLOOKUP(WEEKDAY(C4,1),Boletim!$T$2:$U$8,2,1)</f>
        <v>Segunda</v>
      </c>
      <c r="E4" s="7">
        <f>SUM(PB_Bol!C12:C16)</f>
        <v>39</v>
      </c>
      <c r="F4" s="7">
        <f>SUM(PB_Bol!D12:D16)</f>
        <v>2</v>
      </c>
      <c r="G4" s="7">
        <f>SUM(PB_Bol!E12:E16)</f>
        <v>0</v>
      </c>
      <c r="H4" s="7">
        <f>SUM(PB_Bol!F12:F16)</f>
        <v>16</v>
      </c>
      <c r="I4" s="7">
        <f>SUM(PB_Bol!G12:G16)</f>
        <v>0</v>
      </c>
      <c r="J4" s="7">
        <f>SUM(PB_Bol!H12:H16)</f>
        <v>23</v>
      </c>
      <c r="K4" s="7">
        <f>SUM(PB_Bol!I12:I16)</f>
        <v>19</v>
      </c>
      <c r="L4" s="7">
        <f>SUM(PB_Bol!J12:J16)</f>
        <v>0</v>
      </c>
      <c r="M4" s="7">
        <f>SUM(PB_Bol!K12:K16)</f>
        <v>22</v>
      </c>
      <c r="N4" s="7">
        <f>SUM(PB_Bol!L12:L16)</f>
        <v>0</v>
      </c>
      <c r="O4" s="7">
        <f>SUM(PB_Bol!M12:M16)</f>
        <v>4</v>
      </c>
      <c r="P4" s="7">
        <f>SUM(PB_Bol!N12:N16)</f>
        <v>0</v>
      </c>
      <c r="Q4" s="7">
        <f>SUM(PB_Bol!O12:O16)</f>
        <v>0</v>
      </c>
      <c r="R4" s="40">
        <f>AVERAGE(PB_Bol!P12:P16)</f>
        <v>0.57399999999999995</v>
      </c>
    </row>
    <row r="5" spans="1:18" x14ac:dyDescent="0.25">
      <c r="A5">
        <v>2</v>
      </c>
      <c r="B5" t="s">
        <v>80</v>
      </c>
      <c r="C5" s="5">
        <f>Boletim!A22</f>
        <v>43927</v>
      </c>
      <c r="D5" s="1" t="str">
        <f>VLOOKUP(WEEKDAY(C5,1),Boletim!$T$2:$U$8,2,1)</f>
        <v>Segunda</v>
      </c>
      <c r="E5" s="7">
        <f>SUM(PB_Bol!C17:C21)</f>
        <v>42</v>
      </c>
      <c r="F5" s="7">
        <f>SUM(PB_Bol!D17:D21)</f>
        <v>12</v>
      </c>
      <c r="G5" s="7">
        <f>SUM(PB_Bol!E17:E21)</f>
        <v>8</v>
      </c>
      <c r="H5" s="7">
        <f>SUM(PB_Bol!F17:F21)</f>
        <v>25</v>
      </c>
      <c r="I5" s="7">
        <f>SUM(PB_Bol!G17:G21)</f>
        <v>0</v>
      </c>
      <c r="J5" s="7">
        <f>SUM(PB_Bol!H17:H21)</f>
        <v>18</v>
      </c>
      <c r="K5" s="7">
        <f>SUM(PB_Bol!I17:I21)</f>
        <v>15</v>
      </c>
      <c r="L5" s="7">
        <f>SUM(PB_Bol!J17:J21)</f>
        <v>30</v>
      </c>
      <c r="M5" s="7">
        <f>SUM(PB_Bol!K17:K21)</f>
        <v>45</v>
      </c>
      <c r="N5" s="7">
        <f>SUM(PB_Bol!L17:L21)</f>
        <v>10</v>
      </c>
      <c r="O5" s="7">
        <f>SUM(PB_Bol!M17:M21)</f>
        <v>1</v>
      </c>
      <c r="P5" s="7">
        <f>SUM(PB_Bol!N17:N21)</f>
        <v>6</v>
      </c>
      <c r="Q5" s="7">
        <f>SUM(PB_Bol!O17:O21)</f>
        <v>0</v>
      </c>
      <c r="R5" s="40">
        <f>AVERAGE(PB_Bol!P17:P21)</f>
        <v>0.55999999999999994</v>
      </c>
    </row>
    <row r="6" spans="1:18" x14ac:dyDescent="0.25">
      <c r="A6">
        <v>3</v>
      </c>
      <c r="B6" t="s">
        <v>81</v>
      </c>
      <c r="C6" s="5">
        <f>Boletim!A29</f>
        <v>43934</v>
      </c>
      <c r="D6" s="1" t="str">
        <f>VLOOKUP(WEEKDAY(C6,1),Boletim!$T$2:$U$8,2,1)</f>
        <v>Segunda</v>
      </c>
      <c r="E6" s="7">
        <f>SUM(PB_Bol!C22:C27)</f>
        <v>49</v>
      </c>
      <c r="F6" s="7">
        <f>SUM(PB_Bol!D22:D27)</f>
        <v>16</v>
      </c>
      <c r="G6" s="7">
        <f>SUM(PB_Bol!E22:E27)</f>
        <v>16</v>
      </c>
      <c r="H6" s="7">
        <f>SUM(PB_Bol!F22:F27)</f>
        <v>31</v>
      </c>
      <c r="I6" s="7">
        <f>SUM(PB_Bol!G22:G27)</f>
        <v>2</v>
      </c>
      <c r="J6" s="7">
        <f>SUM(PB_Bol!H22:H27)</f>
        <v>55</v>
      </c>
      <c r="K6" s="7">
        <f>SUM(PB_Bol!I22:I27)</f>
        <v>6</v>
      </c>
      <c r="L6" s="7">
        <f>SUM(PB_Bol!J22:J27)</f>
        <v>34</v>
      </c>
      <c r="M6" s="7">
        <f>SUM(PB_Bol!K22:K27)</f>
        <v>55</v>
      </c>
      <c r="N6" s="7">
        <f>SUM(PB_Bol!L22:L27)</f>
        <v>6</v>
      </c>
      <c r="O6" s="7">
        <f>SUM(PB_Bol!M22:M27)</f>
        <v>2</v>
      </c>
      <c r="P6" s="7">
        <f>SUM(PB_Bol!N22:N27)</f>
        <v>5</v>
      </c>
      <c r="Q6" s="7">
        <f>SUM(PB_Bol!O22:O27)</f>
        <v>2</v>
      </c>
      <c r="R6" s="40">
        <f>AVERAGE(PB_Bol!P22:P27)</f>
        <v>0.51333333333333331</v>
      </c>
    </row>
    <row r="7" spans="1:18" x14ac:dyDescent="0.25">
      <c r="A7">
        <v>4</v>
      </c>
      <c r="B7" t="s">
        <v>82</v>
      </c>
      <c r="C7" s="5">
        <f>Boletim!A36</f>
        <v>43941</v>
      </c>
      <c r="D7" s="1" t="str">
        <f>VLOOKUP(WEEKDAY(C7,1),Boletim!$T$2:$U$8,2,1)</f>
        <v>Segunda</v>
      </c>
      <c r="E7" s="7">
        <f>SUM(PB_Bol!C28:C32)</f>
        <v>61</v>
      </c>
      <c r="F7" s="7">
        <f>SUM(PB_Bol!D28:D32)</f>
        <v>16</v>
      </c>
      <c r="G7" s="7">
        <f>SUM(PB_Bol!E28:E32)</f>
        <v>13</v>
      </c>
      <c r="H7" s="7">
        <f>SUM(PB_Bol!F28:F32)</f>
        <v>21</v>
      </c>
      <c r="I7" s="7">
        <f>SUM(PB_Bol!G28:G32)</f>
        <v>3</v>
      </c>
      <c r="J7" s="7">
        <f>SUM(PB_Bol!H28:H32)</f>
        <v>81</v>
      </c>
      <c r="K7" s="7">
        <f>SUM(PB_Bol!I28:I32)</f>
        <v>11</v>
      </c>
      <c r="L7" s="7">
        <f>SUM(PB_Bol!J28:J32)</f>
        <v>50</v>
      </c>
      <c r="M7" s="7">
        <f>SUM(PB_Bol!K28:K32)</f>
        <v>41</v>
      </c>
      <c r="N7" s="7">
        <f>SUM(PB_Bol!L28:L32)</f>
        <v>3</v>
      </c>
      <c r="O7" s="7">
        <f>SUM(PB_Bol!M28:M32)</f>
        <v>2</v>
      </c>
      <c r="P7" s="7">
        <f>SUM(PB_Bol!N28:N32)</f>
        <v>0</v>
      </c>
      <c r="Q7" s="7">
        <f>SUM(PB_Bol!O28:O32)</f>
        <v>3</v>
      </c>
      <c r="R7" s="40">
        <f>AVERAGE(PB_Bol!P28:P32)</f>
        <v>0.51400000000000001</v>
      </c>
    </row>
    <row r="8" spans="1:18" x14ac:dyDescent="0.25">
      <c r="A8">
        <v>5</v>
      </c>
      <c r="B8" t="s">
        <v>83</v>
      </c>
      <c r="C8" s="5">
        <f>Boletim!A43</f>
        <v>43948</v>
      </c>
      <c r="D8" s="1" t="str">
        <f>VLOOKUP(WEEKDAY(C8,1),Boletim!$T$2:$U$8,2,1)</f>
        <v>Segunda</v>
      </c>
      <c r="E8" s="7">
        <f>SUM(PB_Bol!C33:C38)</f>
        <v>87</v>
      </c>
      <c r="F8" s="7">
        <f>SUM(PB_Bol!D33:D38)</f>
        <v>12</v>
      </c>
      <c r="G8" s="7">
        <f>SUM(PB_Bol!E33:E38)</f>
        <v>12</v>
      </c>
      <c r="H8" s="7">
        <f>SUM(PB_Bol!F33:F38)</f>
        <v>33</v>
      </c>
      <c r="I8" s="7">
        <f>SUM(PB_Bol!G33:G38)</f>
        <v>1</v>
      </c>
      <c r="J8" s="7">
        <f>SUM(PB_Bol!H33:H38)</f>
        <v>75</v>
      </c>
      <c r="K8" s="7">
        <f>SUM(PB_Bol!I33:I38)</f>
        <v>29</v>
      </c>
      <c r="L8" s="7">
        <f>SUM(PB_Bol!J33:J38)</f>
        <v>75</v>
      </c>
      <c r="M8" s="7">
        <f>SUM(PB_Bol!K33:K38)</f>
        <v>70</v>
      </c>
      <c r="N8" s="7">
        <f>SUM(PB_Bol!L33:L38)</f>
        <v>7</v>
      </c>
      <c r="O8" s="7">
        <f>SUM(PB_Bol!M33:M38)</f>
        <v>3</v>
      </c>
      <c r="P8" s="7">
        <f>SUM(PB_Bol!N33:N38)</f>
        <v>4</v>
      </c>
      <c r="Q8" s="7">
        <f>SUM(PB_Bol!O33:O38)</f>
        <v>1</v>
      </c>
      <c r="R8" s="40">
        <f>AVERAGE(PB_Bol!P33:P38)</f>
        <v>0.5116666666666666</v>
      </c>
    </row>
    <row r="9" spans="1:18" x14ac:dyDescent="0.25">
      <c r="A9">
        <v>6</v>
      </c>
      <c r="B9" t="s">
        <v>84</v>
      </c>
      <c r="C9" s="5">
        <f>Boletim!A50</f>
        <v>43955</v>
      </c>
      <c r="D9" s="1" t="str">
        <f>VLOOKUP(WEEKDAY(C9,1),Boletim!$T$2:$U$8,2,1)</f>
        <v>Segunda</v>
      </c>
      <c r="E9" s="7">
        <f>SUM(PB_Bol!C39:C45)</f>
        <v>160</v>
      </c>
      <c r="F9" s="7">
        <f>SUM(PB_Bol!D39:D45)</f>
        <v>29</v>
      </c>
      <c r="G9" s="7">
        <f>SUM(PB_Bol!E39:E45)</f>
        <v>16</v>
      </c>
      <c r="H9" s="7">
        <f>SUM(PB_Bol!F39:F45)</f>
        <v>50</v>
      </c>
      <c r="I9" s="7">
        <f>SUM(PB_Bol!G39:G45)</f>
        <v>5</v>
      </c>
      <c r="J9" s="7">
        <f>SUM(PB_Bol!H39:H45)</f>
        <v>144</v>
      </c>
      <c r="K9" s="7">
        <f>SUM(PB_Bol!I39:I45)</f>
        <v>19</v>
      </c>
      <c r="L9" s="7">
        <f>SUM(PB_Bol!J39:J45)</f>
        <v>85</v>
      </c>
      <c r="M9" s="7">
        <f>SUM(PB_Bol!K39:K45)</f>
        <v>78</v>
      </c>
      <c r="N9" s="7">
        <f>SUM(PB_Bol!L39:L45)</f>
        <v>11</v>
      </c>
      <c r="O9" s="7">
        <f>SUM(PB_Bol!M39:M45)</f>
        <v>3</v>
      </c>
      <c r="P9" s="7">
        <f>SUM(PB_Bol!N39:N45)</f>
        <v>8</v>
      </c>
      <c r="Q9" s="7">
        <f>SUM(PB_Bol!O39:O45)</f>
        <v>5</v>
      </c>
      <c r="R9" s="40">
        <f>AVERAGE(PB_Bol!P39:P45)</f>
        <v>0.49714285714285722</v>
      </c>
    </row>
    <row r="10" spans="1:18" x14ac:dyDescent="0.25">
      <c r="A10">
        <v>7</v>
      </c>
      <c r="B10" t="s">
        <v>85</v>
      </c>
      <c r="C10" s="5">
        <f>Boletim!A57</f>
        <v>43962</v>
      </c>
      <c r="D10" s="1" t="str">
        <f>VLOOKUP(WEEKDAY(C10,1),Boletim!$T$2:$U$8,2,1)</f>
        <v>Segunda</v>
      </c>
      <c r="E10" s="7">
        <f>SUM(PB_Bol!C46:C52)</f>
        <v>75</v>
      </c>
      <c r="F10" s="7">
        <f>SUM(PB_Bol!D46:D52)</f>
        <v>30</v>
      </c>
      <c r="G10" s="7">
        <f>SUM(PB_Bol!E46:E52)</f>
        <v>29</v>
      </c>
      <c r="H10" s="7">
        <f>SUM(PB_Bol!F46:F52)</f>
        <v>78</v>
      </c>
      <c r="I10" s="7">
        <f>SUM(PB_Bol!G46:G52)</f>
        <v>2</v>
      </c>
      <c r="J10" s="7">
        <f>SUM(PB_Bol!H46:H52)</f>
        <v>39</v>
      </c>
      <c r="K10" s="7">
        <f>SUM(PB_Bol!I46:I52)</f>
        <v>15</v>
      </c>
      <c r="L10" s="7">
        <f>SUM(PB_Bol!J46:J52)</f>
        <v>100</v>
      </c>
      <c r="M10" s="7">
        <f>SUM(PB_Bol!K46:K52)</f>
        <v>83</v>
      </c>
      <c r="N10" s="7">
        <f>SUM(PB_Bol!L46:L52)</f>
        <v>7</v>
      </c>
      <c r="O10" s="7">
        <f>SUM(PB_Bol!M46:M52)</f>
        <v>1</v>
      </c>
      <c r="P10" s="7">
        <f>SUM(PB_Bol!N46:N52)</f>
        <v>3</v>
      </c>
      <c r="Q10" s="7">
        <f>SUM(PB_Bol!O46:O52)</f>
        <v>2</v>
      </c>
      <c r="R10" s="40">
        <f>AVERAGE(PB_Bol!P46:P52)</f>
        <v>0.49428571428571427</v>
      </c>
    </row>
    <row r="11" spans="1:18" x14ac:dyDescent="0.25">
      <c r="A11">
        <v>8</v>
      </c>
      <c r="B11" t="s">
        <v>86</v>
      </c>
      <c r="C11" s="5">
        <f>Boletim!A64</f>
        <v>43969</v>
      </c>
      <c r="D11" s="1" t="str">
        <f>VLOOKUP(WEEKDAY(C11,1),Boletim!$T$2:$U$8,2,1)</f>
        <v>Segunda</v>
      </c>
      <c r="E11" s="7">
        <f>SUM(PB_Bol!C53:C59)</f>
        <v>200</v>
      </c>
      <c r="F11" s="7">
        <f>SUM(PB_Bol!D53:D59)</f>
        <v>74</v>
      </c>
      <c r="G11" s="7">
        <f>SUM(PB_Bol!E53:E59)</f>
        <v>74</v>
      </c>
      <c r="H11" s="7">
        <f>SUM(PB_Bol!F53:F59)</f>
        <v>38</v>
      </c>
      <c r="I11" s="7">
        <f>SUM(PB_Bol!G53:G59)</f>
        <v>3</v>
      </c>
      <c r="J11" s="7">
        <f>SUM(PB_Bol!H53:H59)</f>
        <v>106</v>
      </c>
      <c r="K11" s="7">
        <f>SUM(PB_Bol!I53:I59)</f>
        <v>21</v>
      </c>
      <c r="L11" s="7">
        <f>SUM(PB_Bol!J53:J59)</f>
        <v>68</v>
      </c>
      <c r="M11" s="7">
        <f>SUM(PB_Bol!K53:K59)</f>
        <v>61</v>
      </c>
      <c r="N11" s="7">
        <f>SUM(PB_Bol!L53:L59)</f>
        <v>8</v>
      </c>
      <c r="O11" s="7">
        <f>SUM(PB_Bol!M53:M59)</f>
        <v>4</v>
      </c>
      <c r="P11" s="7">
        <f>SUM(PB_Bol!N53:N59)</f>
        <v>2</v>
      </c>
      <c r="Q11" s="7">
        <f>SUM(PB_Bol!O53:O59)</f>
        <v>3</v>
      </c>
      <c r="R11" s="40">
        <f>AVERAGE(PB_Bol!P53:P59)</f>
        <v>0.48</v>
      </c>
    </row>
    <row r="12" spans="1:18" x14ac:dyDescent="0.25">
      <c r="A12">
        <v>9</v>
      </c>
      <c r="C12" s="5">
        <f>Boletim!A71</f>
        <v>43976</v>
      </c>
      <c r="D12" s="1" t="str">
        <f>VLOOKUP(WEEKDAY(C12,1),Boletim!$T$2:$U$8,2,1)</f>
        <v>Segunda</v>
      </c>
      <c r="E12" s="7">
        <f>SUM(PB_Bol!C60:C66)</f>
        <v>0</v>
      </c>
      <c r="F12" s="7">
        <f>SUM(PB_Bol!D60:D66)</f>
        <v>0</v>
      </c>
      <c r="G12" s="7">
        <f>SUM(PB_Bol!E60:E66)</f>
        <v>0</v>
      </c>
      <c r="H12" s="7">
        <f>SUM(PB_Bol!F60:F66)</f>
        <v>0</v>
      </c>
      <c r="I12" s="7">
        <f>SUM(PB_Bol!G60:G66)</f>
        <v>0</v>
      </c>
      <c r="J12" s="7">
        <f>SUM(PB_Bol!H60:H66)</f>
        <v>0</v>
      </c>
      <c r="K12" s="7">
        <f>SUM(PB_Bol!I60:I66)</f>
        <v>0</v>
      </c>
      <c r="L12" s="7">
        <f>SUM(PB_Bol!J60:J66)</f>
        <v>0</v>
      </c>
      <c r="M12" s="7">
        <f>SUM(PB_Bol!K60:K66)</f>
        <v>0</v>
      </c>
      <c r="N12" s="7">
        <f>SUM(PB_Bol!L60:L66)</f>
        <v>0</v>
      </c>
      <c r="O12" s="7">
        <f>SUM(PB_Bol!M60:M66)</f>
        <v>0</v>
      </c>
      <c r="P12" s="7">
        <f>SUM(PB_Bol!N60:N66)</f>
        <v>0</v>
      </c>
      <c r="Q12" s="7">
        <f>SUM(PB_Bol!O60:O66)</f>
        <v>0</v>
      </c>
      <c r="R12" s="40"/>
    </row>
    <row r="13" spans="1:18" x14ac:dyDescent="0.25">
      <c r="A13">
        <v>10</v>
      </c>
      <c r="C13" s="5">
        <f>Boletim!A78</f>
        <v>43983</v>
      </c>
      <c r="D13" s="1" t="str">
        <f>VLOOKUP(WEEKDAY(C13,1),Boletim!$T$2:$U$8,2,1)</f>
        <v>Segunda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0"/>
    </row>
    <row r="15" spans="1:18" x14ac:dyDescent="0.25">
      <c r="E15" s="7">
        <f>SUM(E2:E14)</f>
        <v>814</v>
      </c>
      <c r="F15" s="7">
        <f t="shared" ref="F15:Q15" si="0">SUM(F2:F14)</f>
        <v>191</v>
      </c>
      <c r="G15" s="7">
        <f t="shared" si="0"/>
        <v>168</v>
      </c>
      <c r="H15" s="7">
        <f t="shared" si="0"/>
        <v>292</v>
      </c>
      <c r="I15" s="7">
        <f t="shared" si="0"/>
        <v>16</v>
      </c>
      <c r="J15" s="7">
        <f t="shared" si="0"/>
        <v>546</v>
      </c>
      <c r="K15" s="7">
        <f t="shared" si="0"/>
        <v>231</v>
      </c>
      <c r="L15" s="7">
        <f t="shared" si="0"/>
        <v>442</v>
      </c>
      <c r="M15" s="7">
        <f t="shared" si="0"/>
        <v>455</v>
      </c>
      <c r="N15" s="7">
        <f t="shared" si="0"/>
        <v>52</v>
      </c>
      <c r="O15" s="7">
        <f t="shared" si="0"/>
        <v>21</v>
      </c>
      <c r="P15" s="7">
        <f t="shared" si="0"/>
        <v>28</v>
      </c>
      <c r="Q15" s="7">
        <f t="shared" si="0"/>
        <v>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EB25-F57C-4F68-BBEE-E83C00A13ADF}">
  <dimension ref="A1:K13"/>
  <sheetViews>
    <sheetView workbookViewId="0">
      <selection activeCell="K12" sqref="K12"/>
    </sheetView>
  </sheetViews>
  <sheetFormatPr defaultRowHeight="15" x14ac:dyDescent="0.25"/>
  <cols>
    <col min="1" max="1" width="15.42578125" customWidth="1"/>
  </cols>
  <sheetData>
    <row r="1" spans="1:11" x14ac:dyDescent="0.25">
      <c r="A1" t="s">
        <v>32</v>
      </c>
      <c r="B1" s="1" t="s">
        <v>55</v>
      </c>
      <c r="C1" s="1" t="s">
        <v>56</v>
      </c>
      <c r="D1" s="1" t="s">
        <v>61</v>
      </c>
      <c r="E1" s="30" t="s">
        <v>57</v>
      </c>
      <c r="F1" s="1" t="s">
        <v>58</v>
      </c>
      <c r="G1" s="1" t="s">
        <v>62</v>
      </c>
      <c r="H1" s="1" t="s">
        <v>59</v>
      </c>
      <c r="I1" s="1" t="s">
        <v>60</v>
      </c>
      <c r="J1" s="1" t="s">
        <v>40</v>
      </c>
      <c r="K1" s="1" t="s">
        <v>75</v>
      </c>
    </row>
    <row r="2" spans="1:11" x14ac:dyDescent="0.25">
      <c r="A2" t="s">
        <v>44</v>
      </c>
      <c r="B2" s="7">
        <v>4</v>
      </c>
      <c r="C2" s="7">
        <v>5</v>
      </c>
      <c r="D2" s="7">
        <f>SUM(B2:C2)</f>
        <v>9</v>
      </c>
      <c r="E2" s="1">
        <v>1</v>
      </c>
      <c r="F2" s="7">
        <v>0</v>
      </c>
      <c r="G2" s="7">
        <f>SUM(E2:F2)</f>
        <v>1</v>
      </c>
      <c r="H2" s="7">
        <v>0</v>
      </c>
      <c r="I2" s="7">
        <v>0</v>
      </c>
      <c r="J2" s="7">
        <f>SUM(H2:I2)</f>
        <v>0</v>
      </c>
      <c r="K2" s="40">
        <f>J2/G2</f>
        <v>0</v>
      </c>
    </row>
    <row r="3" spans="1:11" x14ac:dyDescent="0.25">
      <c r="A3" t="s">
        <v>45</v>
      </c>
      <c r="B3" s="7">
        <v>15</v>
      </c>
      <c r="C3" s="7">
        <v>16</v>
      </c>
      <c r="D3" s="7">
        <f t="shared" ref="D3:D12" si="0">SUM(B3:C3)</f>
        <v>31</v>
      </c>
      <c r="E3" s="7">
        <v>3</v>
      </c>
      <c r="F3" s="7">
        <v>1</v>
      </c>
      <c r="G3" s="7">
        <f t="shared" ref="G3:G12" si="1">SUM(E3:F3)</f>
        <v>4</v>
      </c>
      <c r="H3" s="7">
        <v>0</v>
      </c>
      <c r="I3" s="7">
        <v>0</v>
      </c>
      <c r="J3" s="7">
        <f t="shared" ref="J3:J12" si="2">SUM(H3:I3)</f>
        <v>0</v>
      </c>
      <c r="K3" s="40">
        <f t="shared" ref="K3:K12" si="3">J3/G3</f>
        <v>0</v>
      </c>
    </row>
    <row r="4" spans="1:11" x14ac:dyDescent="0.25">
      <c r="A4" t="s">
        <v>46</v>
      </c>
      <c r="B4" s="7">
        <v>14</v>
      </c>
      <c r="C4" s="7">
        <v>24</v>
      </c>
      <c r="D4" s="7">
        <f t="shared" si="0"/>
        <v>38</v>
      </c>
      <c r="E4" s="7">
        <v>7</v>
      </c>
      <c r="F4" s="7">
        <v>11</v>
      </c>
      <c r="G4" s="7">
        <f t="shared" si="1"/>
        <v>18</v>
      </c>
      <c r="H4" s="7">
        <v>0</v>
      </c>
      <c r="I4" s="7">
        <v>0</v>
      </c>
      <c r="J4" s="7">
        <f t="shared" si="2"/>
        <v>0</v>
      </c>
      <c r="K4" s="40">
        <f t="shared" si="3"/>
        <v>0</v>
      </c>
    </row>
    <row r="5" spans="1:11" x14ac:dyDescent="0.25">
      <c r="A5" t="s">
        <v>47</v>
      </c>
      <c r="B5" s="7">
        <v>57</v>
      </c>
      <c r="C5" s="7">
        <v>34</v>
      </c>
      <c r="D5" s="7">
        <f t="shared" si="0"/>
        <v>91</v>
      </c>
      <c r="E5" s="7">
        <v>13</v>
      </c>
      <c r="F5" s="7">
        <v>9</v>
      </c>
      <c r="G5" s="7">
        <f t="shared" si="1"/>
        <v>22</v>
      </c>
      <c r="H5" s="7">
        <v>0</v>
      </c>
      <c r="I5" s="7">
        <v>0</v>
      </c>
      <c r="J5" s="7">
        <f t="shared" si="2"/>
        <v>0</v>
      </c>
      <c r="K5" s="40">
        <f t="shared" si="3"/>
        <v>0</v>
      </c>
    </row>
    <row r="6" spans="1:11" x14ac:dyDescent="0.25">
      <c r="A6" t="s">
        <v>48</v>
      </c>
      <c r="B6" s="7">
        <v>106</v>
      </c>
      <c r="C6" s="7">
        <v>65</v>
      </c>
      <c r="D6" s="7">
        <f t="shared" si="0"/>
        <v>171</v>
      </c>
      <c r="E6" s="7">
        <v>18</v>
      </c>
      <c r="F6" s="7">
        <v>21</v>
      </c>
      <c r="G6" s="7">
        <f t="shared" si="1"/>
        <v>39</v>
      </c>
      <c r="H6" s="7">
        <v>0</v>
      </c>
      <c r="I6" s="7">
        <v>2</v>
      </c>
      <c r="J6" s="7">
        <f t="shared" si="2"/>
        <v>2</v>
      </c>
      <c r="K6" s="40">
        <f t="shared" si="3"/>
        <v>5.128205128205128E-2</v>
      </c>
    </row>
    <row r="7" spans="1:11" x14ac:dyDescent="0.25">
      <c r="A7" t="s">
        <v>49</v>
      </c>
      <c r="B7" s="7">
        <v>90</v>
      </c>
      <c r="C7" s="7">
        <v>57</v>
      </c>
      <c r="D7" s="7">
        <f t="shared" si="0"/>
        <v>147</v>
      </c>
      <c r="E7" s="7">
        <v>19</v>
      </c>
      <c r="F7" s="7">
        <v>19</v>
      </c>
      <c r="G7" s="7">
        <f t="shared" si="1"/>
        <v>38</v>
      </c>
      <c r="H7" s="7">
        <v>0</v>
      </c>
      <c r="I7" s="7">
        <v>0</v>
      </c>
      <c r="J7" s="7">
        <f t="shared" si="2"/>
        <v>0</v>
      </c>
      <c r="K7" s="40">
        <f t="shared" si="3"/>
        <v>0</v>
      </c>
    </row>
    <row r="8" spans="1:11" x14ac:dyDescent="0.25">
      <c r="A8" t="s">
        <v>50</v>
      </c>
      <c r="B8" s="7">
        <v>75</v>
      </c>
      <c r="C8" s="7">
        <v>47</v>
      </c>
      <c r="D8" s="7">
        <f t="shared" si="0"/>
        <v>122</v>
      </c>
      <c r="E8" s="7">
        <v>20</v>
      </c>
      <c r="F8" s="7">
        <v>18</v>
      </c>
      <c r="G8" s="7">
        <f t="shared" si="1"/>
        <v>38</v>
      </c>
      <c r="H8" s="7">
        <v>2</v>
      </c>
      <c r="I8" s="7">
        <v>1</v>
      </c>
      <c r="J8" s="7">
        <f t="shared" si="2"/>
        <v>3</v>
      </c>
      <c r="K8" s="40">
        <f t="shared" si="3"/>
        <v>7.8947368421052627E-2</v>
      </c>
    </row>
    <row r="9" spans="1:11" x14ac:dyDescent="0.25">
      <c r="A9" t="s">
        <v>51</v>
      </c>
      <c r="B9" s="7">
        <v>41</v>
      </c>
      <c r="C9" s="7">
        <v>38</v>
      </c>
      <c r="D9" s="7">
        <f t="shared" si="0"/>
        <v>79</v>
      </c>
      <c r="E9" s="7">
        <v>6</v>
      </c>
      <c r="F9" s="7">
        <v>8</v>
      </c>
      <c r="G9" s="7">
        <f t="shared" si="1"/>
        <v>14</v>
      </c>
      <c r="H9" s="7">
        <v>1</v>
      </c>
      <c r="I9" s="7">
        <v>3</v>
      </c>
      <c r="J9" s="7">
        <f t="shared" si="2"/>
        <v>4</v>
      </c>
      <c r="K9" s="40">
        <f t="shared" si="3"/>
        <v>0.2857142857142857</v>
      </c>
    </row>
    <row r="10" spans="1:11" x14ac:dyDescent="0.25">
      <c r="A10" t="s">
        <v>52</v>
      </c>
      <c r="B10" s="7">
        <v>33</v>
      </c>
      <c r="C10" s="7">
        <v>36</v>
      </c>
      <c r="D10" s="7">
        <f t="shared" si="0"/>
        <v>69</v>
      </c>
      <c r="E10" s="7">
        <v>4</v>
      </c>
      <c r="F10" s="7">
        <v>9</v>
      </c>
      <c r="G10" s="7">
        <f t="shared" si="1"/>
        <v>13</v>
      </c>
      <c r="H10" s="7">
        <v>1</v>
      </c>
      <c r="I10" s="7">
        <v>4</v>
      </c>
      <c r="J10" s="7">
        <f t="shared" si="2"/>
        <v>5</v>
      </c>
      <c r="K10" s="40">
        <f t="shared" si="3"/>
        <v>0.38461538461538464</v>
      </c>
    </row>
    <row r="11" spans="1:11" x14ac:dyDescent="0.25">
      <c r="A11" t="s">
        <v>53</v>
      </c>
      <c r="B11" s="7">
        <v>18</v>
      </c>
      <c r="C11" s="7">
        <v>17</v>
      </c>
      <c r="D11" s="7">
        <f t="shared" si="0"/>
        <v>35</v>
      </c>
      <c r="E11" s="7">
        <v>1</v>
      </c>
      <c r="F11" s="7">
        <v>2</v>
      </c>
      <c r="G11" s="7">
        <f t="shared" si="1"/>
        <v>3</v>
      </c>
      <c r="H11" s="7">
        <v>1</v>
      </c>
      <c r="I11" s="7">
        <v>0</v>
      </c>
      <c r="J11" s="7">
        <f t="shared" si="2"/>
        <v>1</v>
      </c>
      <c r="K11" s="40">
        <f t="shared" si="3"/>
        <v>0.33333333333333331</v>
      </c>
    </row>
    <row r="12" spans="1:11" x14ac:dyDescent="0.25">
      <c r="A12" t="s">
        <v>54</v>
      </c>
      <c r="B12" s="7">
        <v>14</v>
      </c>
      <c r="C12" s="7">
        <v>8</v>
      </c>
      <c r="D12" s="7">
        <f t="shared" si="0"/>
        <v>22</v>
      </c>
      <c r="E12" s="7">
        <v>0</v>
      </c>
      <c r="F12" s="7">
        <v>1</v>
      </c>
      <c r="G12" s="7">
        <f t="shared" si="1"/>
        <v>1</v>
      </c>
      <c r="H12" s="7">
        <v>0</v>
      </c>
      <c r="I12" s="7">
        <v>1</v>
      </c>
      <c r="J12" s="7">
        <f t="shared" si="2"/>
        <v>1</v>
      </c>
      <c r="K12" s="40">
        <f t="shared" si="3"/>
        <v>1</v>
      </c>
    </row>
    <row r="13" spans="1:11" x14ac:dyDescent="0.25">
      <c r="D13" s="35">
        <f>SUM(D2:D12)</f>
        <v>814</v>
      </c>
      <c r="G13" s="35">
        <f>SUM(G2:G12)</f>
        <v>191</v>
      </c>
      <c r="J13" s="35">
        <f>SUM(J2:J12)</f>
        <v>16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3A4B-9AFE-4BB0-8996-07413302E634}">
  <dimension ref="A1:A2"/>
  <sheetViews>
    <sheetView workbookViewId="0">
      <selection activeCell="A2" sqref="A2"/>
    </sheetView>
  </sheetViews>
  <sheetFormatPr defaultRowHeight="15" x14ac:dyDescent="0.25"/>
  <cols>
    <col min="1" max="1" width="14.5703125" customWidth="1"/>
  </cols>
  <sheetData>
    <row r="1" spans="1:1" x14ac:dyDescent="0.25">
      <c r="A1" t="s">
        <v>25</v>
      </c>
    </row>
    <row r="2" spans="1:1" x14ac:dyDescent="0.25">
      <c r="A2" s="16">
        <v>256926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AD0B-1AD7-4D64-9B9E-89F39EA8CAC6}">
  <dimension ref="A1"/>
  <sheetViews>
    <sheetView workbookViewId="0"/>
  </sheetViews>
  <sheetFormatPr defaultRowHeight="15" x14ac:dyDescent="0.25"/>
  <cols>
    <col min="1" max="1" width="14.42578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Boletim</vt:lpstr>
      <vt:lpstr>Novo Boletim</vt:lpstr>
      <vt:lpstr>Graficos Novos</vt:lpstr>
      <vt:lpstr>PB_Bol</vt:lpstr>
      <vt:lpstr>PB_Bol_Sem</vt:lpstr>
      <vt:lpstr>PB_Notf</vt:lpstr>
      <vt:lpstr>PB_Habit</vt:lpstr>
      <vt:lpstr>PB_Bair</vt:lpstr>
      <vt:lpstr>Boletim!Titulos_de_impressao</vt:lpstr>
    </vt:vector>
  </TitlesOfParts>
  <Company>FIEC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Secco</dc:creator>
  <cp:lastModifiedBy>Marco Antonio Secco</cp:lastModifiedBy>
  <cp:lastPrinted>2020-05-06T12:41:36Z</cp:lastPrinted>
  <dcterms:created xsi:type="dcterms:W3CDTF">2020-04-22T12:28:26Z</dcterms:created>
  <dcterms:modified xsi:type="dcterms:W3CDTF">2020-05-22T13:55:55Z</dcterms:modified>
</cp:coreProperties>
</file>