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hisomaseko/Downloads/"/>
    </mc:Choice>
  </mc:AlternateContent>
  <xr:revisionPtr revIDLastSave="0" documentId="8_{5DD58CF2-E091-C64B-A81C-31CB67F0F1E0}" xr6:coauthVersionLast="47" xr6:coauthVersionMax="47" xr10:uidLastSave="{00000000-0000-0000-0000-000000000000}"/>
  <bookViews>
    <workbookView xWindow="1180" yWindow="1500" windowWidth="27240" windowHeight="15940" xr2:uid="{8415F69E-A66B-E247-BFE8-8D7360523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/>
  <c r="D19" i="1" s="1"/>
  <c r="C20" i="1"/>
  <c r="C21" i="1"/>
  <c r="D21" i="1" s="1"/>
  <c r="C17" i="1"/>
  <c r="D18" i="1"/>
  <c r="D20" i="1"/>
  <c r="D17" i="1"/>
  <c r="C2" i="1"/>
  <c r="B12" i="1"/>
  <c r="D7" i="1"/>
  <c r="D3" i="1"/>
  <c r="D4" i="1"/>
  <c r="D5" i="1"/>
  <c r="D6" i="1"/>
  <c r="D2" i="1"/>
  <c r="C3" i="1"/>
  <c r="C4" i="1"/>
  <c r="C5" i="1"/>
  <c r="C6" i="1"/>
  <c r="C12" i="1"/>
  <c r="L41" i="1" a="1"/>
  <c r="K41" i="1" a="1"/>
  <c r="J41" i="1" a="1"/>
  <c r="I41" i="1" a="1"/>
  <c r="H41" i="1" a="1"/>
  <c r="G41" i="1" a="1"/>
  <c r="E41" i="1" a="1"/>
  <c r="B28" i="1" l="1"/>
  <c r="L41" i="1"/>
  <c r="K41" i="1"/>
  <c r="J41" i="1"/>
  <c r="I41" i="1"/>
  <c r="H41" i="1"/>
  <c r="G41" i="1"/>
  <c r="E41" i="1"/>
  <c r="E35" i="1" l="1"/>
  <c r="G35" i="1" s="1"/>
  <c r="J35" i="1" s="1"/>
  <c r="G34" i="1"/>
  <c r="J34" i="1" s="1"/>
  <c r="I34" i="1" l="1"/>
  <c r="K34" i="1" s="1"/>
  <c r="H34" i="1" s="1"/>
  <c r="L34" i="1" s="1"/>
  <c r="E36" i="1"/>
  <c r="I35" i="1"/>
  <c r="G36" i="1" l="1"/>
  <c r="E37" i="1"/>
  <c r="K35" i="1"/>
  <c r="H35" i="1" s="1"/>
  <c r="E38" i="1" l="1"/>
  <c r="G38" i="1" s="1"/>
  <c r="G37" i="1"/>
  <c r="J36" i="1"/>
  <c r="I36" i="1"/>
  <c r="L35" i="1"/>
  <c r="G39" i="1" l="1"/>
  <c r="K36" i="1"/>
  <c r="H36" i="1" s="1"/>
  <c r="L36" i="1" s="1"/>
  <c r="J37" i="1"/>
  <c r="I37" i="1"/>
  <c r="J38" i="1"/>
  <c r="I38" i="1"/>
  <c r="J39" i="1" l="1"/>
  <c r="I39" i="1"/>
  <c r="K37" i="1"/>
  <c r="H37" i="1" s="1"/>
  <c r="L37" i="1" s="1"/>
  <c r="K38" i="1"/>
  <c r="H38" i="1" s="1"/>
  <c r="K39" i="1" l="1"/>
  <c r="L39" i="1" s="1"/>
  <c r="H39" i="1"/>
  <c r="L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<sst xmlns="http://schemas.openxmlformats.org/spreadsheetml/2006/main" count="28" uniqueCount="19">
  <si>
    <t>Year</t>
  </si>
  <si>
    <t>Initial Investment</t>
  </si>
  <si>
    <t>Discount rate</t>
  </si>
  <si>
    <t>NPV</t>
  </si>
  <si>
    <t xml:space="preserve">Cost </t>
  </si>
  <si>
    <t>Unit</t>
  </si>
  <si>
    <t>Price</t>
  </si>
  <si>
    <t>Variable</t>
  </si>
  <si>
    <t>Fixed</t>
  </si>
  <si>
    <t>Variable Cost</t>
  </si>
  <si>
    <t>Fixed Cost</t>
  </si>
  <si>
    <t>Revenue</t>
  </si>
  <si>
    <t>Profit</t>
  </si>
  <si>
    <t>Total cost</t>
  </si>
  <si>
    <t>cumilative Profit</t>
  </si>
  <si>
    <t>RGR</t>
  </si>
  <si>
    <t>Discount Rate</t>
  </si>
  <si>
    <t>dcf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</si>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</sst>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£&quot;* #,##0.00_);_(&quot;£&quot;* \(#,##0.00\);_(&quot;£&quot;* &quot;-&quot;??_);_(@_)"/>
    <numFmt numFmtId="164" formatCode="_([$$-409]* #,##0.00_);_([$$-409]* \(#,##0.00\);_([$$-409]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2" fontId="0" fillId="0" borderId="0" xfId="0" applyNumberFormat="1"/>
    <xf numFmtId="12" fontId="0" fillId="0" borderId="0" xfId="0" applyNumberFormat="1"/>
    <xf numFmtId="0" fontId="0" fillId="2" borderId="0" xfId="0" applyFill="1"/>
    <xf numFmtId="164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9AEE-B0DB-AA45-97AE-7E6C666600A6}">
  <dimension ref="A1:L47"/>
  <sheetViews>
    <sheetView tabSelected="1" workbookViewId="0">
      <selection activeCell="B28" sqref="B28"/>
    </sheetView>
  </sheetViews>
  <sheetFormatPr baseColWidth="10" defaultRowHeight="16" x14ac:dyDescent="0.2"/>
  <cols>
    <col min="1" max="1" width="15.1640625" bestFit="1" customWidth="1"/>
    <col min="2" max="2" width="14.6640625" bestFit="1" customWidth="1"/>
    <col min="3" max="3" width="15.5" bestFit="1" customWidth="1"/>
    <col min="4" max="4" width="15" bestFit="1" customWidth="1"/>
    <col min="5" max="5" width="14.6640625" bestFit="1" customWidth="1"/>
    <col min="6" max="6" width="14" bestFit="1" customWidth="1"/>
    <col min="7" max="8" width="15" bestFit="1" customWidth="1"/>
    <col min="9" max="9" width="15.5" customWidth="1"/>
    <col min="10" max="10" width="14" bestFit="1" customWidth="1"/>
    <col min="11" max="11" width="17" customWidth="1"/>
    <col min="12" max="12" width="21.33203125" customWidth="1"/>
  </cols>
  <sheetData>
    <row r="1" spans="1:4" x14ac:dyDescent="0.2">
      <c r="A1" t="s">
        <v>0</v>
      </c>
      <c r="B1" t="s">
        <v>12</v>
      </c>
      <c r="C1" t="s">
        <v>17</v>
      </c>
      <c r="D1" t="s">
        <v>18</v>
      </c>
    </row>
    <row r="2" spans="1:4" x14ac:dyDescent="0.2">
      <c r="A2">
        <v>1</v>
      </c>
      <c r="B2" s="2">
        <v>200000</v>
      </c>
      <c r="C2" s="7">
        <f>1/(1+$B$10)^A2</f>
        <v>0.95238095238095233</v>
      </c>
      <c r="D2" s="2">
        <f>+B2*C2</f>
        <v>190476.19047619047</v>
      </c>
    </row>
    <row r="3" spans="1:4" x14ac:dyDescent="0.2">
      <c r="A3">
        <v>2</v>
      </c>
      <c r="B3" s="2">
        <v>264000</v>
      </c>
      <c r="C3" s="7">
        <f t="shared" ref="C3:C6" si="0">1/(1+$B$10)^A3</f>
        <v>0.90702947845804982</v>
      </c>
      <c r="D3" s="2">
        <f t="shared" ref="D3:D6" si="1">+B3*C3</f>
        <v>239455.78231292515</v>
      </c>
    </row>
    <row r="4" spans="1:4" x14ac:dyDescent="0.2">
      <c r="A4">
        <v>3</v>
      </c>
      <c r="B4" s="2">
        <v>338800</v>
      </c>
      <c r="C4" s="7">
        <f t="shared" si="0"/>
        <v>0.86383759853147601</v>
      </c>
      <c r="D4" s="2">
        <f t="shared" si="1"/>
        <v>292668.1783824641</v>
      </c>
    </row>
    <row r="5" spans="1:4" x14ac:dyDescent="0.2">
      <c r="A5">
        <v>4</v>
      </c>
      <c r="B5" s="2">
        <v>425920</v>
      </c>
      <c r="C5" s="7">
        <f t="shared" si="0"/>
        <v>0.82270247479188197</v>
      </c>
      <c r="D5" s="2">
        <f t="shared" si="1"/>
        <v>350405.43806335836</v>
      </c>
    </row>
    <row r="6" spans="1:4" x14ac:dyDescent="0.2">
      <c r="A6">
        <v>5</v>
      </c>
      <c r="B6" s="2">
        <v>527076</v>
      </c>
      <c r="C6" s="7">
        <f t="shared" si="0"/>
        <v>0.78352616646845896</v>
      </c>
      <c r="D6" s="2">
        <f t="shared" si="1"/>
        <v>412977.8377175295</v>
      </c>
    </row>
    <row r="7" spans="1:4" x14ac:dyDescent="0.2">
      <c r="B7" s="3">
        <v>1755796</v>
      </c>
      <c r="C7" s="10"/>
      <c r="D7" s="3">
        <f>SUM(D2:D6)</f>
        <v>1485983.4269524678</v>
      </c>
    </row>
    <row r="9" spans="1:4" x14ac:dyDescent="0.2">
      <c r="A9" s="4" t="s">
        <v>1</v>
      </c>
      <c r="B9" s="5">
        <v>4000000</v>
      </c>
    </row>
    <row r="10" spans="1:4" x14ac:dyDescent="0.2">
      <c r="A10" s="4" t="s">
        <v>2</v>
      </c>
      <c r="B10" s="6">
        <v>0.05</v>
      </c>
    </row>
    <row r="12" spans="1:4" x14ac:dyDescent="0.2">
      <c r="A12" t="s">
        <v>3</v>
      </c>
      <c r="B12" s="3">
        <f>SUM(D7-B9)</f>
        <v>-2514016.5730475322</v>
      </c>
      <c r="C12" t="str">
        <f ca="1">_xlfn.FORMULATEXT(B12)</f>
        <v>=SUM(D7-B9)</v>
      </c>
    </row>
    <row r="16" spans="1:4" x14ac:dyDescent="0.2">
      <c r="A16" t="s">
        <v>0</v>
      </c>
      <c r="B16" t="s">
        <v>12</v>
      </c>
      <c r="C16" t="s">
        <v>17</v>
      </c>
      <c r="D16" t="s">
        <v>18</v>
      </c>
    </row>
    <row r="17" spans="1:4" x14ac:dyDescent="0.2">
      <c r="A17">
        <v>1</v>
      </c>
      <c r="B17" s="2">
        <v>200000</v>
      </c>
      <c r="C17" s="7">
        <f>1/(1+0.05)^A17</f>
        <v>0.95238095238095233</v>
      </c>
      <c r="D17" s="2">
        <f>B17*C17</f>
        <v>190476.19047619047</v>
      </c>
    </row>
    <row r="18" spans="1:4" x14ac:dyDescent="0.2">
      <c r="A18">
        <v>2</v>
      </c>
      <c r="B18" s="2">
        <v>264000</v>
      </c>
      <c r="C18" s="7">
        <f t="shared" ref="C18:C21" si="2">1/(1+0.05)^A18</f>
        <v>0.90702947845804982</v>
      </c>
      <c r="D18" s="2">
        <f t="shared" ref="D18:D21" si="3">B18*C18</f>
        <v>239455.78231292515</v>
      </c>
    </row>
    <row r="19" spans="1:4" x14ac:dyDescent="0.2">
      <c r="A19">
        <v>3</v>
      </c>
      <c r="B19" s="2">
        <v>338800</v>
      </c>
      <c r="C19" s="7">
        <f t="shared" si="2"/>
        <v>0.86383759853147601</v>
      </c>
      <c r="D19" s="2">
        <f t="shared" si="3"/>
        <v>292668.1783824641</v>
      </c>
    </row>
    <row r="20" spans="1:4" x14ac:dyDescent="0.2">
      <c r="A20">
        <v>4</v>
      </c>
      <c r="B20" s="2">
        <v>425920</v>
      </c>
      <c r="C20" s="7">
        <f t="shared" si="2"/>
        <v>0.82270247479188197</v>
      </c>
      <c r="D20" s="2">
        <f t="shared" si="3"/>
        <v>350405.43806335836</v>
      </c>
    </row>
    <row r="21" spans="1:4" x14ac:dyDescent="0.2">
      <c r="A21">
        <v>5</v>
      </c>
      <c r="B21" s="2">
        <v>527076</v>
      </c>
      <c r="C21" s="7">
        <f t="shared" si="2"/>
        <v>0.78352616646845896</v>
      </c>
      <c r="D21" s="2">
        <f t="shared" si="3"/>
        <v>412977.8377175295</v>
      </c>
    </row>
    <row r="22" spans="1:4" x14ac:dyDescent="0.2">
      <c r="B22" s="2">
        <v>1755796</v>
      </c>
      <c r="C22" s="2"/>
      <c r="D22" s="2"/>
    </row>
    <row r="24" spans="1:4" x14ac:dyDescent="0.2">
      <c r="A24" t="s">
        <v>1</v>
      </c>
      <c r="B24" s="2">
        <v>4000000</v>
      </c>
    </row>
    <row r="25" spans="1:4" x14ac:dyDescent="0.2">
      <c r="A25" t="s">
        <v>2</v>
      </c>
      <c r="B25" s="1">
        <v>0.05</v>
      </c>
    </row>
    <row r="26" spans="1:4" x14ac:dyDescent="0.2">
      <c r="B26" s="1">
        <v>0.1</v>
      </c>
    </row>
    <row r="28" spans="1:4" x14ac:dyDescent="0.2">
      <c r="A28" t="s">
        <v>3</v>
      </c>
      <c r="B28" s="3">
        <f>SUM(D17:D21)-B24</f>
        <v>-2514016.5730475322</v>
      </c>
    </row>
    <row r="33" spans="1:12" x14ac:dyDescent="0.2">
      <c r="A33" t="s">
        <v>4</v>
      </c>
      <c r="B33" s="2">
        <v>4000000</v>
      </c>
      <c r="D33" t="s">
        <v>0</v>
      </c>
      <c r="E33" t="s">
        <v>5</v>
      </c>
      <c r="F33" t="s">
        <v>6</v>
      </c>
      <c r="G33" t="s">
        <v>11</v>
      </c>
      <c r="H33" t="s">
        <v>12</v>
      </c>
      <c r="I33" t="s">
        <v>9</v>
      </c>
      <c r="J33" t="s">
        <v>10</v>
      </c>
      <c r="K33" t="s">
        <v>13</v>
      </c>
      <c r="L33" t="s">
        <v>14</v>
      </c>
    </row>
    <row r="34" spans="1:12" x14ac:dyDescent="0.2">
      <c r="A34" t="s">
        <v>7</v>
      </c>
      <c r="B34" s="8">
        <v>0.5</v>
      </c>
      <c r="D34">
        <v>1</v>
      </c>
      <c r="E34">
        <v>80000</v>
      </c>
      <c r="F34">
        <v>25</v>
      </c>
      <c r="G34" s="2">
        <f>+E34*F34</f>
        <v>2000000</v>
      </c>
      <c r="H34" s="2">
        <f>G34-K34</f>
        <v>200000</v>
      </c>
      <c r="I34" s="2">
        <f>+$B$34*G34</f>
        <v>1000000</v>
      </c>
      <c r="J34" s="2">
        <f>G34*(0.4-0.02*(D34-1))</f>
        <v>800000</v>
      </c>
      <c r="K34" s="2">
        <f>I34+J34</f>
        <v>1800000</v>
      </c>
      <c r="L34" s="2">
        <f>H34</f>
        <v>200000</v>
      </c>
    </row>
    <row r="35" spans="1:12" x14ac:dyDescent="0.2">
      <c r="A35" t="s">
        <v>8</v>
      </c>
      <c r="B35" s="7">
        <v>0.4</v>
      </c>
      <c r="D35">
        <v>2</v>
      </c>
      <c r="E35">
        <f>E34*(1+$B$36)</f>
        <v>119200</v>
      </c>
      <c r="F35">
        <v>25</v>
      </c>
      <c r="G35" s="2">
        <f t="shared" ref="G35:G38" si="4">+E35*F35</f>
        <v>2980000</v>
      </c>
      <c r="H35" s="2">
        <f t="shared" ref="H35:H38" si="5">G35-K35</f>
        <v>357600</v>
      </c>
      <c r="I35" s="2">
        <f t="shared" ref="I35:I39" si="6">+$B$34*G35</f>
        <v>1490000</v>
      </c>
      <c r="J35" s="2">
        <f t="shared" ref="J35:J38" si="7">G35*(0.4-0.02*(D35-1))</f>
        <v>1132400</v>
      </c>
      <c r="K35" s="2">
        <f t="shared" ref="K35:L39" si="8">I35+J35</f>
        <v>2622400</v>
      </c>
      <c r="L35" s="2">
        <f>L34+H35</f>
        <v>557600</v>
      </c>
    </row>
    <row r="36" spans="1:12" x14ac:dyDescent="0.2">
      <c r="A36" t="s">
        <v>15</v>
      </c>
      <c r="B36" s="1">
        <v>0.49</v>
      </c>
      <c r="D36">
        <v>3</v>
      </c>
      <c r="E36">
        <f>E35*(1+$B$36)</f>
        <v>177608</v>
      </c>
      <c r="F36">
        <v>25</v>
      </c>
      <c r="G36" s="2">
        <f t="shared" si="4"/>
        <v>4440200</v>
      </c>
      <c r="H36" s="2">
        <f t="shared" si="5"/>
        <v>621628</v>
      </c>
      <c r="I36" s="2">
        <f t="shared" si="6"/>
        <v>2220100</v>
      </c>
      <c r="J36" s="2">
        <f t="shared" si="7"/>
        <v>1598472.0000000002</v>
      </c>
      <c r="K36" s="2">
        <f t="shared" si="8"/>
        <v>3818572</v>
      </c>
      <c r="L36" s="2">
        <f t="shared" ref="L36:L38" si="9">L35+H36</f>
        <v>1179228</v>
      </c>
    </row>
    <row r="37" spans="1:12" x14ac:dyDescent="0.2">
      <c r="A37" t="s">
        <v>16</v>
      </c>
      <c r="B37" s="1">
        <v>0.05</v>
      </c>
      <c r="D37">
        <v>4</v>
      </c>
      <c r="E37">
        <f>E36*(1+$B$36)</f>
        <v>264635.92</v>
      </c>
      <c r="F37">
        <v>25</v>
      </c>
      <c r="G37" s="2">
        <f t="shared" si="4"/>
        <v>6615898</v>
      </c>
      <c r="H37" s="2">
        <f t="shared" si="5"/>
        <v>1058543.6799999997</v>
      </c>
      <c r="I37" s="2">
        <f t="shared" si="6"/>
        <v>3307949</v>
      </c>
      <c r="J37" s="2">
        <f t="shared" si="7"/>
        <v>2249405.3200000003</v>
      </c>
      <c r="K37" s="2">
        <f t="shared" si="8"/>
        <v>5557354.3200000003</v>
      </c>
      <c r="L37" s="2">
        <f t="shared" si="9"/>
        <v>2237771.6799999997</v>
      </c>
    </row>
    <row r="38" spans="1:12" x14ac:dyDescent="0.2">
      <c r="D38">
        <v>5</v>
      </c>
      <c r="E38">
        <f>E37*(1+$B$36)</f>
        <v>394307.5208</v>
      </c>
      <c r="F38">
        <v>25</v>
      </c>
      <c r="G38" s="2">
        <f t="shared" si="4"/>
        <v>9857688.0199999996</v>
      </c>
      <c r="H38" s="2">
        <f t="shared" si="5"/>
        <v>1774383.8435999993</v>
      </c>
      <c r="I38" s="2">
        <f t="shared" si="6"/>
        <v>4928844.01</v>
      </c>
      <c r="J38" s="2">
        <f t="shared" si="7"/>
        <v>3154460.1664</v>
      </c>
      <c r="K38" s="2">
        <f t="shared" si="8"/>
        <v>8083304.1764000002</v>
      </c>
      <c r="L38" s="2">
        <f t="shared" si="9"/>
        <v>4012155.523599999</v>
      </c>
    </row>
    <row r="39" spans="1:12" x14ac:dyDescent="0.2">
      <c r="G39" s="3">
        <f>SUM(G34:G38)</f>
        <v>25893786.02</v>
      </c>
      <c r="H39" s="3">
        <f>SUM(H34:H38)</f>
        <v>4012155.523599999</v>
      </c>
      <c r="I39" s="3">
        <f t="shared" ref="I39:J39" si="10">SUM(I34:I38)</f>
        <v>12946893.01</v>
      </c>
      <c r="J39" s="3">
        <f t="shared" si="10"/>
        <v>8934737.4864000008</v>
      </c>
      <c r="K39" s="3">
        <f t="shared" si="8"/>
        <v>21881630.496399999</v>
      </c>
      <c r="L39" s="3">
        <f t="shared" si="8"/>
        <v>30816367.982799999</v>
      </c>
    </row>
    <row r="41" spans="1:12" x14ac:dyDescent="0.2">
      <c r="E41" t="str" cm="1">
        <f t="array" aca="1" ref="E41:E44" ca="1">_xlfn.FORMULATEXT(E35:E38)</f>
        <v>=E34*(1+$B$36)</v>
      </c>
      <c r="G41" t="str" cm="1">
        <f t="array" aca="1" ref="G41:G46" ca="1">_xlfn.FORMULATEXT(G34:G39)</f>
        <v>=+E34*F34</v>
      </c>
      <c r="H41" t="str" cm="1">
        <f t="array" aca="1" ref="H41:H46" ca="1">_xlfn.FORMULATEXT(H34:H39)</f>
        <v>=G34-K34</v>
      </c>
      <c r="I41" t="str" cm="1">
        <f t="array" aca="1" ref="I41:I46" ca="1">_xlfn.FORMULATEXT(I34:I39)</f>
        <v>=+$B$34*G34</v>
      </c>
      <c r="J41" t="str" cm="1">
        <f t="array" aca="1" ref="J41:J46" ca="1">_xlfn.FORMULATEXT(J34:J39)</f>
        <v>=G34*(0.4-0.02*(D34-1))</v>
      </c>
      <c r="K41" s="2" t="str" cm="1">
        <f t="array" aca="1" ref="K41:K46" ca="1">_xlfn.FORMULATEXT(K34:K39)</f>
        <v>=I34+J34</v>
      </c>
      <c r="L41" t="str" cm="1">
        <f t="array" aca="1" ref="L41:L46" ca="1">_xlfn.FORMULATEXT(L34:L39)</f>
        <v>=H34</v>
      </c>
    </row>
    <row r="42" spans="1:12" x14ac:dyDescent="0.2">
      <c r="E42" t="str">
        <f ca="1"/>
        <v>=E35*(1+$B$36)</v>
      </c>
      <c r="G42" t="str">
        <f ca="1"/>
        <v>=+E35*F35</v>
      </c>
      <c r="H42" t="str">
        <f ca="1"/>
        <v>=G35-K35</v>
      </c>
      <c r="I42" t="str">
        <f ca="1"/>
        <v>=+$B$34*G35</v>
      </c>
      <c r="J42" t="str">
        <f ca="1"/>
        <v>=G35*(0.4-0.02*(D35-1))</v>
      </c>
      <c r="K42" t="str">
        <f ca="1"/>
        <v>=I35+J35</v>
      </c>
      <c r="L42" t="str">
        <f ca="1"/>
        <v>=L34+H35</v>
      </c>
    </row>
    <row r="43" spans="1:12" x14ac:dyDescent="0.2">
      <c r="E43" t="str">
        <f ca="1"/>
        <v>=E36*(1+$B$36)</v>
      </c>
      <c r="G43" t="str">
        <f ca="1"/>
        <v>=+E36*F36</v>
      </c>
      <c r="H43" t="str">
        <f ca="1"/>
        <v>=G36-K36</v>
      </c>
      <c r="I43" t="str">
        <f ca="1"/>
        <v>=+$B$34*G36</v>
      </c>
      <c r="J43" t="str">
        <f ca="1"/>
        <v>=G36*(0.4-0.02*(D36-1))</v>
      </c>
      <c r="K43" t="str">
        <f ca="1"/>
        <v>=I36+J36</v>
      </c>
      <c r="L43" t="str">
        <f ca="1"/>
        <v>=L35+H36</v>
      </c>
    </row>
    <row r="44" spans="1:12" x14ac:dyDescent="0.2">
      <c r="B44" s="2"/>
      <c r="E44" t="str">
        <f ca="1"/>
        <v>=E37*(1+$B$36)</v>
      </c>
      <c r="G44" t="str">
        <f ca="1"/>
        <v>=+E37*F37</v>
      </c>
      <c r="H44" t="str">
        <f ca="1"/>
        <v>=G37-K37</v>
      </c>
      <c r="I44" t="str">
        <f ca="1"/>
        <v>=+$B$34*G37</v>
      </c>
      <c r="J44" t="str">
        <f ca="1"/>
        <v>=G37*(0.4-0.02*(D37-1))</v>
      </c>
      <c r="K44" t="str">
        <f ca="1"/>
        <v>=I37+J37</v>
      </c>
      <c r="L44" t="str">
        <f ca="1"/>
        <v>=L36+H37</v>
      </c>
    </row>
    <row r="45" spans="1:12" x14ac:dyDescent="0.2">
      <c r="B45" s="8"/>
      <c r="G45" t="str">
        <f ca="1"/>
        <v>=+E38*F38</v>
      </c>
      <c r="H45" t="str">
        <f ca="1"/>
        <v>=G38-K38</v>
      </c>
      <c r="I45" t="str">
        <f ca="1"/>
        <v>=+$B$34*G38</v>
      </c>
      <c r="J45" t="str">
        <f ca="1"/>
        <v>=G38*(0.4-0.02*(D38-1))</v>
      </c>
      <c r="K45" t="str">
        <f ca="1"/>
        <v>=I38+J38</v>
      </c>
      <c r="L45" t="str">
        <f ca="1"/>
        <v>=L37+H38</v>
      </c>
    </row>
    <row r="46" spans="1:12" x14ac:dyDescent="0.2">
      <c r="B46" s="7"/>
      <c r="G46" s="9" t="str">
        <f ca="1"/>
        <v>=SUM(G34:G38)</v>
      </c>
      <c r="H46" s="9" t="str">
        <f ca="1"/>
        <v>=SUM(H34:H38)</v>
      </c>
      <c r="I46" s="9" t="str">
        <f ca="1"/>
        <v>=SUM(I34:I38)</v>
      </c>
      <c r="J46" s="9" t="str">
        <f ca="1"/>
        <v>=SUM(J34:J38)</v>
      </c>
      <c r="K46" s="9" t="str">
        <f ca="1"/>
        <v>=I39+J39</v>
      </c>
      <c r="L46" s="9" t="str">
        <f ca="1"/>
        <v>=J39+K39</v>
      </c>
    </row>
    <row r="47" spans="1:12" x14ac:dyDescent="0.2"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Paphiso Maseko</dc:creator>
  <cp:lastModifiedBy>Paphiso Maseko</cp:lastModifiedBy>
  <dcterms:created xsi:type="dcterms:W3CDTF">2025-04-23T11:24:07Z</dcterms:created>
  <dcterms:modified xsi:type="dcterms:W3CDTF">2025-04-23T14:11:39Z</dcterms:modified>
</cp:coreProperties>
</file>