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fionapanayi/Downloads/"/>
    </mc:Choice>
  </mc:AlternateContent>
  <xr:revisionPtr revIDLastSave="0" documentId="8_{0ADC5308-7B4D-8542-89AB-1AA8F01DF671}" xr6:coauthVersionLast="47" xr6:coauthVersionMax="47" xr10:uidLastSave="{00000000-0000-0000-0000-000000000000}"/>
  <bookViews>
    <workbookView xWindow="700" yWindow="500" windowWidth="28100" windowHeight="15840" xr2:uid="{00000000-000D-0000-FFFF-FFFF00000000}"/>
  </bookViews>
  <sheets>
    <sheet name="Mutation Rates" sheetId="3" r:id="rId1"/>
    <sheet name="Mitochondria" sheetId="7" r:id="rId2"/>
    <sheet name="Citation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2" i="3" l="1"/>
  <c r="E481" i="3" l="1"/>
  <c r="E479" i="3"/>
  <c r="E476" i="3"/>
  <c r="E473" i="3"/>
  <c r="E471" i="3"/>
  <c r="E469" i="3"/>
  <c r="E467" i="3"/>
  <c r="E465" i="3"/>
  <c r="E463" i="3"/>
  <c r="E461" i="3"/>
  <c r="E459" i="3"/>
  <c r="E455" i="3"/>
  <c r="E454" i="3"/>
  <c r="R447" i="3"/>
  <c r="E447" i="3"/>
  <c r="R445" i="3"/>
  <c r="E445" i="3"/>
  <c r="R443" i="3"/>
  <c r="E443" i="3"/>
  <c r="R441" i="3"/>
  <c r="E441" i="3"/>
  <c r="E439" i="3"/>
  <c r="E437" i="3"/>
  <c r="R435" i="3"/>
  <c r="E435" i="3"/>
  <c r="E433" i="3"/>
  <c r="R431" i="3"/>
  <c r="E431" i="3"/>
  <c r="E429" i="3"/>
  <c r="R428" i="3"/>
  <c r="E428" i="3"/>
  <c r="R426" i="3"/>
  <c r="E426" i="3"/>
  <c r="R424" i="3"/>
  <c r="E424" i="3"/>
  <c r="E422" i="3"/>
  <c r="R420" i="3"/>
  <c r="E420" i="3"/>
  <c r="R418" i="3"/>
  <c r="E418" i="3"/>
  <c r="R416" i="3"/>
  <c r="E416" i="3"/>
  <c r="R414" i="3"/>
  <c r="E414" i="3"/>
  <c r="E412" i="3"/>
  <c r="E409" i="3"/>
  <c r="E407" i="3"/>
  <c r="E405" i="3"/>
  <c r="E403" i="3"/>
  <c r="E399" i="3"/>
  <c r="E397" i="3"/>
  <c r="E395" i="3"/>
  <c r="E393" i="3"/>
  <c r="E391" i="3"/>
  <c r="E389" i="3"/>
  <c r="E387" i="3"/>
  <c r="E385" i="3"/>
  <c r="E383" i="3"/>
  <c r="E381" i="3"/>
  <c r="E379" i="3"/>
  <c r="E378" i="3"/>
  <c r="E377" i="3"/>
  <c r="E366" i="3"/>
  <c r="E365" i="3"/>
  <c r="E364" i="3"/>
  <c r="E363" i="3"/>
  <c r="E361" i="3"/>
  <c r="E359" i="3"/>
  <c r="T357" i="3"/>
  <c r="E357" i="3"/>
  <c r="E355" i="3"/>
  <c r="E353" i="3"/>
  <c r="E351" i="3"/>
  <c r="E349" i="3"/>
  <c r="E347" i="3"/>
  <c r="E345" i="3"/>
  <c r="E343" i="3"/>
  <c r="E341" i="3"/>
  <c r="E340" i="3"/>
  <c r="E339" i="3"/>
  <c r="E338" i="3"/>
  <c r="E337" i="3"/>
  <c r="E336" i="3"/>
  <c r="E335" i="3"/>
  <c r="E334" i="3"/>
  <c r="E333" i="3"/>
  <c r="E331" i="3"/>
  <c r="E329" i="3"/>
  <c r="E327" i="3"/>
  <c r="E325" i="3"/>
  <c r="E323" i="3"/>
  <c r="E321" i="3"/>
  <c r="E319" i="3"/>
  <c r="E316" i="3"/>
  <c r="E314" i="3"/>
  <c r="E312" i="3"/>
  <c r="E309" i="3"/>
  <c r="E306" i="3"/>
  <c r="E304" i="3"/>
  <c r="E302" i="3"/>
  <c r="E300" i="3"/>
  <c r="E298" i="3"/>
  <c r="E296" i="3"/>
  <c r="E294" i="3"/>
  <c r="E292" i="3"/>
  <c r="E290" i="3"/>
  <c r="E288" i="3"/>
  <c r="E286" i="3"/>
  <c r="E279" i="3"/>
  <c r="E277" i="3"/>
  <c r="E276" i="3"/>
  <c r="E274" i="3"/>
  <c r="E272" i="3"/>
  <c r="E270" i="3"/>
  <c r="E268" i="3"/>
  <c r="E266" i="3"/>
  <c r="E264" i="3"/>
  <c r="E262" i="3"/>
  <c r="E260" i="3"/>
  <c r="E258" i="3"/>
  <c r="E251" i="3"/>
  <c r="E249" i="3"/>
  <c r="E246" i="3"/>
  <c r="E242" i="3"/>
  <c r="C240" i="3"/>
  <c r="E237" i="3"/>
  <c r="E236" i="3"/>
  <c r="E235" i="3"/>
  <c r="E231" i="3"/>
  <c r="E230" i="3"/>
  <c r="E228" i="3"/>
  <c r="E226" i="3"/>
  <c r="E224" i="3"/>
  <c r="E222" i="3"/>
  <c r="E216" i="3"/>
  <c r="E214" i="3"/>
  <c r="E212" i="3"/>
  <c r="E210" i="3"/>
  <c r="E208" i="3"/>
  <c r="E206" i="3"/>
  <c r="E204" i="3"/>
  <c r="AJ193" i="3"/>
  <c r="E193" i="3"/>
  <c r="E191" i="3"/>
  <c r="AJ188" i="3"/>
  <c r="E179" i="3"/>
  <c r="E177" i="3"/>
  <c r="E175" i="3"/>
  <c r="E173" i="3"/>
  <c r="E172" i="3"/>
  <c r="E170" i="3"/>
  <c r="D166" i="3"/>
  <c r="E165" i="3"/>
  <c r="D164" i="3"/>
  <c r="E164" i="3" s="1"/>
  <c r="E163" i="3"/>
  <c r="E160" i="3"/>
  <c r="E158" i="3"/>
  <c r="E156" i="3"/>
  <c r="E154" i="3"/>
  <c r="E152" i="3"/>
  <c r="E150" i="3"/>
  <c r="E148" i="3"/>
  <c r="E146" i="3"/>
  <c r="E144" i="3"/>
  <c r="E142" i="3"/>
  <c r="E140" i="3"/>
  <c r="E138" i="3"/>
  <c r="E136" i="3"/>
  <c r="E132" i="3"/>
  <c r="E130" i="3"/>
  <c r="E128" i="3"/>
  <c r="E121" i="3"/>
  <c r="E119" i="3"/>
  <c r="E117" i="3"/>
  <c r="E110" i="3"/>
  <c r="E108" i="3"/>
  <c r="E105" i="3"/>
  <c r="E103" i="3"/>
  <c r="E29" i="3"/>
  <c r="E31" i="3"/>
  <c r="E34" i="3"/>
  <c r="E37" i="3"/>
  <c r="E39" i="3"/>
  <c r="E41" i="3"/>
  <c r="E43" i="3"/>
  <c r="E45" i="3"/>
  <c r="E47" i="3"/>
  <c r="E48" i="3"/>
  <c r="E51" i="3"/>
  <c r="E53" i="3"/>
  <c r="E55" i="3"/>
  <c r="E57" i="3"/>
  <c r="E59" i="3"/>
  <c r="E65" i="3"/>
  <c r="E67" i="3"/>
  <c r="E70" i="3"/>
  <c r="E72" i="3"/>
  <c r="E76" i="3"/>
  <c r="E78" i="3"/>
  <c r="E80" i="3"/>
  <c r="E84" i="3"/>
  <c r="E86" i="3"/>
  <c r="E88" i="3"/>
  <c r="E90" i="3"/>
  <c r="E93" i="3"/>
  <c r="E97" i="3"/>
  <c r="AO132" i="3"/>
  <c r="AO138" i="3"/>
  <c r="AO150" i="3"/>
  <c r="D162" i="3"/>
  <c r="E162" i="3" s="1"/>
  <c r="E253" i="3" l="1"/>
  <c r="Z48" i="7"/>
  <c r="Z40" i="7"/>
  <c r="Z31" i="7"/>
  <c r="C36" i="7"/>
</calcChain>
</file>

<file path=xl/sharedStrings.xml><?xml version="1.0" encoding="utf-8"?>
<sst xmlns="http://schemas.openxmlformats.org/spreadsheetml/2006/main" count="1350" uniqueCount="720">
  <si>
    <t>Arabidopsis thaliana</t>
  </si>
  <si>
    <t>Caenorhabditis briggsae</t>
  </si>
  <si>
    <t>Caenorhabditis elegans</t>
  </si>
  <si>
    <t>Daphnia pulex</t>
  </si>
  <si>
    <t>Drosophila melanogaster</t>
  </si>
  <si>
    <t>Heliconius melpomene</t>
  </si>
  <si>
    <t>Homo sapiens</t>
  </si>
  <si>
    <t>Mus musculus</t>
  </si>
  <si>
    <t>Oryza sativa</t>
  </si>
  <si>
    <t>Pan troglodytes</t>
  </si>
  <si>
    <t>Pristionchus pacificus</t>
  </si>
  <si>
    <t>Chlamydomonas reinhardtii</t>
  </si>
  <si>
    <t>Paramecium tetraurelia</t>
  </si>
  <si>
    <t>Saccharomyces cerevisiae</t>
  </si>
  <si>
    <t>Salmonella enterica</t>
  </si>
  <si>
    <t>Ne</t>
  </si>
  <si>
    <t>Base-substitution</t>
  </si>
  <si>
    <t>Paramecium biaurelia</t>
  </si>
  <si>
    <t>MA</t>
  </si>
  <si>
    <t>Ficedula albicollis</t>
  </si>
  <si>
    <t>Paramecium sexaurelia</t>
  </si>
  <si>
    <t>Tetrahymena thermophila</t>
  </si>
  <si>
    <t>Clupea harengus</t>
  </si>
  <si>
    <t>Chironomus riparius</t>
  </si>
  <si>
    <t>Silene latifolia</t>
  </si>
  <si>
    <t>Prunus persica</t>
  </si>
  <si>
    <t>Bombus terrestris</t>
  </si>
  <si>
    <t>Chlorocebus aethiops</t>
  </si>
  <si>
    <t>Dictyostelium discoideum</t>
  </si>
  <si>
    <t>Spirodela polyrhiza</t>
  </si>
  <si>
    <t>Canis lupus</t>
  </si>
  <si>
    <t>Macaca mulatta</t>
  </si>
  <si>
    <t>Aotus nancymaae</t>
  </si>
  <si>
    <t>Gorilla gorilla</t>
  </si>
  <si>
    <t>Vertebrates:</t>
  </si>
  <si>
    <t>Invertebrates:</t>
  </si>
  <si>
    <t>Vascular plants:</t>
  </si>
  <si>
    <t>Microcebus murinus</t>
  </si>
  <si>
    <t>Unicellular eukaryotes:</t>
  </si>
  <si>
    <t>Bacteria:</t>
  </si>
  <si>
    <t>Castañeda-García A, Martín-Blecua I, Cebrián-Sastre E, Chiner-Oms A, Torres-Puente M, Comas I, Blázquez J. Specificity and mutagenesis bias of the mycobacterial alternative mismatch repair analyzed by mutation accumulation studies. Sci Adv. 2020 Feb 12;6(7):eaay4453.</t>
  </si>
  <si>
    <t>Archaea:</t>
  </si>
  <si>
    <t>Streptococcus suis</t>
  </si>
  <si>
    <t>Species</t>
  </si>
  <si>
    <t>Mutation rate</t>
  </si>
  <si>
    <t>Total</t>
  </si>
  <si>
    <t>Protein-coding</t>
  </si>
  <si>
    <t>Silent-site</t>
  </si>
  <si>
    <t>Diversity</t>
  </si>
  <si>
    <t>Cell/</t>
  </si>
  <si>
    <t>References</t>
  </si>
  <si>
    <t>Colwellia psychrerythraea 34H</t>
  </si>
  <si>
    <t>Caulobacter crescentus NA1000</t>
  </si>
  <si>
    <t>Flavobacterium sp.  KBS0721</t>
  </si>
  <si>
    <t>Gemmata obscuriglobus DSM5831</t>
  </si>
  <si>
    <t>Janthinobacterium lividum KBS0711</t>
  </si>
  <si>
    <t>Kineococcus radiotolerans SRS30216</t>
  </si>
  <si>
    <t>Lactococcus lactis DSMZ20481</t>
  </si>
  <si>
    <t>Micrococcus sp. KBS0714</t>
  </si>
  <si>
    <t>Rhodotorula toruloides ATCC10788</t>
  </si>
  <si>
    <t>Sphaeroforma arctica JP610</t>
  </si>
  <si>
    <t>Schizosaccharomyces pombe ED668</t>
  </si>
  <si>
    <t>Oligocellular:</t>
  </si>
  <si>
    <t>Acyrthosiphon pisum</t>
  </si>
  <si>
    <t>Daphnia magna</t>
  </si>
  <si>
    <t>Daphnia galeata</t>
  </si>
  <si>
    <t>Anopheles stephensi</t>
  </si>
  <si>
    <t>Drosophila simulans</t>
  </si>
  <si>
    <t>Drosophila pseudoobscura</t>
  </si>
  <si>
    <t>Lemna minor</t>
  </si>
  <si>
    <t>Ursus arctos horribilis</t>
  </si>
  <si>
    <t>Felis catus</t>
  </si>
  <si>
    <t>Papio anubis</t>
  </si>
  <si>
    <t>Balaena mysticetus</t>
  </si>
  <si>
    <t>Balaenoptera musculus</t>
  </si>
  <si>
    <t>Balaenoptera physalus</t>
  </si>
  <si>
    <t>Nelumbo sp.</t>
  </si>
  <si>
    <t>Genome size (Mb)</t>
  </si>
  <si>
    <t>Haloferax volcanii DS2</t>
  </si>
  <si>
    <t>Halobacterium salinarum NRC-1</t>
  </si>
  <si>
    <t>Kucukyildirim et al. (2022)</t>
  </si>
  <si>
    <t>Kucukyildirim et al. (2020)</t>
  </si>
  <si>
    <r>
      <t xml:space="preserve">Kucukyildirim S, Behringer M, Williams EM, Doak TG, Lynch M. Estimation of the Genome-Wide Mutation Rate and Spectrum in the Archaeal Species </t>
    </r>
    <r>
      <rPr>
        <i/>
        <sz val="11"/>
        <color theme="1"/>
        <rFont val="Calibri"/>
        <family val="2"/>
        <scheme val="minor"/>
      </rPr>
      <t>Haloferax volcanii</t>
    </r>
    <r>
      <rPr>
        <sz val="11"/>
        <color theme="1"/>
        <rFont val="Calibri"/>
        <family val="2"/>
        <scheme val="minor"/>
      </rPr>
      <t>. Genetics. 2020 Aug;215(4):1107-1116. doi: 10.1534/genetics.120.303299.</t>
    </r>
  </si>
  <si>
    <t>Kucukyildirim S, Ozdemirel HO, Lynch M. Similar mutation rates but different mutation spectra in moderate and extremely halophilic archaea. G3 (Bethesda). 2022 Dec 15:jkac303. doi: 10.1093/g3journal/jkac303.</t>
  </si>
  <si>
    <r>
      <t xml:space="preserve">Kucukyildirim S, Miller SF, Lynch M. Low base-substitution mutation rate and predominance of insertion-deletion events in the acidophilic bacterium </t>
    </r>
    <r>
      <rPr>
        <i/>
        <sz val="11"/>
        <color theme="1"/>
        <rFont val="Calibri"/>
        <family val="2"/>
        <scheme val="minor"/>
      </rPr>
      <t>Acidobacterium capsulatum</t>
    </r>
    <r>
      <rPr>
        <sz val="11"/>
        <color theme="1"/>
        <rFont val="Calibri"/>
        <family val="2"/>
        <scheme val="minor"/>
      </rPr>
      <t>. Ecol Evol. 2021 Dec 17;11(24):17609-17614. doi: 10.1002/ece3.8429.</t>
    </r>
  </si>
  <si>
    <t>Kucukyildirim et al. (2021)</t>
  </si>
  <si>
    <t>Acidobacterium capsulatum ATCC 51196</t>
  </si>
  <si>
    <t>Organism</t>
  </si>
  <si>
    <t>Small indel (&lt; 50 bp)</t>
  </si>
  <si>
    <t>Fraction Number</t>
  </si>
  <si>
    <t>Agrobacterium tumefaciens C58</t>
  </si>
  <si>
    <t>Sung W, Ackerman MS, Dillon MM, Platt TG, Fuqua C, Cooper VS, Lynch M. Evolution of the Insertion-Deletion Mutation Rate Across the Tree of Life. G3 (Bethesda). 2016 Aug 9;6(8):2583-91. doi: 10.1534/g3.116.030890.</t>
  </si>
  <si>
    <t>Sung et al. (2016)</t>
  </si>
  <si>
    <t>Mutation Rate</t>
  </si>
  <si>
    <t>Silent-site Diversity</t>
  </si>
  <si>
    <t>Bacillus subtilis NCIB3610</t>
  </si>
  <si>
    <t>Sung W, Ackerman MS, Gout JF, Miller SF, Williams E, Foster PL, Lynch M. Asymmetric Context-Dependent Mutation Patterns Revealed through Mutation-Accumulation Experiments. Mol Biol Evol. 2015 Jul;32(7):1672-83. doi: 10.1093/molbev/msv055.</t>
  </si>
  <si>
    <t>Sung et al. (2015, 2016)</t>
  </si>
  <si>
    <t>Belcher et al. (2022)</t>
  </si>
  <si>
    <t>Dillon MM, Sung W, Lynch M, Cooper VS. The Rate and Molecular Spectrum of Spontaneous Mutations in the GC-Rich Multichromosome Genome of Burkholderia cenocepacia. Genetics. 2015 Jul;200(3):935-46. doi: 10.1534/genetics.115.176834.</t>
  </si>
  <si>
    <t>Dillon et al. (2015)</t>
  </si>
  <si>
    <t>Burkholderia cenocepacia HI2424</t>
  </si>
  <si>
    <t>Mutation Bias Ratios</t>
  </si>
  <si>
    <t>G+C &gt; A+T /</t>
  </si>
  <si>
    <t>A+T &gt; G+C</t>
  </si>
  <si>
    <t>Transversion</t>
  </si>
  <si>
    <t>Long H, Sung W, Kucukyildirim S, Williams E, Miller SF, Guo W, Patterson C, Gregory C, Strauss C, Stone C, Berne C, Kysela D, Shoemaker WR, Muscarella ME, Luo H, Lennon JT, Brun YV, Lynch M. Evolutionary determinants of genome-wide nucleotide composition. Nat Ecol Evol. 2018 Feb;2(2):237-240.</t>
  </si>
  <si>
    <t>Long et al. (2018)</t>
  </si>
  <si>
    <t>Transition /</t>
  </si>
  <si>
    <t>Long et al. (2015)</t>
  </si>
  <si>
    <t>Long H, Kucukyildirim S, Sung W, Williams E, Lee H, Ackerman M, Doak TG, Tang H, Lynch M. Background Mutational Features of the Radiation-Resistant Bacterium Deinococcus radiodurans. Mol Biol Evol. 2015 Sep;32(9):2383-92. doi: 10.1093/molbev/msv119.</t>
  </si>
  <si>
    <t>Transitions are A&lt;&gt;G, C&lt;&gt;T</t>
  </si>
  <si>
    <t>Deinococcus radiodurans BAA-816</t>
  </si>
  <si>
    <t>Xu et al. (2014)</t>
  </si>
  <si>
    <r>
      <t xml:space="preserve">Xu, H., Sun, Z., Liu, W., Yu, J., Song, Y., Lv, Q., ... &amp; Zhang, H. (2014). Multilocus sequence typing of Lactococcus lactis from naturally fermented milk foods in ethnic minority areas of China. </t>
    </r>
    <r>
      <rPr>
        <i/>
        <sz val="11"/>
        <color theme="1"/>
        <rFont val="Calibri"/>
        <family val="2"/>
        <scheme val="minor"/>
      </rPr>
      <t>Journal of Dairy Science</t>
    </r>
    <r>
      <rPr>
        <sz val="11"/>
        <color theme="1"/>
        <rFont val="Calibri"/>
        <family val="2"/>
        <scheme val="minor"/>
      </rPr>
      <t xml:space="preserve">, </t>
    </r>
    <r>
      <rPr>
        <i/>
        <sz val="11"/>
        <color theme="1"/>
        <rFont val="Calibri"/>
        <family val="2"/>
        <scheme val="minor"/>
      </rPr>
      <t>97</t>
    </r>
    <r>
      <rPr>
        <sz val="11"/>
        <color theme="1"/>
        <rFont val="Calibri"/>
        <family val="2"/>
        <scheme val="minor"/>
      </rPr>
      <t>(5), 2633-2645.</t>
    </r>
  </si>
  <si>
    <r>
      <t xml:space="preserve">Liu, W., Li, W., Zheng, H., Kwok, L. Y., &amp; Sun, Z. (2022). Genomics divergence of Lactococcus lactis subsp. lactis isolated from naturally fermented dairy products. </t>
    </r>
    <r>
      <rPr>
        <i/>
        <sz val="11"/>
        <color theme="1"/>
        <rFont val="Calibri"/>
        <family val="2"/>
        <scheme val="minor"/>
      </rPr>
      <t>Food Research International</t>
    </r>
    <r>
      <rPr>
        <sz val="11"/>
        <color theme="1"/>
        <rFont val="Calibri"/>
        <family val="2"/>
        <scheme val="minor"/>
      </rPr>
      <t xml:space="preserve">, </t>
    </r>
    <r>
      <rPr>
        <i/>
        <sz val="11"/>
        <color theme="1"/>
        <rFont val="Calibri"/>
        <family val="2"/>
        <scheme val="minor"/>
      </rPr>
      <t>155</t>
    </r>
    <r>
      <rPr>
        <sz val="11"/>
        <color theme="1"/>
        <rFont val="Calibri"/>
        <family val="2"/>
        <scheme val="minor"/>
      </rPr>
      <t>, 111108.</t>
    </r>
  </si>
  <si>
    <t>Liu et al. (2022)</t>
  </si>
  <si>
    <t>Passerini et al. (2010)</t>
  </si>
  <si>
    <r>
      <t xml:space="preserve">Passerini, D., Beltramo, C., Coddeville, M., Quentin, Y., Ritzenthaler, P., Daveran-Mingot, M. L., &amp; Le Bourgeois, P. (2010). Genes but not genomes reveal bacterial domestication of Lactococcus lactis. </t>
    </r>
    <r>
      <rPr>
        <i/>
        <sz val="11"/>
        <color theme="1"/>
        <rFont val="Calibri"/>
        <family val="2"/>
        <scheme val="minor"/>
      </rPr>
      <t>PloS one</t>
    </r>
    <r>
      <rPr>
        <sz val="11"/>
        <color theme="1"/>
        <rFont val="Calibri"/>
        <family val="2"/>
        <scheme val="minor"/>
      </rPr>
      <t xml:space="preserve">, </t>
    </r>
    <r>
      <rPr>
        <i/>
        <sz val="11"/>
        <color theme="1"/>
        <rFont val="Calibri"/>
        <family val="2"/>
        <scheme val="minor"/>
      </rPr>
      <t>5</t>
    </r>
    <r>
      <rPr>
        <sz val="11"/>
        <color theme="1"/>
        <rFont val="Calibri"/>
        <family val="2"/>
        <scheme val="minor"/>
      </rPr>
      <t>(12), e15306.</t>
    </r>
  </si>
  <si>
    <t>Castaneda-Garcia et al. (2020)</t>
  </si>
  <si>
    <t>Kucukyildirim et al. (2016)</t>
  </si>
  <si>
    <t>Mycobacterium smegmatis MC2 155</t>
  </si>
  <si>
    <t>Corynebacterium glutamicum</t>
  </si>
  <si>
    <t>Takemoto N, Numata I, Su'etsugu M, Miyoshi-Akiyama T. Bacterial EndoMS/NucS acts as a clamp-mediated mismatch endonuclease to prevent asymmetric accumulation of replication errors. Nucleic Acids Res. 2018 Jul 6;46(12):6152-6165.</t>
  </si>
  <si>
    <t>Takemoto et al. (2018)</t>
  </si>
  <si>
    <t xml:space="preserve">Moger-Reischer, RZ, JI Glass, KS Wise, L Sun, D Bittencourt, M Lynch, JT Lennon. 2023. Evolution of a minimal cell. BioRxiv doi: https://doi.org/10.1101/2021.06.30.450565 </t>
  </si>
  <si>
    <t>Moger-Reischer et al. (2023)</t>
  </si>
  <si>
    <t>Mycoplasma mycoides JCVI-syn1.0</t>
  </si>
  <si>
    <r>
      <t xml:space="preserve">Pan J, Williams E, Sung W, Lynch M, Long H. The insect-killing bacterium </t>
    </r>
    <r>
      <rPr>
        <i/>
        <sz val="11"/>
        <color theme="1"/>
        <rFont val="Calibri"/>
        <family val="2"/>
        <scheme val="minor"/>
      </rPr>
      <t>Photorhabdus luminescens</t>
    </r>
    <r>
      <rPr>
        <sz val="11"/>
        <color theme="1"/>
        <rFont val="Calibri"/>
        <family val="2"/>
        <scheme val="minor"/>
      </rPr>
      <t xml:space="preserve"> has the lowest mutation rate among bacteria. Mar Life Sci Technol. 2021 Feb;3(1):20-27. doi: 10.1007/s42995-020-00060-0.</t>
    </r>
  </si>
  <si>
    <t>Pan et al. (2021)</t>
  </si>
  <si>
    <t>Photorhabdus luminescens ATCC 29999</t>
  </si>
  <si>
    <t>Grekov I, Thöming JG, Kordes A, Häussler S. Evolution of Pseudomonas aeruginosa toward higher fitness under standard laboratory conditions. ISME J. 2021 Apr;15(4):1165-1177. doi: 10.1038/s41396-020-00841-6.</t>
  </si>
  <si>
    <t>Dettman JR, Sztepanacz JL, Kassen R. The properties of spontaneous mutations in the opportunistic pathogen Pseudomonas aeruginosa. BMC Genomics. 2016 Jan 5;17:27. doi: 10.1186/s12864-015-2244-3.</t>
  </si>
  <si>
    <t>Dettman et al. (2016)</t>
  </si>
  <si>
    <t>Pseudomonas aeruginosa PA14</t>
  </si>
  <si>
    <t>Dettman JR, Rodrigue N, Aaron SD, Kassen R. Evolutionary genomics of epidemic and nonepidemic strains of Pseudomonas aeruginosa. Proc Natl Acad Sci U S A. 2013 Dec 24;110(52):21065-70. doi: 10.1073/pnas.1307862110.</t>
  </si>
  <si>
    <t xml:space="preserve">Belcher, LJ, Anna E. Dewar, Chunhui Hao, Melanie Ghoul, Stuart A. West. bioRxiv 2022.11.07.515416; doi: https://doi.org/10.1101/2022.11.07.515416 </t>
  </si>
  <si>
    <t>Maatallah M, Cheriaa J, Backhrouf A, Iversen A, Grundmann H, Do T, Lanotte P, Mastouri M, Elghmati MS, Rojo F, Mejdi S, Giske CG. Population structure of Pseudomonas aeruginosa from five Mediterranean countries: evidence for frequent recombination and epidemic occurrence of CC235. PLoS One. 2011;6(10):e25617. doi: 10.1371/journal.pone.0025617.</t>
  </si>
  <si>
    <t>Maatallah et al. (2011)</t>
  </si>
  <si>
    <t>Chen et al. (2022)</t>
  </si>
  <si>
    <t>Chen Z, Wang X, Song Y, Zeng Q, Zhang Y, Luo H. Prochlorococcus have low global mutation rate and small effective population size. Nat Ecol Evol. 2022 Feb;6(2):183-194. doi: 10.1038/s41559-021-01591-0.</t>
  </si>
  <si>
    <t>Prochlorococcus marinus AS9601</t>
  </si>
  <si>
    <t>Leeuwenhoekiella ZYFB001</t>
  </si>
  <si>
    <t>Xue CX, Zhang H, Lin HY, Sun Y, Luo D, Huang Y, Zhang XH, Luo H. Ancestral niche separation and evolutionary rate differentiation between sister marine flavobacteria lineages. Environ Microbiol. 2020 Aug;22(8):3234-3247. doi: 10.1111/1462-2920.15065.</t>
  </si>
  <si>
    <t>Xue et al. (2020)</t>
  </si>
  <si>
    <t>Nonlabens SY33080</t>
  </si>
  <si>
    <t>Rhodobacter sphaeroides ATCC 17025</t>
  </si>
  <si>
    <t>Ruegeria pomeroyi DSS-3</t>
  </si>
  <si>
    <t>Sun Y, Powell KE, Sung W, Lynch M, Moran MA, Luo H. Spontaneous mutations of a model heterotrophic marine bacterium. ISME J. 2017 Jul;11(7):1713-1718. doi: 10.1038/ismej.2017.20.</t>
  </si>
  <si>
    <t>Pan J, Li W, Ni J, Wu K, Konigsberg I, Rivera CE, Tincher C, Gregory C, Zhou X, Doak TG, Lee H, Wang Y, Gao X, Lynch M, Long H. Rates of Mutations and Transcript Errors in the Foodborne Pathogen Salmonella enterica subsp. enterica. Mol Biol Evol. 2022 Apr 10;39(4):msac081. doi: 10.1093/molbev/msac081.</t>
  </si>
  <si>
    <t>Pan et al. (2022)</t>
  </si>
  <si>
    <t>Yang et al. (2019)</t>
  </si>
  <si>
    <t xml:space="preserve">Yang, C., Yujun Cui, Xavier Didelot, Ruifu Yang, Daniel Falush . 2019. Why panmictic bacteria are rare. bioRxiv 385336; doi: https://doi.org/10.1101/385336 </t>
  </si>
  <si>
    <t>Staphylococcus aureus ATCC 25923</t>
  </si>
  <si>
    <t>Cooper JE, Feil EJ. The phylogeny of Staphylococcus aureus - which genes make the best intra-species markers? Microbiology (Reading). 2006 May;152(Pt 5):1297-1305. doi: 10.1099/mic.0.28620-0.</t>
  </si>
  <si>
    <t>Cooper and Feil (2006)</t>
  </si>
  <si>
    <r>
      <t xml:space="preserve">Jalil M, Quddos F, Anwer F, Nasir S, Rahman A, Alharbi M, Alshammari A, Alshammari HK, Ali A. Comparative Pan-Genomic Analysis Revealed an Improved Multi-Locus Sequence Typing Scheme for </t>
    </r>
    <r>
      <rPr>
        <i/>
        <sz val="11"/>
        <color theme="1"/>
        <rFont val="Calibri"/>
        <family val="2"/>
        <scheme val="minor"/>
      </rPr>
      <t>Staphylococcus aureus</t>
    </r>
    <r>
      <rPr>
        <sz val="11"/>
        <color theme="1"/>
        <rFont val="Calibri"/>
        <family val="2"/>
        <scheme val="minor"/>
      </rPr>
      <t>. Genes (Basel). 2022 Nov 19;13(11):2160. doi: 10.3390/genes13112160.</t>
    </r>
  </si>
  <si>
    <t>Jalil et al. (2022)</t>
  </si>
  <si>
    <t>Murray et al. (2021)</t>
  </si>
  <si>
    <t>Murray GGR, Balmer AJ, Herbert J, Hadjirin NF, Kemp CL, Matuszewska M, Bruchmann S, Hossain ASMM, Gottschalk M, Tucker AW, Miller E, Weinert LA. Mutation rate dynamics reflect ecological change in an emerging zoonotic pathogen. PLoS Genet. 2021 Nov 8;17(11):e1009864. doi: 10.1371/journal.pgen.1009864.</t>
  </si>
  <si>
    <t>Gu J, Wang X, Ma X, Sun Y, Xiao X, Luo H. Unexpectedly high mutation rate of a deep-sea hyperthermophilic anaerobic archaeon. ISME J. 2021 Jun;15(6):1862-1869. doi: 10.1038/s41396-020-00888-5.</t>
  </si>
  <si>
    <t>Gu et al. (2021)</t>
  </si>
  <si>
    <t>Thermococcus eurythermalis A501</t>
  </si>
  <si>
    <t>of Deletions for</t>
  </si>
  <si>
    <t>Indels</t>
  </si>
  <si>
    <r>
      <t xml:space="preserve">Strauss C, Long H, Patterson CE, Te R, Lynch M. Genome-Wide Mutation Rate Response to pH Change in the Coral Reef Pathogen </t>
    </r>
    <r>
      <rPr>
        <i/>
        <sz val="11"/>
        <color theme="1"/>
        <rFont val="Calibri"/>
        <family val="2"/>
        <scheme val="minor"/>
      </rPr>
      <t>Vibrio shilonii</t>
    </r>
    <r>
      <rPr>
        <sz val="11"/>
        <color theme="1"/>
        <rFont val="Calibri"/>
        <family val="2"/>
        <scheme val="minor"/>
      </rPr>
      <t xml:space="preserve"> AK1. mBio. 2017 Aug 22;8(4):e01021-17. doi: 10.1128/mBio.01021-17.</t>
    </r>
  </si>
  <si>
    <t>Strauss et al. (2017)</t>
  </si>
  <si>
    <t>Vibrio shilonii BAA-91</t>
  </si>
  <si>
    <t>Dillon MM, Sung W, Sebra R, Lynch M, Cooper VS. Genome-Wide Biases in the Rate and Molecular Spectrum of Spontaneous Mutations in Vibrio cholerae and Vibrio fischeri. Mol Biol Evol. 2017 Jan;34(1):93-109. doi: 10.1093/molbev/msw224.</t>
  </si>
  <si>
    <t>Dillon et al. (2017)</t>
  </si>
  <si>
    <t>Vibrio fischeri ES114</t>
  </si>
  <si>
    <t>Vibrio cholerae 2740-80</t>
  </si>
  <si>
    <t>Wollenberg MS, Ruby EG. Phylogeny and fitness of Vibrio fischeri from the light organs of Euprymna scolopes in two Oahu, Hawaii populations. ISME J. 2012 Feb;6(2):352-62. doi: 10.1038/ismej.2011.92.</t>
  </si>
  <si>
    <t>(pi\sb s)</t>
  </si>
  <si>
    <t>Teredinibacter turnerae T7901</t>
  </si>
  <si>
    <t>???</t>
  </si>
  <si>
    <t>Staphylococcus epidermidis ATCC 12228</t>
  </si>
  <si>
    <t>Long H, Miller SF, Williams E, Lynch M. Specificity of the DNA Mismatch Repair System (MMR) and Mutagenesis Bias in Bacteria. Mol Biol Evol. 2018 Oct 1;35(10):2414-2421. doi: 10.1093/molbev/msy134.</t>
  </si>
  <si>
    <t>Pseudomonas fluorescens SBW25</t>
  </si>
  <si>
    <t>Andreani NA, Martino ME, Fasolato L, Carraro L, Montemurro F, Mioni R, Bordin P, Cardazzo B. Tracking the blue: a MLST approach to characterise the Pseudomonas fluorescens group. Food Microbiol. 2014 May;39:116-26. doi: 10.1016/j.fm.2013.11.012.</t>
  </si>
  <si>
    <t>Andreani et al. (2014)</t>
  </si>
  <si>
    <t>Hughes AL, Friedman R, Rivailler P, French JO. Synonymous and nonsynonymous polymorphisms versus divergences in bacterial genomes. Mol Biol Evol. 2008 Oct;25(10):2199-209. doi: 10.1093/molbev/msn166.</t>
  </si>
  <si>
    <t>Hughes et al. (2008)</t>
  </si>
  <si>
    <t>Sung W, Ackerman MS, Miller SF, Doak TG, Lynch M. Drift-barrier hypothesis and mutation-rate evolution. Proc Natl Acad Sci U S A. 2012 Nov 6;109(45):18488-92.</t>
  </si>
  <si>
    <t>Sung et al. (2012)</t>
  </si>
  <si>
    <t>Mesoplasma florum ATCC 33453</t>
  </si>
  <si>
    <t>Senra et al. (2018)</t>
  </si>
  <si>
    <t>Foster PL, Lee H, Popodi E, Townes JP, Tang H. Determinants of spontaneous mutation in the bacterium Escherichia coli as revealed by whole-genome sequencing. Proc Natl Acad Sci U S A. 2015 Nov 3;112(44):E5990-9. doi: 10.1073/pnas.1512136112.</t>
  </si>
  <si>
    <t>Foster et al. (2015)</t>
  </si>
  <si>
    <t>Escherichia coli K12</t>
  </si>
  <si>
    <t>Lee H, Popodi E, Tang H, Foster PL. Rate and molecular spectrum of spontaneous mutations in the bacterium Escherichia coli as determined by whole-genome sequencing. Proc Natl Acad Sci U S A. 2012 Oct 9;109(41):E2774-83. doi: 10.1073/pnas.1210309109.</t>
  </si>
  <si>
    <t>Lee et al. (2012)</t>
  </si>
  <si>
    <t>Long et al. (2016)</t>
  </si>
  <si>
    <t>Long H, Miller SF, Strauss C, Zhao C, Cheng L, Ye Z, Griffin K, Te R, Lee H, Chen CC, Lynch M. Antibiotic treatment enhances the genome-wide mutation rate of target cells. Proc Natl Acad Sci U S A. 2016 May 3;113(18):E2498-505. doi: 10.1073/pnas.1601208113.</t>
  </si>
  <si>
    <t>Replacement</t>
  </si>
  <si>
    <t>Silent</t>
  </si>
  <si>
    <t>Intron</t>
  </si>
  <si>
    <t>Intergenic</t>
  </si>
  <si>
    <t>A/T composition:</t>
  </si>
  <si>
    <t>Sun et al. (2017)</t>
  </si>
  <si>
    <t>Marri et al. (2008)</t>
  </si>
  <si>
    <t>Marri PR, Harris LK, Houmiel K, Slater SC, Ochman H. The effect of chromosome geometry on genetic diversity. Genetics. 2008 May;179(1):511-6. doi: 10.1534/genetics.107.085621.</t>
  </si>
  <si>
    <t>Lynch M. Evolution of the mutation rate. Trends Genet. 2010 Aug;26(8):345-52. doi: 10.1016/j.tig.2010.05.003.</t>
  </si>
  <si>
    <t>Lynch (2010)</t>
  </si>
  <si>
    <t>Krasovec M, Eyre-Walker A, Sanchez-Ferandin S, Piganeau G. Spontaneous Mutation Rate in the Smallest Photosynthetic Eukaryotes. Mol Biol Evol. 2017 Jul 1;34(7):1770-1779. doi: 10.1093/molbev/msx119.</t>
  </si>
  <si>
    <t>Krasovec et al. (2017)</t>
  </si>
  <si>
    <t>Ostreococcus tauri RCC4221</t>
  </si>
  <si>
    <t>Ostreococcus mediterraneus RCC2590</t>
  </si>
  <si>
    <t>Micromonas pusilla RCC299</t>
  </si>
  <si>
    <t>Bathycoccus prasinos RCC1105</t>
  </si>
  <si>
    <t>Cell Size; Other</t>
  </si>
  <si>
    <t>Moreau H, Verhelst B, Couloux A, Derelle E, Rombauts S, Grimsley N, Van Bel M, Poulain J, Katinka M, Hohmann-Marriott MF, Piganeau G, Rouzé P, Da Silva C, Wincker P, Van de Peer Y, Vandepoele K. Gene functionalities and genome structure in Bathycoccus prasinos reflect cellular specializations at the base of the green lineage. Genome Biol. 2012 Aug 24;13(8):R74. doi: 10.1186/gb-2012-13-8-r74.</t>
  </si>
  <si>
    <t>Wollenberg et al. (2012)</t>
  </si>
  <si>
    <t>Krasovec et al. (2020)</t>
  </si>
  <si>
    <t>Krasovec M, Rickaby REM, Filatov DA. Evolution of Mutation Rate in Astronomically Large Phytoplankton Populations. Genome Biol Evol. 2020 Jul 1;12(7):1051-1059. doi: 10.1093/gbe/evaa131.</t>
  </si>
  <si>
    <t>Emiliania huxleyi RCC1242</t>
  </si>
  <si>
    <t>Filatov DA, Bendif EM, Archontikis OA, Hagino K, Rickaby REM. The mode of speciation during a recent radiation in open-ocean phytoplankton. Curr Biol. 2021 Dec 20;31(24):5439-5449.e5. doi: 10.1016/j.cub.2021.09.073.</t>
  </si>
  <si>
    <t>Filatov et al. (2021)</t>
  </si>
  <si>
    <t>Nguyen DT, Wu B, Long H, Zhang N, Patterson C, Simpson S, Morris K, Thomas WK, Lynch M, Hao W. Variable Spontaneous Mutation and Loss of Heterozygosity among Heterozygous Genomes in Yeast. Mol Biol Evol. 2020 Nov 1;37(11):3118-3130. doi: 10.1093/molbev/msaa150.</t>
  </si>
  <si>
    <t>Nguyen et al. (2020)</t>
  </si>
  <si>
    <t>Hanseniaspora uvarum Y-1612</t>
  </si>
  <si>
    <t>Hanseniaspora valbyensis Y-1626</t>
  </si>
  <si>
    <t>Hanseniaspora osmophila Y-1381</t>
  </si>
  <si>
    <r>
      <t>Tavares MJ, Güldener U, Mendes-Ferreira A, Mira NP. Genome sequencing, annotation and exploration of the SO</t>
    </r>
    <r>
      <rPr>
        <vertAlign val="subscript"/>
        <sz val="11"/>
        <color theme="1"/>
        <rFont val="Calibri"/>
        <family val="2"/>
        <scheme val="minor"/>
      </rPr>
      <t>2</t>
    </r>
    <r>
      <rPr>
        <sz val="11"/>
        <color theme="1"/>
        <rFont val="Calibri"/>
        <family val="2"/>
        <scheme val="minor"/>
      </rPr>
      <t>-tolerant non-conventional yeast Saccharomycodes ludwigii. BMC Genomics. 2021 Feb 23;22(1):131. doi: 10.1186/s12864-021-07438-z.</t>
    </r>
  </si>
  <si>
    <t>Krasovec et al. (2019)</t>
  </si>
  <si>
    <t>Krasovec M, Sanchez-Brosseau S, Piganeau G. First Estimation of the Spontaneous Mutation Rate in Diatoms. Genome Biol Evol. 2019 Jul 1;11(7):1829-1837. doi: 10.1093/gbe/evz130.</t>
  </si>
  <si>
    <t>Phaeodactylum tricornutum RCC2967</t>
  </si>
  <si>
    <t>Long H, Winter DJ, Chang AY, Sung W, Wu SH, Balboa M, Azevedo RBR, Cartwright RA, Lynch M, Zufall RA. Low Base-Substitution Mutation Rate in the Germline Genome of the Ciliate Tetrahymena thermophil. Genome Biol Evol. 2016 Dec 1;8(12):3629-3639. doi: 10.1093/gbe/evw223.</t>
  </si>
  <si>
    <t>Zymoseptoria tritici IPO323</t>
  </si>
  <si>
    <t>Habig M, Lorrain C, Feurtey A, Komluski J, Stukenbrock EH. Epigenetic modifications affect the rate of spontaneous mutations in a pathogenic fungus. Nat Commun. 2021 Oct 7;12(1):5869. doi: 10.1038/s41467-021-26108-y.</t>
  </si>
  <si>
    <t>Habig et al. (2021)</t>
  </si>
  <si>
    <t>Sung W, Tucker AE, Doak TG, Choi E, Thomas WK, Lynch M. Extraordinary genome stability in the ciliate Paramecium tetraurelia. Proc Natl Acad Sci U S A. 2012 Nov 20;109(47):19339-44. doi: 10.1073/pnas.1210663109.</t>
  </si>
  <si>
    <r>
      <t xml:space="preserve">Long H, Doak TG, Lynch M. Limited Mutation-Rate Variation Within the </t>
    </r>
    <r>
      <rPr>
        <i/>
        <sz val="11"/>
        <color theme="1"/>
        <rFont val="Calibri"/>
        <family val="2"/>
        <scheme val="minor"/>
      </rPr>
      <t>Paramecium aurelia</t>
    </r>
    <r>
      <rPr>
        <sz val="11"/>
        <color theme="1"/>
        <rFont val="Calibri"/>
        <family val="2"/>
        <scheme val="minor"/>
      </rPr>
      <t xml:space="preserve"> Species Complex. G3 (Bethesda). 2018 Jul 2;8(7):2523-2526. doi: 10.1534/g3.118.200420.</t>
    </r>
  </si>
  <si>
    <t>Long et al.  (2018)</t>
  </si>
  <si>
    <t>Johri P, Krenek S, Marinov GK, Doak TG, Berendonk TU, Lynch M. Population Genomics of Paramecium Species. Mol Biol Evol. 2017 May 1;34(5):1194-1216. doi: 10.1093/molbev/msx074.</t>
  </si>
  <si>
    <t>Johri et al. (2017)</t>
  </si>
  <si>
    <t>Gout et al. (2019)</t>
  </si>
  <si>
    <t>López-Cortegano E, Craig RJ, Chebib J, Samuels T, Morgan AD, Kraemer SA, Böndel KB, Ness RW, Colegrave N, Keightley PD. De Novo Mutation Rate Variation and Its Determinants in Chlamydomonas. Mol Biol Evol. 2021 Aug 23;38(9):3709-3723. doi: 10.1093/molbev/msab140.</t>
  </si>
  <si>
    <t>Lopez-Cortegano et al. (2021)</t>
  </si>
  <si>
    <t>Chlamydomonas incerta SAG 7.73</t>
  </si>
  <si>
    <t>Ness et al. (2015)</t>
  </si>
  <si>
    <t>Ness RW, Morgan AD, Vasanthakrishnan RB, Colegrave N, Keightley PD. Extensive de novo mutation rate variation between individuals and across the genome of Chlamydomonas reinhardtii. Genome Res. 2015 Nov;25(11):1739-49. doi: 10.1101/gr.191494.115.</t>
  </si>
  <si>
    <t>Flowers et al. (2015)</t>
  </si>
  <si>
    <t>Flowers JM, Hazzouri KM, Pham GM, Rosas U, Bahmani T, Khraiwesh B, Nelson DR, Jijakli K, Abdrabu R, Harris EH, Lefebvre PA, Hom EF, Salehi-Ashtiani K, Purugganan MD. Whole-Genome Resequencing Reveals Extensive Natural Variation in the Model Green Alga Chlamydomonas reinhardtii. Plant Cell. 2015 Sep;27(9):2353-69. doi: 10.1105/tpc.15.00492.</t>
  </si>
  <si>
    <t>Smith and Lee (2008)</t>
  </si>
  <si>
    <t>Smith DR, Lee RW. Nucleotide diversity in the mitochondrial and nuclear compartments of Chlamydomonas reinhardtii: investigating the origins of genome architecture. BMC Evol Biol. 2008 May 21;8:156. doi: 10.1186/1471-2148-8-156.</t>
  </si>
  <si>
    <t>Long H, Behringer MG, Williams E, Te R, Lynch M. Similar Mutation Rates but Highly Diverse Mutation Spectra in Ascomycete and Basidiomycete Yeasts. Genome Biol Evol. 2016 Dec 1;8(12):3815-3821. doi: 10.1093/gbe/evw286.</t>
  </si>
  <si>
    <t>Farlow A, Long H, Arnoux S, Sung W, Doak TG, Nordborg M, Lynch M. The Spontaneous Mutation Rate in the Fission Yeast Schizosaccharomyces pombe. Genetics. 2015 Oct;201(2):737-44. doi: 10.1534/genetics.115.177329.</t>
  </si>
  <si>
    <t>Farlow et al. (2015)</t>
  </si>
  <si>
    <t>Fawcett et al. (2014)</t>
  </si>
  <si>
    <t>Fawcett JA, Iida T, Takuno S, Sugino RP, Kado T, Kugou K, Mura S, Kobayashi T, Ohta K, Nakayama J, Innan H. Population genomics of the fission yeast Schizosaccharomyces pombe. PLoS One. 2014 Aug 11;9(8):e104241. doi: 10.1371/journal.pone.0104241.</t>
  </si>
  <si>
    <t>Jeffares DC, Rallis C, Rieux A, Speed D, Převorovský M, Mourier T, Marsellach FX, Iqbal Z, Lau W, Cheng TM, Pracana R, Mülleder M, Lawson JL, Chessel A, Bala S, Hellenthal G, O'Fallon B, Keane T, Simpson JT, Bischof L, Tomiczek B, Bitton DA, Sideri T, Codlin S, Hellberg JE, van Trigt L, Jeffery L, Li JJ, Atkinson S, Thodberg M, Febrer M, McLay K, Drou N, Brown W, Hayles J, Carazo Salas RE, Ralser M, Maniatis N, Balding DJ, Balloux F, Durbin R, Bähler J. The genomic and phenotypic diversity of Schizosaccharomyces pombe. Nat Genet. 2015 Mar;47(3):235-41. doi: 10.1038/ng.3215.</t>
  </si>
  <si>
    <t>Jeffares et al. (2015)</t>
  </si>
  <si>
    <t>Behringer MG, Hall DW. Genome-Wide Estimates of Mutation Rates and Spectrum in Schizosaccharomyces pombe Indicate CpG Sites are Highly Mutagenic Despite the Absence of DNA Methylation. G3 (Bethesda). 2015 Nov 12;6(1):149-60. doi: 10.1534/g3.115.022129.</t>
  </si>
  <si>
    <t>Behringer and Hall (2015)</t>
  </si>
  <si>
    <t>Sui Y, Qi L, Wu JK, Wen XP, Tang XX, Ma ZJ, Wu XC, Zhang K, Kokoska RJ, Zheng DQ, Petes TD. Genome-wide mapping of spontaneous genetic alterations in diploid yeast cells. Proc Natl Acad Sci U S A. 2020 Nov 10;117(45):28191-28200. doi: 10.1073/pnas.2018633117.</t>
  </si>
  <si>
    <t>Sui et al. (2020)</t>
  </si>
  <si>
    <t>Zhu YO, Siegal ML, Hall DW, Petrov DA. Precise estimates of mutation rate and spectrum in yeast. Proc Natl Acad Sci U S A. 2014 Jun 3;111(22):E2310-8. doi: 10.1073/pnas.1323011111.</t>
  </si>
  <si>
    <t>Zhu et al. (2014)</t>
  </si>
  <si>
    <t>Sharp et al. (2018)</t>
  </si>
  <si>
    <t>Sharp NP, Sandell L, James CG, Otto SP. The genome-wide rate and spectrum of spontaneous mutations differ between haploid and diploid yeast. Proc Natl Acad Sci U S A. 2018 May 29;115(22):E5046-E5055. doi: 10.1073/pnas.1801040115.</t>
  </si>
  <si>
    <t>Liu and Zhang (2019)</t>
  </si>
  <si>
    <t>Liu H, Zhang J. Yeast Spontaneous Mutation Rate and Spectrum Vary with Environment. Curr Biol. 2019 May 20;29(10):1584-1591.e3. doi: 10.1016/j.cub.2019.03.054.</t>
  </si>
  <si>
    <t>Maclean CJ, Metzger BPH, Yang JR, Ho WC, Moyers B, Zhang J. Deciphering the Genic Basis of Yeast Fitness Variation by Simultaneous Forward and Reverse Genetics. Mol Biol Evol. 2017 Oct 1;34(10):2486-2502. doi: 10.1093/molbev/msx151.</t>
  </si>
  <si>
    <t>Maclean et al. (2017)</t>
  </si>
  <si>
    <t>Lynch et al. (2008)</t>
  </si>
  <si>
    <t>Lynch M, Sung W, Morris K, Coffey N, Landry CR, Dopman EB, Dickinson WJ, Okamoto K, Kulkarni S, Hartl DL, Thomas WK. A genome-wide view of the spectrum of spontaneous mutations in yeast. Proc Natl Acad Sci U S A. 2008 Jul 8;105(27):9272-7.</t>
  </si>
  <si>
    <t>Fay et al. (2004)</t>
  </si>
  <si>
    <t>Fay JC, McCullough HL, Sniegowski PD, Eisen MB. Population genetic variation in gene expression is associated with phenotypic variation in Saccharomyces cerevisiae. Genome Biol. 2004;5(4):R26. doi: 10.1186/gb-2004-5-4-r26.</t>
  </si>
  <si>
    <t>Lujan SA, Clausen AR, Clark AB, MacAlpine HK, MacAlpine DM, Malc EP, Mieczkowski PA, Burkholder AB, Fargo DC, Gordenin DA, Kunkel TA. Heterogeneous polymerase fidelity and mismatch repair bias genome variation and composition. Genome Res. 2014 Nov;24(11):1751-64. doi: 10.1101/gr.178335.114.</t>
  </si>
  <si>
    <t>Lujan et al. (2014)</t>
  </si>
  <si>
    <t>Nishant et al. (2010)</t>
  </si>
  <si>
    <t>Nishant KT, Wei W, Mancera E, Argueso JL, Schlattl A, Delhomme N, Ma X, Bustamante CD, Korbel JO, Gu Z, Steinmetz LM, Alani E. The baker's yeast diploid genome is remarkably stable in vegetative growth and meiosis. PLoS Genet. 2010 Sep 9;6(9):e1001109. doi: 10.1371/journal.pgen.1001109.</t>
  </si>
  <si>
    <t>Jiang et al. (2023, in prep.)</t>
  </si>
  <si>
    <t>Streptococcus pneumoniae D39</t>
  </si>
  <si>
    <t>Katz LA, Snoeyenbos-West O, Doerder FP. Patterns of protein evolution in Tetrahymena thermophila: implications for estimates of effective population size. Mol Biol Evol. 2006 Mar;23(3):608-14. doi: 10.1093/molbev/msj067.</t>
  </si>
  <si>
    <t>Katz et al. (2006)</t>
  </si>
  <si>
    <t>Fazalova and Nevado (2020)</t>
  </si>
  <si>
    <t>Fazalova V, Nevado B. Low Spontaneous Mutation Rate and Pleistocene Radiation of Pea Aphids. Mol Biol Evol. 2020 Jul 1;37(7):2045-2051. doi: 10.1093/molbev/msaa066.</t>
  </si>
  <si>
    <t>Rashid I, Campos M, Collier T, Crepeau M, Weakley A, Gripkey H, Lee Y, Schmidt H, Lanzaro GC. Spontaneous mutation rate estimates for the principal malaria vectors Anopheles coluzzii and Anopheles stephensi. Sci Rep. 2022 Jan 7;12(1):226. doi: 10.1038/s41598-021-03943-z.</t>
  </si>
  <si>
    <t>Rashid et al. (2022)</t>
  </si>
  <si>
    <t>Rottschaefer SM, Crawford JE, Riehle MM, Guelbeogo WM, Gneme A, Sagnon N, Vernick KD, Lazzaro BP. Population genetics of Anopheles coluzzii immune pathways and genes. G3 (Bethesda). 2014 Dec 30;5(3):329-39. doi: 10.1534/g3.114.014845.</t>
  </si>
  <si>
    <t>Rottshaeffer et al. (2014)</t>
  </si>
  <si>
    <t>Liu H, Jia Y, Sun X, Tian D, Hurst LD, Yang S. Direct Determination of the Mutation Rate in the Bumblebee Reveals Evidence for Weak Recombination-Associated Mutation and an Approximate Rate Constancy in Insects. Mol Biol Evol. 2017 Jan;34(1):119-130. doi: 10.1093/molbev/msw226.</t>
  </si>
  <si>
    <t>Liu et al. (2017)</t>
  </si>
  <si>
    <t>Krasovec M. The spontaneous mutation rate of Drosophila pseudoobscura. G3 (Bethesda). 2021 Jul 14;11(7):jkab151. doi: 10.1093/g3journal/jkab151.</t>
  </si>
  <si>
    <t>Krasovec (2021)</t>
  </si>
  <si>
    <t>Manzano-Winkler et al. (2013)</t>
  </si>
  <si>
    <t>Manzano-Winkler B, McGaugh SE, Noor MA. How hot are drosophila hotspots? examining recombination rate variation and associations with nucleotide diversity, divergence, and maternal age in Drosophila pseudoobscura. PLoS One. 2013 Aug 13;8(8):e71582. doi: 10.1371/journal.pone.0071582.</t>
  </si>
  <si>
    <t>Haddrill PR, Zeng K, Charlesworth B. Determinants of synonymous and nonsynonymous variability in three species of Drosophila. Mol Biol Evol. 2011 May;28(5):1731-43. doi: 10.1093/molbev/msq354.</t>
  </si>
  <si>
    <t>Hadrill et al. (2011)</t>
  </si>
  <si>
    <t>Hamblin and Aquadro (1999)</t>
  </si>
  <si>
    <t>Hamblin MT, Aquadro CF. DNA sequence variation and the recombinational landscape in Drosophila pseudoobscura: a study of the second chromosome. Genetics. 1999 Oct;153(2):859-69. doi: 10.1093/genetics/153.2.859.</t>
  </si>
  <si>
    <t>Wang et al. (2022)</t>
  </si>
  <si>
    <t>Wang, Y., Paul McNeil, Rashidatu Abdulazeez, Marta Pascual, Susan E. Johnston, Peter D. Keightley, Darren J. Obbard. Variation in mutation, recombination, and transposition rates in Drosophila melanogaster and Drosophila simulans.  BioRxiv.</t>
  </si>
  <si>
    <t>Andolfatto P. Contrasting patterns of X-linked and autosomal nucleotide variation in Drosophila melanogaster and Drosophila simulans. Mol Biol Evol. 2001 Mar;18(3):279-90. doi: 10.1093/oxfordjournals.molbev.a003804.</t>
  </si>
  <si>
    <t>Andolfatto (2001)</t>
  </si>
  <si>
    <t>Anopheles coluzzii</t>
  </si>
  <si>
    <t>Pfenninger M, Doria HB, Nickel J, Thielsch A, Schwenk K, Cordellier M. Spontaneous rate of clonal single nucleotide mutations in Daphnia galeata. PLoS One. 2022 Apr 1;17(4):e0265632. doi: 10.1371/journal.pone.0265632.</t>
  </si>
  <si>
    <t>Pfenninger et al. (2022)</t>
  </si>
  <si>
    <t>Ho et al. (2020)</t>
  </si>
  <si>
    <t>Ho EKH, Macrae F, Latta LC, McIlroy P, Ebert D, Fields PD, Benner MJ, Schaack S. High and Highly Variable Spontaneous Mutation Rates in Daphnia. Mol Biol Evol. 2020 Nov 1;37(11):3258-3266. doi: 10.1093/molbev/msaa142.</t>
  </si>
  <si>
    <t>Haag et al. (2009)</t>
  </si>
  <si>
    <t>Thomas GWC, Wang RJ, Puri A, Harris RA, Raveendran M, Hughes DST, Murali SC, Williams LE, Doddapaneni H, Muzny DM, Gibbs RA, Abee CR, Galinski MR, Worley KC, Rogers J, Radivojac P, Hahn MW. Reproductive Longevity Predicts Mutation Rates in Primates. Curr Biol. 2018 Oct 8;28(19):3193-3197.e5. doi: 10.1016/j.cub.2018.08.050.</t>
  </si>
  <si>
    <t>Thomas et al. (2018)</t>
  </si>
  <si>
    <t>Megaptera novaeangliae</t>
  </si>
  <si>
    <t>Callithrix jacchus</t>
  </si>
  <si>
    <t>Yang et al. (2021)</t>
  </si>
  <si>
    <t>Yang C, Zhou Y, Marcus S, Formenti G, Bergeron LA, Song Z, Bi X, Bergman J, Rousselle MMC, Zhou C, Zhou L, Deng Y, Fang M, Xie D, Zhu Y, Tan S, Mountcastle J, Haase B, Balacco J, Wood J, Chow W, Rhie A, Pippel M, Fabiszak MM, Koren S, Fedrigo O, Freiwald WA, Howe K, Yang H, Phillippy AM, Schierup MH, Jarvis ED, Zhang G. Evolutionary and biomedical insights from a marmoset diploid genome assembly. Nature. 2021 Jun;594(7862):227-233. doi: 10.1038/s41586-021-03535-x.</t>
  </si>
  <si>
    <t>Koch E, Schweizer RM, Schweizer TM, Stahler DR, Smith DW, Wayne RK, Novembre J. De novo mutation rate estimation in wolves of known pedigree. Mol Biol Evol. 2019 Jul 12;36(11):2536–47. doi: 10.1093/molbev/msz159.</t>
  </si>
  <si>
    <t>Koch et al. (2019)</t>
  </si>
  <si>
    <t>Marsden CD, Ortega-Del Vecchyo D, O'Brien DP, Taylor JF, Ramirez O, Vilà C, Marques-Bonet T, Schnabel RD, Wayne RK, Lohmueller KE. Bottlenecks and selective sweeps during domestication have increased deleterious genetic variation in dogs. Proc Natl Acad Sci U S A. 2016 Jan 5;113(1):152-7. doi: 10.1073/pnas.1512501113.</t>
  </si>
  <si>
    <t>Marsden et al. (2016)</t>
  </si>
  <si>
    <t>Pfeifer SP. Direct estimate of the spontaneous germ line mutation rate in African green monkeys. Evolution. 2017 Dec;71(12):2858-2870. doi: 10.1111/evo.13383.</t>
  </si>
  <si>
    <t>Pfeiffer (2017)</t>
  </si>
  <si>
    <t>Feng et al. (2017)</t>
  </si>
  <si>
    <t>Feng C, Pettersson M, Lamichhaney S, Rubin CJ, Rafati N, Casini M, Folkvord A, Andersson L. Moderate nucleotide diversity in the Atlantic herring is associated with a low mutation rate. Elife. 2017 Jun 30;6:e23907. doi: 10.7554/eLife.23907.</t>
  </si>
  <si>
    <t>Martinez Barrio A, Lamichhaney S, Fan G, Rafati N, Pettersson M, Zhang H, Dainat J, Ekman D, Höppner M, Jern P, Martin M, Nystedt B, Liu X, Chen W, Liang X, Shi C, Fu Y, Ma K, Zhan X, Feng C, Gustafson U, Rubin CJ, Sällman Almén M, Blass M, Casini M, Folkvord A, Laikre L, Ryman N, Ming-Yuen Lee S, Xu X, Andersson L. The genetic basis for ecological adaptation of the Atlantic herring revealed by genome sequencing. Elife. 2016 May 3;5:e12081. doi: 10.7554/eLife.12081.</t>
  </si>
  <si>
    <t>Martinez Barrio et al. (2016)</t>
  </si>
  <si>
    <t xml:space="preserve">Bos taurus </t>
  </si>
  <si>
    <t>Number</t>
  </si>
  <si>
    <t>Observed</t>
  </si>
  <si>
    <t>BPS</t>
  </si>
  <si>
    <t>Wang RJ, Raveendran M, Harris RA, Murphy WJ, Lyons LA, Rogers J, Hahn MW. De novo Mutations in Domestic Cat are Consistent with an Effect of Reproductive Longevity on Both the Rate and Spectrum of Mutations. Mol Biol Evol. 2022 Jul 2;39(7):msac147. doi: 10.1093/molbev/msac147.</t>
  </si>
  <si>
    <t>Trio /</t>
  </si>
  <si>
    <t>Gens.</t>
  </si>
  <si>
    <t>T</t>
  </si>
  <si>
    <t>Smeds L, Qvarnström A, Ellegren H. Direct estimate of the rate of germline mutation in a bird. Genome Res. 2016 Sep;26(9):1211-8. doi: 10.1101/gr.204669.116.</t>
  </si>
  <si>
    <t>Smeds et al. (2016)</t>
  </si>
  <si>
    <t>BPS mutation rate</t>
  </si>
  <si>
    <t>Standard error</t>
  </si>
  <si>
    <t>Dutoit L, Burri R, Nater A, Mugal CF, Ellegren H. Genomic distribution and estimation of nucleotide diversity in natural populations: perspectives from the collared flycatcher (Ficedula albicollis) genome. Mol Ecol Resour. 2017 Jul;17(4):586-597. doi: 10.1111/1755-0998.12602.</t>
  </si>
  <si>
    <t>Dutoit et al. (2017)</t>
  </si>
  <si>
    <t>Besenbacher S, Hvilsom C, Marques-Bonet T, Mailund T, Schierup MH. Direct estimation of mutations in great apes reconciles phylogenetic dating. Nat Ecol Evol. 2019 Feb;3(2):286-292. doi: 10.1038/s41559-018-0778-x.</t>
  </si>
  <si>
    <t>Besenbacher et al. (2019)</t>
  </si>
  <si>
    <t>Yu et al. (2014)</t>
  </si>
  <si>
    <t>Yu N, Jensen-Seaman MI, Chemnick L, Ryder O, Li WH. Nucleotide diversity in gorillas. Genetics. 2004 Mar;166(3):1375-83. doi: 10.1534/genetics.166.3.1375.</t>
  </si>
  <si>
    <t>Pongo abelii</t>
  </si>
  <si>
    <t>Zichello et al. (2018)</t>
  </si>
  <si>
    <t>Zichello JM, Baab KL, McNulty KP, Raxworthy CJ, Steiper ME. Hominoid intraspecific cranial variation mirrors neutral genetic diversity. Proc Natl Acad Sci U S A. 2018 Nov 6;115(45):11501-11506. doi: 10.1073/pnas.1802651115.</t>
  </si>
  <si>
    <t>Locke DP, Hillier LW, Warren WC, Worley KC, Nazareth LV, Muzny DM, Yang SP, Wang Z, Chinwalla AT, Minx P, Mitreva M, Cook L, Delehaunty KD, Fronick C, Schmidt H, Fulton LA, Fulton RS, Nelson JO, Magrini V, Pohl C, Graves TA, Markovic C, Cree A, Dinh HH, Hume J, Kovar CL, Fowler GR, Lunter G, Meader S, Heger A, Ponting CP, Marques-Bonet T, Alkan C, Chen L, Cheng Z, Kidd JM, Eichler EE, White S, Searle S, Vilella AJ, Chen Y, Flicek P, Ma J, Raney B, Suh B, Burhans R, Herrero J, Haussler D, Faria R, Fernando O, Darré F, Farré D, Gazave E, Oliva M, Navarro A, Roberto R, Capozzi O, Archidiacono N, Della Valle G, Purgato S, Rocchi M, Konkel MK, Walker JA, Ullmer B, Batzer MA, Smit AF, Hubley R, Casola C, Schrider DR, Hahn MW, Quesada V, Puente XS, Ordoñez GR, López-Otín C, Vinar T, Brejova B, Ratan A, Harris RS, Miller W, Kosiol C, Lawson HA, Taliwal V, Martins AL, Siepel A, Roychoudhury A, Ma X, Degenhardt J, Bustamante CD, Gutenkunst RN, Mailund T, Dutheil JY, Hobolth A, Schierup MH, Ryder OA, Yoshinaga Y, de Jong PJ, Weinstock GM, Rogers J, Mardis ER, Gibbs RA, Wilson RK. Comparative and demographic analysis of orang-utan genomes. Nature. 2011 Jan 27;469(7331):529-33. doi: 10.1038/nature09687.</t>
  </si>
  <si>
    <t>Ma et al. (2013)</t>
  </si>
  <si>
    <t>Bergeron et al. (2023)</t>
  </si>
  <si>
    <t>Wang RJ, Thomas GWC, Raveendran M, Harris RA, Doddapaneni H, Muzny DM, Capitanio JP, Radivojac P, Rogers J, Hahn MW. Paternal age in rhesus macaques is positively associated with germline mutation accumulation but not with measures of offspring sociability. Genome Res. 2020 Jun;30(6):826-834. doi: 10.1101/gr.255174.119.</t>
  </si>
  <si>
    <t>Wang et al. (2020)</t>
  </si>
  <si>
    <t>Xue C, Raveendran M, Harris RA, Fawcett GL, Liu X, White S, Dahdouli M, Rio Deiros D, Below JE, Salerno W, Cox L, Fan G, Ferguson B, Horvath J, Johnson Z, Kanthaswamy S, Kubisch HM, Liu D, Platt M, Smith DG, Sun B, Vallender EJ, Wang F, Wiseman RW, Chen R, Muzny DM, Gibbs RA, Yu F, Rogers J. The population genomics of rhesus macaques (Macaca mulatta) based on whole-genome sequences. Genome Res. 2016 Dec;26(12):1651-1662. doi: 10.1101/gr.204255.116.</t>
  </si>
  <si>
    <t>Xue et al. (2016)</t>
  </si>
  <si>
    <t>Campbell, C. R., George P. Tiley, Jelmer W. Poelstra, Kelsie E. Hunnicutt, Peter A. Larsen, Hui-Jie Lee, Jeffrey L. Thorne, Mario dos Reis, Anne D. Yoder. Pedigree-based measurement of the de novo mutation rate in the gray mouse lemur reveals a high mutation. bioRxiv 724880; doi: https://doi.org/10.1101/724880  rate, few mutations in CpG sites, and a weak sex bias</t>
  </si>
  <si>
    <t>Campbell et al. (2020)</t>
  </si>
  <si>
    <t>Martin HC, Batty EM, Hussin J, Westall P, Daish T, Kolomyjec S, Piazza P, Bowden R, Hawkins M, Grant T, Moritz C, Grutzner F, Gongora J, Donnelly P. Insights into Platypus Population Structure and History from Whole-Genome Sequencing. Mol Biol Evol. 2018 May 1;35(5):1238-1252. doi: 10.1093/molbev/msy041.</t>
  </si>
  <si>
    <t>Martin et al. (2018)</t>
  </si>
  <si>
    <t>Wu et al. (2020)</t>
  </si>
  <si>
    <t>Wu FL, Strand AI, Cox LA, Ober C, Wall JD, Moorjani P, Przeworski M. A comparison of humans and baboons suggests germline mutation rates do not track cell divisions. PLoS Biol. 2020 Aug 17;18(8):e3000838. doi: 10.1371/journal.pbio.3000838.</t>
  </si>
  <si>
    <t>Zhang M, Yang Q, Ai H, Huang L. Revisiting the evolutionary history of pigs via De Novo mutation rate estimation in a three-generation pedigree. Genomics Proteomics Bioinformatics. 2022 Feb 15:S1672-0229(22)00014-6. doi: 10.1016/j.gpb.2022.02.001. Epub ahead of print. PMID: 35181533.</t>
  </si>
  <si>
    <t>Zhang et al. (2022)</t>
  </si>
  <si>
    <t>Sus scrofa / suis</t>
  </si>
  <si>
    <t>Bergeron et al. (2003)</t>
  </si>
  <si>
    <t>Wang RJ, Peña-Garcia Y, Bibby MG, Raveendran M, Harris RA, Jansen HT, Robbins CT, Rogers J, Kelley JL, Hahn MW. Examining the Effects of Hibernation on Germline Mutation Rates in Grizzly Bears. Genome Biol Evol. 2022 Oct 7;14(10):evac148. doi: 10.1093/gbe/evac148.</t>
  </si>
  <si>
    <t>Amphiprion ocellaris</t>
  </si>
  <si>
    <t>Harland (2016)</t>
  </si>
  <si>
    <t xml:space="preserve">Harland,C., K. Durkin, M. Artesi, L. Karim, N. Cambisano, M. Deckers, N. Tamma, E. Mullaart, W. Coppieters, C. Charlier &amp; M. Georges. 2018. Rate of de novo mutation in dairy cattle and potential impact of reproductive technologies. Proceedings of the World Congress on Genetics Applied to Livestock Production, 11. 983  </t>
  </si>
  <si>
    <t>Betta splendens</t>
  </si>
  <si>
    <t>Kwon et al. (2022)</t>
  </si>
  <si>
    <t>Kwon YM, Vranken N, Hoge C, Lichak MR, Norovich AL, Francis KX, Camacho-Garcia J, Bista I, Wood J, McCarthy S, Chow W, Tan HH, Howe K, Bandara S, von Lintig J, Rüber L, Durbin R, Svardal H, Bendesky A. Genomic consequences of domestication of the Siamese fighting fish. Sci Adv. 2022 Mar 11;8(10):eabm4950. doi: 10.1126/sciadv.abm4950.</t>
  </si>
  <si>
    <t>Ailurus fulgens</t>
  </si>
  <si>
    <t>Aptenodytes forsteri</t>
  </si>
  <si>
    <t>Ara glaucogularis</t>
  </si>
  <si>
    <t>Arctocephalus gazella</t>
  </si>
  <si>
    <t>Capra hircus</t>
  </si>
  <si>
    <t>Cavia aperea</t>
  </si>
  <si>
    <t>Cervus elaphus yarkandensis</t>
  </si>
  <si>
    <t>Cervus nippon</t>
  </si>
  <si>
    <t>Chauna torquata</t>
  </si>
  <si>
    <t>Chrysemys picta</t>
  </si>
  <si>
    <t>Coleonyx brevis</t>
  </si>
  <si>
    <t>Coturnix japonica</t>
  </si>
  <si>
    <t>Cyanistes caeruleus</t>
  </si>
  <si>
    <t>Cynoglossus semilaevis</t>
  </si>
  <si>
    <t>Ceratotherium simum simum</t>
  </si>
  <si>
    <t>Sampling variance of mutation rate:</t>
  </si>
  <si>
    <t>MA: u / (number of sites * generations * number of lines)</t>
  </si>
  <si>
    <t>Trio: u / (number of sites * number of trios)</t>
  </si>
  <si>
    <t>Eublepharis macularius</t>
  </si>
  <si>
    <t>Fukomys damarensis</t>
  </si>
  <si>
    <t>Gallus gallus</t>
  </si>
  <si>
    <t>Giraffa camelopardalis</t>
  </si>
  <si>
    <t>Gyps fulvus</t>
  </si>
  <si>
    <t>Hylobates lar</t>
  </si>
  <si>
    <t>Wu et al. (2018)</t>
  </si>
  <si>
    <t>Wu Y, Zhang Y, Hou Z, Fan G, Pi J, Sun S, Chen J, Liu H, Du X, Shen J, Hu G, Chen W, Pan A, Yin P, Chen X, Pu Y, Zhang H, Liang Z, Jian J, Zhang H, Wu B, Sun J, Chen J, Tao H, Yang T, Xiao H, Yang H, Zheng C, Bai M, Fang X, Burt DW, Wang W, Li Q, Xu X, Li C, Yang H, Wang J, Yang N, Liu X, Du J. Population genomic data reveal genes related to important traits of quail. Gigascience. 2018 May 1;7(5):giy049. doi: 10.1093/gigascience/giy049.</t>
  </si>
  <si>
    <t>Gohli J, Anmarkrud JA, Johnsen A, Kleven O, Borge T, Lifjeld JT. Female promiscuity is positively associated with neutral and selected genetic diversity in passerine birds. Evolution. 2013 May;67(5):1406-19. doi: 10.1111/evo.12045.</t>
  </si>
  <si>
    <t>Gohli et al. (2013)</t>
  </si>
  <si>
    <t>Fang X, Seim I, Huang Z, Gerashchenko MV, Xiong Z, Turanov AA, Zhu Y, Lobanov AV, Fan D, Yim SH, Yao X, Ma S, Yang L, Lee SG, Kim EB, Bronson RT, Šumbera R, Buffenstein R, Zhou X, Krogh A, Park TJ, Zhang G, Wang J, Gladyshev VN. Adaptations to a subterranean environment and longevity revealed by the analysis of mole rat genomes. Cell Rep. 2014 Sep 11;8(5):1354-64. doi: 10.1016/j.celrep.2014.07.030.</t>
  </si>
  <si>
    <t>Cell Size, Geome Composition, Other:</t>
  </si>
  <si>
    <t>Fang et al. (2014)</t>
  </si>
  <si>
    <t>Hippopotamus amphibius</t>
  </si>
  <si>
    <t>Kong et al. (2012)</t>
  </si>
  <si>
    <t>Lynch (2006)</t>
  </si>
  <si>
    <t>Wang H, Zhu X. De novo mutations discovered in 8 Mexican American families through whole genome sequencing. BMC Proc. 2014 Jun 17;8(Suppl 1 Genetic Analysis Workshop 18Vanessa Olmo):S24. doi: 10.1186/1753-6561-8-S1-S24.</t>
  </si>
  <si>
    <t>Wang and Zhu (2014)</t>
  </si>
  <si>
    <t>Kong A, Frigge ML, Masson G, Besenbacher S, Sulem P, Magnusson G, Gudjonsson SA, Sigurdsson A, Jonasdottir A, Jonasdottir A, Wong WS, Sigurdsson G, Walters GB, Steinberg S, Helgason H, Thorleifsson G, Gudbjartsson DF, Helgason A, Magnusson OT, Thorsteinsdottir U, Stefansson K. Rate of de novo mutations and the importance of father's age to disease risk. Nature. 2012 Aug 23;488(7412):471-5. doi: 10.1038/nature11396.</t>
  </si>
  <si>
    <t>Conrad et al. (2011)</t>
  </si>
  <si>
    <t>Conrad DF, Keebler JE, DePristo MA, Lindsay SJ, Zhang Y, Casals F, Idaghdour Y, Hartl CL, Torroja C, Garimella KV, Zilversmit M, Cartwright R, Rouleau GA, Daly M, Stone EA, Hurles ME, Awadalla P; 1000 Genomes Project. Variation in genome-wide mutation rates within and between human families. Nat Genet. 2011 Jun 12;43(7):712-4. doi: 10.1038/ng.862.</t>
  </si>
  <si>
    <t>Campbell CD, Chong JX, Malig M, Ko A, Dumont BL, Han L, Vives L, O'Roak BJ, Sudmant PH, Shendure J, Abney M, Ober C, Eichler EE. Estimating the human mutation rate using autozygosity in a founder population. Nat Genet. 2012 Nov;44(11):1277-81. doi: 10.1038/ng.2418.</t>
  </si>
  <si>
    <t>Campbell et al. (2012)</t>
  </si>
  <si>
    <t>O'Roak et al. (2012)</t>
  </si>
  <si>
    <t>O'Roak BJ, Vives L, Girirajan S, Karakoc E, Krumm N, Coe BP, Levy R, Ko A, Lee C, Smith JD, Turner EH, Stanaway IB, Vernot B, Malig M, Baker C, Reilly B, Akey JM, Borenstein E, Rieder MJ, Nickerson DA, Bernier R, Shendure J, Eichler EE. Sporadic autism exomes reveal a highly interconnected protein network of de novo mutations. Nature. 2012 Apr 4;485(7397):246-50. doi: 10.1038/nature10989.</t>
  </si>
  <si>
    <t>Michaelson JJ, Shi Y, Gujral M, Zheng H, Malhotra D, Jin X, Jian M, Liu G, Greer D, Bhandari A, Wu W, Corominas R, Peoples A, Koren A, Gore A, Kang S, Lin GN, Estabillo J, Gadomski T, Singh B, Zhang K, Akshoomoff N, Corsello C, McCarroll S, Iakoucheva LM, Li Y, Wang J, Sebat J. Whole-genome sequencing in autism identifies hot spots for de novo germline mutation. Cell. 2012 Dec 21;151(7):1431-42. doi: 10.1016/j.cell.2012.11.019.</t>
  </si>
  <si>
    <t>Michaelson et al. (2012)</t>
  </si>
  <si>
    <t>twin</t>
  </si>
  <si>
    <t>Jónsson H, Sulem P, Kehr B, Kristmundsdottir S, Zink F, Hjartarson E, Hardarson MT, Hjorleifsson KE, Eggertsson HP, Gudjonsson SA, Ward LD, Arnadottir GA, Helgason EA, Helgason H, Gylfason A, Jonasdottir A, Jonasdottir A, Rafnar T, Besenbacher S, Frigge ML, Stacey SN, Magnusson OT, Thorsteinsdottir U, Masson G, Kong A, Halldorsson BV, Helgason A, Gudbjartsson DF, Stefansson K. Whole genome characterization of sequence diversity of 15,220 Icelanders. Sci Data. 2017 Sep 21;4:170115. doi: 10.1038/sdata.2017.115.</t>
  </si>
  <si>
    <t>Rahbari R, Wuster A, Lindsay SJ, Hardwick RJ, Alexandrov LB, Turki SA, Dominiczak A, Morris A, Porteous D, Smith B, Stratton MR; UK10K Consortium; Hurles ME. Timing, rates and spectra of human germline mutation. Nat Genet. 2016 Feb;48(2):126-133. doi: 10.1038/ng.3469.</t>
  </si>
  <si>
    <t>Rahbari et al. (2016)</t>
  </si>
  <si>
    <t>Deng L, Lou H, Zhang X, Thiruvahindrapuram B, Lu D, Marshall CR, Liu C, Xie B, Xu W, Wong LP, Yew CW, Farhang A, Ong RT, Hoque MZ, Thuhairah AR, Jong B, Phipps ME, Scherer SW, Teo YY, Kumar SV, Hoh BP, Xu S. Analysis of five deep-sequenced trio-genomes of the Peninsular Malaysia Orang Asli and North Borneo populations. BMC Genomics. 2019 Nov 12;20(1):842. doi: 10.1186/s12864-019-6226-8.</t>
  </si>
  <si>
    <t>Deng et al. (2019)</t>
  </si>
  <si>
    <t>Larimichthys crocea</t>
  </si>
  <si>
    <t>Larus argentatus</t>
  </si>
  <si>
    <t>Larus marinus</t>
  </si>
  <si>
    <t>Mandrillus leucophaeus</t>
  </si>
  <si>
    <t>Monodelphis domestica</t>
  </si>
  <si>
    <t>Moschus berezovskii</t>
  </si>
  <si>
    <t>Uchimura A, Higuchi M, Minakuchi Y, Ohno M, Toyoda A, Fujiyama A, Miura I, Wakana S, Nishino J, Yagi T. Germline mutation rates and the long-term phenotypic effects of mutation accumulation in wild-type laboratory mice and mutator mice. Genome Res. 2015 Aug;25(8):1125-34. doi: 10.1101/gr.186148.114.</t>
  </si>
  <si>
    <t>Uchimura et al. (2015)</t>
  </si>
  <si>
    <t>Lindsay SJ, Rahbari R, Kaplanis J, Keane T, Hurles ME. Similarities and differences in patterns of germline mutation between mice and humans. Nat Commun. 2019 Sep 6;10(1):4053. doi: 10.1038/s41467-019-12023-w.</t>
  </si>
  <si>
    <t>Lindsay et al. (2018)</t>
  </si>
  <si>
    <t>Booker and Keightley (2018)</t>
  </si>
  <si>
    <t>Booker TR, Keightley PD. Understanding the Factors That Shape Patterns of Nucleotide Diversity in the House Mouse Genome. Mol Biol Evol. 2018 Dec 1;35(12):2971-2988. doi: 10.1093/molbev/msy188.</t>
  </si>
  <si>
    <t>Chebib J, Jackson BC, López-Cortegano E, Tautz D, Keightley PD. Inbred lab mice are not isogenic: genetic variation within inbred strains used to infer the mutation rate per nucleotide site. Heredity (Edinb). 2021 Jan;126(1):107-116. doi: 10.1038/s41437-020-00361-1.</t>
  </si>
  <si>
    <t>Neovison vison</t>
  </si>
  <si>
    <t>Odobenus rosmarus</t>
  </si>
  <si>
    <t>Orcinus orca</t>
  </si>
  <si>
    <t>Fujiwara et al. (2022)</t>
  </si>
  <si>
    <t>Fujiwara K, Kawai Y, Takada T, Shiroishi T, Saitou N, Suzuki H, Osada N. Insights into Mus musculus Population Structure across Eurasia Revealed by Whole-Genome Analysis. Genome Biol Evol. 2022 May 3;14(5):evac068. doi: 10.1093/gbe/evac068.</t>
  </si>
  <si>
    <t>Peart et al. (2020)</t>
  </si>
  <si>
    <t>Peart CR, Tusso S, Pophaly SD, Botero-Castro F, Wu CC, Aurioles-Gamboa D, Baird AB, Bickham JW, Forcada J, Galimberti F, Gemmell NJ, Hoffman JI, Kovacs KM, Kunnasranta M, Lydersen C, Nyman T, de Oliveira LR, Orr AJ, Sanvito S, Valtonen M, Shafer ABA, Wolf JBW. Determinants of genetic variation across eco-evolutionary scales in pinnipeds. Nat Ecol Evol. 2020 Aug;4(8):1095-1104. doi: 10.1038/s41559-020-1215-5.</t>
  </si>
  <si>
    <t>Panthera tigris</t>
  </si>
  <si>
    <t>Paralichthys olivaceus</t>
  </si>
  <si>
    <t>Pelecanus crispus</t>
  </si>
  <si>
    <t>Phoenicopterus roseus</t>
  </si>
  <si>
    <t>Pithecia pithecia</t>
  </si>
  <si>
    <t>Platalea ajaja</t>
  </si>
  <si>
    <t>Pogona vitticeps</t>
  </si>
  <si>
    <t>Procavia capensis</t>
  </si>
  <si>
    <t>Pygoscelis adeliae</t>
  </si>
  <si>
    <t>Panthera pardus</t>
  </si>
  <si>
    <t>Venn O, Turner I, Mathieson I, de Groot N, Bontrop R, McVean G. Nonhuman genetics. Strong male bias drives germline mutation in chimpanzees. Science. 2014 Jun 13;344(6189):1272-5. doi: 10.1126/science.344.6189.1272.</t>
  </si>
  <si>
    <t>Tatsumoto S, Go Y, Fukuta K, Noguchi H, Hayakawa T, Tomonaga M, Hirai H, Matsuzawa T, Agata K, Fujiyama A. Direct estimation of de novo mutation rates in a chimpanzee parent-offspring trio by ultra-deep whole genome sequencing. Sci Rep. 2017 Nov 1;7(1):13561. doi: 10.1038/s41598-017-13919-7.</t>
  </si>
  <si>
    <t>Totsumoto et al. (2017)</t>
  </si>
  <si>
    <t>Yu et al. (2003)</t>
  </si>
  <si>
    <t>Rhea pennata</t>
  </si>
  <si>
    <t>Rousettus aegyptiacus</t>
  </si>
  <si>
    <t>Rangifer tarandus</t>
  </si>
  <si>
    <t>Saimiri boliviensis boliviensis</t>
  </si>
  <si>
    <t>Salmo salar</t>
  </si>
  <si>
    <t>Sarcophilus harrisii</t>
  </si>
  <si>
    <t>Saxicola maurus</t>
  </si>
  <si>
    <t>Sphaerodactylus inigoi</t>
  </si>
  <si>
    <t>Syngnathus scovelli</t>
  </si>
  <si>
    <t>Dedato et al. (2022)</t>
  </si>
  <si>
    <r>
      <t>Dedato MN, Robert C, Taillon J, Shafer ABA, Côté SD. Demographic history and conservation genomics of caribou (</t>
    </r>
    <r>
      <rPr>
        <i/>
        <sz val="11"/>
        <color theme="1"/>
        <rFont val="Calibri"/>
        <family val="2"/>
        <scheme val="minor"/>
      </rPr>
      <t>Rangifer tarandus</t>
    </r>
    <r>
      <rPr>
        <sz val="11"/>
        <color theme="1"/>
        <rFont val="Calibri"/>
        <family val="2"/>
        <scheme val="minor"/>
      </rPr>
      <t>) in Québec. Evol Appl. 2022 Oct 25;15(12):2043-2053. doi: 10.1111/eva.13495.</t>
    </r>
  </si>
  <si>
    <t>Taeniopygia guttata</t>
  </si>
  <si>
    <t>Tapirus indicus</t>
  </si>
  <si>
    <t>Thamnophis sirtalis</t>
  </si>
  <si>
    <t>Tupaia belangeri</t>
  </si>
  <si>
    <t>Turdus merula</t>
  </si>
  <si>
    <t>Tursiops truncatus</t>
  </si>
  <si>
    <t>Vicugna pacos</t>
  </si>
  <si>
    <t>Vulpes vulpes</t>
  </si>
  <si>
    <t>Molnar RI, Bartelmes G, Dinkelacker I, Witte H, Sommer RJ. Mutation rates and intraspecific divergence of the mitochondrial genome of Pristionchus pacificus. Mol Biol Evol. 2011 Aug;28(8):2317-26. doi: 10.1093/molbev/msr057.</t>
  </si>
  <si>
    <t>Rödelsperger C, Neher RA, Weller AM, Eberhardt G, Witte H, Mayer WE, Dieterich C, Sommer RJ. Characterization of genetic diversity in the nematode Pristionchus pacificus from population-scale resequencing data. Genetics. 2014 Apr;196(4):1153-65. doi: 10.1534/genetics.113.159855.</t>
  </si>
  <si>
    <t>Weller AM, Rödelsperger C, Eberhardt G, Molnar RI, Sommer RJ. Opposing forces of A/T-biased mutations and G/C-biased gene conversions shape the genome of the nematode Pristionchus pacificus. Genetics. 2014 Apr;196(4):1145-52. doi: 10.1534/genetics.113.159863.</t>
  </si>
  <si>
    <t>Weller et al. (2014)</t>
  </si>
  <si>
    <t>Rodelsperger et al. (2014)</t>
  </si>
  <si>
    <t>Keightley PD, Pinharanda A, Ness RW, Simpson F, Dasmahapatra KK, Mallet J, Davey JW, Jiggins CD. Estimation of the spontaneous mutation rate in Heliconius melpomene. Mol Biol Evol. 2015 Jan;32(1):239-43. doi: 10.1093/molbev/msu302.</t>
  </si>
  <si>
    <t>Keightley et al. (2015)</t>
  </si>
  <si>
    <t>Martin SH, Möst M, Palmer WJ, Salazar C, McMillan WO, Jiggins FM, Jiggins CD. Natural Selection and Genetic Diversity in the Butterfly Heliconius melpomene. Genetics. 2016 May;203(1):525-41. doi: 10.1534/genetics.115.183285.</t>
  </si>
  <si>
    <t>Martin et al. (2016)</t>
  </si>
  <si>
    <t>Schrider DR, Houle D, Lynch M, Hahn MW. Rates and genomic consequences of spontaneous mutational events in Drosophila melanogaster. Genetics. 2013 Aug;194(4):937-54. doi: 10.1534/genetics.113.151670.</t>
  </si>
  <si>
    <t>Schrider et al. (2013)</t>
  </si>
  <si>
    <t>Huang W, Lyman RF, Lyman RA, Carbone MA, Harbison ST, Magwire MM, Mackay TF. Spontaneous mutations and the origin and maintenance of quantitative genetic variation. Elife. 2016 May 23;5:e14625. doi: 10.7554/eLife.14625.</t>
  </si>
  <si>
    <t>Huang et al. (2016)</t>
  </si>
  <si>
    <r>
      <t xml:space="preserve">Assaf ZJ, Tilk S, Park J, Siegal ML, Petrov DA. Deep sequencing of natural and experimental populations of </t>
    </r>
    <r>
      <rPr>
        <i/>
        <sz val="11"/>
        <color theme="1"/>
        <rFont val="Calibri"/>
        <family val="2"/>
        <scheme val="minor"/>
      </rPr>
      <t>Drosophila melanogaster</t>
    </r>
    <r>
      <rPr>
        <sz val="11"/>
        <color theme="1"/>
        <rFont val="Calibri"/>
        <family val="2"/>
        <scheme val="minor"/>
      </rPr>
      <t xml:space="preserve"> reveals biases in the spectrum of new mutations. Genome Res. 2017 Dec;27(12):1988-2000. doi: 10.1101/gr.219956.116.</t>
    </r>
  </si>
  <si>
    <t>Assaf et al. (2017)</t>
  </si>
  <si>
    <t>Haag-Liautard C, Dorris M, Maside X, Macaskill S, Halligan DL, Houle D, Charlesworth B, Keightley PD. Direct estimation of per nucleotide and genomic deleterious mutation rates in Drosophila. Nature. 2007 Jan 4;445(7123):82-5. doi: 10.1038/nature05388.</t>
  </si>
  <si>
    <t>Haag-Liautard et al. (2007)</t>
  </si>
  <si>
    <t>Keightley PD, Ness RW, Halligan DL, Haddrill PR. Estimation of the spontaneous mutation rate per nucleotide site in a Drosophila melanogaster full-sib family. Genetics. 2014 Jan;196(1):313-20. doi: 10.1534/genetics.113.158758.</t>
  </si>
  <si>
    <t>Keightley et al. (2014)</t>
  </si>
  <si>
    <t>Maruki et al. (2022)</t>
  </si>
  <si>
    <t>Maruki T, Ye Z, Lynch M. Evolutionary Genomics of a Subdivided Species. Mol Biol Evol. 2022 Aug 3;39(8):msac152. doi: 10.1093/molbev/msac152.</t>
  </si>
  <si>
    <t>Keith N, Tucker AE, Jackson CE, Sung W, Lucas Lledó JI, Schrider DR, Schaack S, Dudycha JL, Ackerman M, Younge AJ, Shaw JR, Lynch M. High mutational rates of large-scale duplication and deletion in Daphnia pulex. Genome Res. 2016 Jan;26(1):60-9. doi: 10.1101/gr.191338.115.</t>
  </si>
  <si>
    <t>Keith et al. (2016)</t>
  </si>
  <si>
    <t>Flynn JM, Chain FJ, Schoen DJ, Cristescu ME. Spontaneous Mutation Accumulation in Daphnia pulex in Selection-Free vs. Competitive Environments. Mol Biol Evol. 2017 Jan;34(1):160-173. doi: 10.1093/molbev/msw234.</t>
  </si>
  <si>
    <t>Flynn et al. (2017)</t>
  </si>
  <si>
    <t>Waldvogel and Pfenninger (2021)</t>
  </si>
  <si>
    <t>Waldvogel AM, Pfenninger M. Temperature dependence of spontaneous mutation rates. Genome Res. 2021 Sep;31(9):1582-1589. doi: 10.1101/gr.275168.120.</t>
  </si>
  <si>
    <t>Denver et al. (2012)</t>
  </si>
  <si>
    <t>Denver DR, Wilhelm LJ, Howe DK, Gafner K, Dolan PC, Baer CF. Variation in base-substitution mutation in experimental and natural lineages of Caenorhabditis nematodes. Genome Biol Evol. 2012;4(4):513-22. doi: 10.1093/gbe/evs028.</t>
  </si>
  <si>
    <t>Denver DR, Morris K, Lynch M, Thomas WK. High mutation rate and predominance of insertions in the Caenorhabditis elegans nuclear genome. Nature. 2004 Aug 5;430(7000):679-82. doi: 10.1038/nature02697.</t>
  </si>
  <si>
    <t>Denver et al. (2004)</t>
  </si>
  <si>
    <t>Denver DR, Dolan PC, Wilhelm LJ, Sung W, Lucas-Lledó JI, Howe DK, Lewis SC, Okamoto K, Thomas WK, Lynch M, Baer CF. A genome-wide view of Caenorhabditis elegans base-substitution mutation processes. Proc Natl Acad Sci U S A. 2009 Sep 22;106(38):16310-4. doi: 10.1073/pnas.0904895106.</t>
  </si>
  <si>
    <t>Denver et al. (2009)</t>
  </si>
  <si>
    <r>
      <t xml:space="preserve">Konrad A, Brady MJ, Bergthorsson U, Katju V. Mutational Landscape of Spontaneous Base Substitutions and Small Indels in Experimental </t>
    </r>
    <r>
      <rPr>
        <i/>
        <sz val="11"/>
        <color theme="1"/>
        <rFont val="Calibri"/>
        <family val="2"/>
        <scheme val="minor"/>
      </rPr>
      <t>Caenorhabditis elegans</t>
    </r>
    <r>
      <rPr>
        <sz val="11"/>
        <color theme="1"/>
        <rFont val="Calibri"/>
        <family val="2"/>
        <scheme val="minor"/>
      </rPr>
      <t xml:space="preserve"> Populations of Differing Size. Genetics. 2019 Jul;212(3):837-854. doi: 10.1534/genetics.119.302054. Epub 2019 May 20.</t>
    </r>
  </si>
  <si>
    <t>Konrad et al. (2019)</t>
  </si>
  <si>
    <t>Cutter and Choi (2010)</t>
  </si>
  <si>
    <t>Cutter AD, Choi JY. Natural selection shapes nucleotide polymorphism across the genome of the nematode Caenorhabditis briggsae. Genome Res. 2010 Aug;20(8):1103-11. doi: 10.1101/gr.104331.109.</t>
  </si>
  <si>
    <t>Cutter AD. Nucleotide polymorphism and linkage disequilibrium in wild populations of the partial selfer Caenorhabditis elegans. Genetics. 2006 Jan;172(1):171-84. doi: 10.1534/genetics.105.048207.</t>
  </si>
  <si>
    <t>Cutter (2006)</t>
  </si>
  <si>
    <t>Cutter et al. (2006)</t>
  </si>
  <si>
    <t>Cutter AD, Félix MA, Barrière A, Charlesworth D. Patterns of nucleotide polymorphism distinguish temperate and tropical wild isolates of Caenorhabditis briggsae. Genetics. 2006 Aug;173(4):2021-31. doi: 10.1534/genetics.106.058651.</t>
  </si>
  <si>
    <t>P/O</t>
  </si>
  <si>
    <t>Yang S, Wang L, Huang J, Zhang X, Yuan Y, Chen JQ, Hurst LD, Tian D. Parent-progeny sequencing indicates higher mutation rates in heterozygotes. Nature. 2015 Jul 23;523(7561):463-7. doi: 10.1038/nature14649.</t>
  </si>
  <si>
    <t>Yang et al. (2015)</t>
  </si>
  <si>
    <t xml:space="preserve">Apis mellifera </t>
  </si>
  <si>
    <t>Ossowski et al. (2010)</t>
  </si>
  <si>
    <t>Ossowski S, Schneeberger K, Lucas-Lledó JI, Warthmann N, Clark RM, Shaw RG, Weigel D, Lynch M. The rate and molecular spectrum of spontaneous mutations in Arabidopsis thaliana. Science. 2010 Jan 1;327(5961):92-4. doi: 10.1126/science.1180677.</t>
  </si>
  <si>
    <t>Schmid et al. (2005)</t>
  </si>
  <si>
    <t>Schmid KJ, Ramos-Onsins S, Ringys-Beckstein H, Weisshaar B, Mitchell-Olds T. A multilocus sequence survey in Arabidopsis thaliana reveals a genome-wide departure from a neutral model of DNA sequence polymorphism. Genetics. 2005 Mar;169(3):1601-15. doi: 10.1534/genetics.104.033795.</t>
  </si>
  <si>
    <t>Long et al. (2013)</t>
  </si>
  <si>
    <t>Long Q, Rabanal FA, Meng D, Huber CD, Farlow A, Platzer A, Zhang Q, Vilhjálmsson BJ, Korte A, Nizhynska V, Voronin V, Korte P, Sedman L, Mandáková T, Lysak MA, Seren Ü, Hellmann I, Nordborg M. Massive genomic variation and strong selection in Arabidopsis thaliana lines from Sweden. Nat Genet. 2013 Aug;45(8):884-890.</t>
  </si>
  <si>
    <t>Sandler G, Bartkowska M, Agrawal AF, Wright SI. Estimation of the SNP Mutation Rate in Two Vegetatively Propagating Species of Duckweed. G3 (Bethesda). 2020 Nov 5;10(11):4191-4200. doi: 10.1534/g3.120.401704.</t>
  </si>
  <si>
    <t>Sandler et al. (2020)</t>
  </si>
  <si>
    <t>Xu S, Stapley J, Gablenz S, Boyer J, Appenroth KJ, Sree KS, Gershenzon J, Widmer A, Huber M. Low genetic variation is associated with low mutation rate in the giant duckweed. Nat Commun. 2019 Mar 20;10(1):1243. doi: 10.1038/s41467-019-09235-5.</t>
  </si>
  <si>
    <t>Xu et al. (2019)</t>
  </si>
  <si>
    <t>Van Hoeck et al. (2015)</t>
  </si>
  <si>
    <t>Van Hoeck A, Horemans N, Monsieurs P, Cao HX, Vandenhove H, Blust R. The first draft genome of the aquatic model plant Lemna minor opens the route for future stress physiology research and biotechnological applications. Biotechnol Biofuels. 2015 Nov 25;8:188. doi: 10.1186/s13068-015-0381-1.</t>
  </si>
  <si>
    <t>Ho et al. (2019)</t>
  </si>
  <si>
    <t>Ho EKH, Bartkowska M, Wright SI, Agrawal AF. Population genomics of the facultatively asexual duckweed Spirodela polyrhiza. New Phytol. 2019 Nov;224(3):1361-1371. doi: 10.1111/nph.16056.</t>
  </si>
  <si>
    <t>Zheng X, Wang T, Cheng T, Zhao L, Zheng X, Zhu F, Dong C, Xu J, Xie K, Hu Z, Yang L, Diao Y. Genomic variation reveals demographic history and biological adaptation of the ancient relictual, lotus (Nelumbo Adans). Hortic Res. 2022 Feb 19;9:uhac029. doi: 10.1093/hr/uhac029.</t>
  </si>
  <si>
    <t>Zheng et al. (2022)</t>
  </si>
  <si>
    <t>Picea sitchensis</t>
  </si>
  <si>
    <t>Tree</t>
  </si>
  <si>
    <t>Xie et al. (2016)</t>
  </si>
  <si>
    <t>Xie Z, Wang L, Wang L, Wang Z, Lu Z, Tian D, Yang S, Hurst LD. Mutation rate analysis via parent-progeny sequencing of the perennial peach. I. A low rate in woody perennials and a higher mutagenicity in hybrids. Proc Biol Sci. 2016 Oct 26;283(1841):20161016. doi: 10.1098/rspb.2016.1016.</t>
  </si>
  <si>
    <t>Krasovec et al. (2018)</t>
  </si>
  <si>
    <t>Krasovec M, Chester M, Ridout K, Filatov DA. The Mutation Rate and the Age of the Sex Chromosomes in Silene latifolia. Curr Biol. 2018 Jun 4;28(11):1832-1838.e4. doi: 10.1016/j.cub.2018.04.069.</t>
  </si>
  <si>
    <t>Filatov DA, Laporte V, Vitte C, Charlesworth D. DNA diversity in sex-linked and autosomal genes of the plant species Silene latifolia and Silene dioica. Mol Biol Evol. 2001 Aug;18(8):1442-54. doi: 10.1093/oxfordjournals.molbev.a003930.</t>
  </si>
  <si>
    <t>Filatov et al. (2001)</t>
  </si>
  <si>
    <t>Muyle et al. (2020)</t>
  </si>
  <si>
    <t>Muyle A, Martin H, Zemp N, Mollion M, Gallina S, Tavares R, Silva A, Bataillon T, Widmer A, Glémin S, Touzet P, Marais GAB. Dioecy Is Associated with High Genetic Diversity and Adaptation Rates in the Plant Genus Silene. Mol Biol Evol. 2021 Mar 9;38(3):805-818. doi: 10.1093/molbev/msaa229.</t>
  </si>
  <si>
    <t>Quercus robur</t>
  </si>
  <si>
    <t>Schmid-Siegert E, Sarkar N, Iseli C, Calderon S, Gouhier-Darimont C, Chrast J, Cattaneo P, Schütz F, Farinelli L, Pagni M, Schneider M, Voumard J, Jaboyedoff M, Fankhauser C, Hardtke CS, Keller L, Pannell JR, Reymond A, Robinson-Rechavi M, Xenarios I, Reymond P. Low number of fixed somatic mutations in a long-lived oak tree. Nat Plants. 2017 Dec;3(12):926-929. doi: 10.1038/s41477-017-0066-9.</t>
  </si>
  <si>
    <t>Schmic-Siegert et al. (2017)</t>
  </si>
  <si>
    <t>Holmoka et al. (2013)</t>
  </si>
  <si>
    <t>Andreas Homolka &amp; Silvio Schueler &amp; Kornel Burg &amp; Insights into drought adaptation of two European oak species revealed by nucleotide diversity of candidate genes. Tree Genetics &amp; Genomes. DOI 10.1007/s11295-013-0627-7</t>
  </si>
  <si>
    <t>Zea mays subsp. mexicana</t>
  </si>
  <si>
    <t>Yang N, Xu XW, Wang RR, Peng WL, Cai L, Song JM, Li W, Luo X, Niu L, Wang Y, Jin M, Chen L, Luo J, Deng M, Wang L, Pan Q, Liu F, Jackson D, Yang X, Chen LL, Yan J. Contributions of Zea mays subspecies mexicana haplotypes to modern maize. Nat Commun. 2017 Nov 30;8(1):1874. doi: 10.1038/s41467-017-02063-5.</t>
  </si>
  <si>
    <t>Yang et al. (2017)</t>
  </si>
  <si>
    <t>Ross-Ibarra et al. (2009)</t>
  </si>
  <si>
    <t>Ross-Ibarra J, Tenaillon M, Gaut BS. Historical divergence and gene flow in the genus Zea. Genetics. 2009 Apr;181(4):1399-413. doi: 10.1534/genetics.108.097238.</t>
  </si>
  <si>
    <t>Eucalyptus melliodora</t>
  </si>
  <si>
    <t>Orr AJ, Padovan A, Kainer D, Külheim C, Bromham L, Bustos-Segura C, Foley W, Haff T, Hsieh JF, Morales-Suarez A, Cartwright RA, Lanfear R. A phylogenomic approach reveals a low somatic mutation rate in a long-lived plant. Proc Biol Sci. 2020 Mar 11;287(1922):20192364. doi: 10.1098/rspb.2019.2364.</t>
  </si>
  <si>
    <t>Orr et al. (2020)</t>
  </si>
  <si>
    <t>Populus trichocarpa</t>
  </si>
  <si>
    <t>Hofmeister BT, Denkena J, Colomé-Tatché M, Shahryary Y, Hazarika R, Grimwood J, Mamidi S, Jenkins J, Grabowski PP, Sreedasyam A, Shu S, Barry K, Lail K, Adam C, Lipzen A, Sorek R, Kudrna D, Talag J, Wing R, Hall DW, Jacobsen D, Tuskan GA, Schmutz J, Johannes F, Schmitz RJ. A genome assembly and the somatic genetic and epigenetic mutation rate in a wild long-lived perennial Populus trichocarpa. Genome Biol. 2020 Oct 6;21(1):259.</t>
  </si>
  <si>
    <t>Hofmeister et al. (2020)</t>
  </si>
  <si>
    <t>Evans et al. (2014)</t>
  </si>
  <si>
    <t>Evans LM, Slavov GT, Rodgers-Melnick E, Martin J, Ranjan P, Muchero W, Brunner AM, Schackwitz W, Gunter L, Chen JG, Tuskan GA, DiFazio SP. Population genomics of Populus trichocarpa identifies signatures of selection and adaptive trait associations. Nat Genet. 2014 Oct;46(10):1089-96. doi: 10.1038/ng.3075.</t>
  </si>
  <si>
    <t>Diploid/</t>
  </si>
  <si>
    <t>Haploid</t>
  </si>
  <si>
    <t>D</t>
  </si>
  <si>
    <t>H</t>
  </si>
  <si>
    <t>Natural</t>
  </si>
  <si>
    <t>Population</t>
  </si>
  <si>
    <t>Mass at Maturity</t>
  </si>
  <si>
    <t>(ug DW)</t>
  </si>
  <si>
    <t>Proteome-wide</t>
  </si>
  <si>
    <t>Lynch, M., B. Trickovic, and C. P. Kempes. 2023. Evolutionary scaling of maximum growth rates with organism size. Scientific Reports 12: 22586.</t>
  </si>
  <si>
    <t>Lynch et al. (2023)</t>
  </si>
  <si>
    <t>Matteau D, Lachance JC, Grenier F, Gauthier S, Daubenspeck JM, Dybvig K, Garneau D, Knight TF, Jacques PÉ, Rodrigue S. Integrative characterization of the near-minimal bacterium Mesoplasma florum. Mol Syst Biol. 2020 Dec;16(12):e9844. doi: 10.15252/msb.20209844.</t>
  </si>
  <si>
    <t>Matteau et al. (2020)</t>
  </si>
  <si>
    <t>Bergey's</t>
  </si>
  <si>
    <t>Lynch and Trickovic (2020)</t>
  </si>
  <si>
    <t>Lynch M, Trickovic B. A Theoretical Framework for Evolutionary Cell Biology. J Mol Biol. 2020 Mar 27;432(7):1861-1879. doi: 10.1016/j.jmb.2020.02.006.</t>
  </si>
  <si>
    <t>Lamb et al. (1987)</t>
  </si>
  <si>
    <t>Lamb RJ, MacKay PA, Gerber GH. Are development and growth of pea aphids, Acyrthosiphon pisum, in North America adapted to local temperatures? Oecologia. 1987 May;72(2):170-177. doi: 10.1007/BF00379263.</t>
  </si>
  <si>
    <t>Hidalgo et al. (2015)</t>
  </si>
  <si>
    <t>Hidalgo K, Dujardin JP, Mouline K, Dabiré RK, Renault D, Simard F. Seasonal variation in wing size and shape between geographic populations of the malaria vector, Anopheles coluzzii in Burkina Faso (West Africa). Acta Trop. 2015 Mar;143:79-88. doi: 10.1016/j.actatropica.2014.</t>
  </si>
  <si>
    <t>Eberhard et al. (2007)</t>
  </si>
  <si>
    <t>Eberhard SH, Hrassnigg N, Crailsheim K, Krenn HW. Evidence of protease in the saliva of the butterfly Heliconius melpomene (L.) (Nymphalidae, Lepidoptera). J Insect Physiol. 2007 Feb;53(2):126-31. doi: 10.1016/j.jinsphys.2006.11.001.</t>
  </si>
  <si>
    <t>Sokoloff A. MORPHOLOGICAL VARIATION IN NATURAL AND EXPERIMENTAL POPULATIONS OF DROSOPHILA PSEUDOOBSCURA AND DROSOPHILA PERSIMILIS. Evolution. 1966 Mar;20(1):49-71. doi: 10.1111/j.1558-5646.1966.tb03342.x.</t>
  </si>
  <si>
    <t>Matzkin LM, Watts TD, Markow TA. Desiccation resistance in four Drosophila species: sex and population effects. Fly (Austin). 2007 Sep-Oct;1(5):268-73. doi: 10.4161/fly.5293.</t>
  </si>
  <si>
    <t>Matzkin et al. (2007)</t>
  </si>
  <si>
    <t>Sokoloff (1966)</t>
  </si>
  <si>
    <t>Austin CJ, Moehring AJ. Optimal temperature range of a plastic species, Drosophila simulans. J Anim Ecol. 2013 May;82(3):663-72. doi: 10.1111/1365-2656.12041.</t>
  </si>
  <si>
    <t>Austin and Moehring (2013)</t>
  </si>
  <si>
    <t>Van Hoeck et al. (2015); Lynch and Trickovic (2020)</t>
  </si>
  <si>
    <t>Bombyx mori</t>
  </si>
  <si>
    <t>Han et al. (2023)</t>
  </si>
  <si>
    <r>
      <t xml:space="preserve">Han, Minjin, Jianyu Ren, Haipeng Guo, Xiaoling Tong, Hai Hu, Kunpeng Lu, Zongrui Dai, and Fangyin Dai. 2023. "Mutation Rate and Spectrum of the Silkworm in Normal and Temperature Stress Conditions" </t>
    </r>
    <r>
      <rPr>
        <i/>
        <sz val="11"/>
        <color theme="1"/>
        <rFont val="Calibri"/>
        <family val="2"/>
        <scheme val="minor"/>
      </rPr>
      <t>Genes</t>
    </r>
    <r>
      <rPr>
        <sz val="11"/>
        <color theme="1"/>
        <rFont val="Calibri"/>
        <family val="2"/>
        <scheme val="minor"/>
      </rPr>
      <t xml:space="preserve"> 14, no. 3: 649. https://doi.org/10.3390/genes14030649</t>
    </r>
  </si>
  <si>
    <t>Musa basjoo</t>
  </si>
  <si>
    <t>Ji et al. (2023)</t>
  </si>
  <si>
    <r>
      <t xml:space="preserve">Ji, Y., Chen, X., Lin, S. </t>
    </r>
    <r>
      <rPr>
        <i/>
        <sz val="11"/>
        <color theme="1"/>
        <rFont val="Calibri"/>
        <family val="2"/>
        <scheme val="minor"/>
      </rPr>
      <t>et al.</t>
    </r>
    <r>
      <rPr>
        <sz val="11"/>
        <color theme="1"/>
        <rFont val="Calibri"/>
        <family val="2"/>
        <scheme val="minor"/>
      </rPr>
      <t xml:space="preserve"> High level of somatic mutations detected in a diploid banana wild relative </t>
    </r>
    <r>
      <rPr>
        <i/>
        <sz val="11"/>
        <color theme="1"/>
        <rFont val="Calibri"/>
        <family val="2"/>
        <scheme val="minor"/>
      </rPr>
      <t>Musa basjoo</t>
    </r>
    <r>
      <rPr>
        <sz val="11"/>
        <color theme="1"/>
        <rFont val="Calibri"/>
        <family val="2"/>
        <scheme val="minor"/>
      </rPr>
      <t xml:space="preserve">. </t>
    </r>
    <r>
      <rPr>
        <i/>
        <sz val="11"/>
        <color theme="1"/>
        <rFont val="Calibri"/>
        <family val="2"/>
        <scheme val="minor"/>
      </rPr>
      <t>Mol Genet Genomics</t>
    </r>
    <r>
      <rPr>
        <sz val="11"/>
        <color theme="1"/>
        <rFont val="Calibri"/>
        <family val="2"/>
        <scheme val="minor"/>
      </rPr>
      <t xml:space="preserve"> </t>
    </r>
    <r>
      <rPr>
        <b/>
        <sz val="11"/>
        <color theme="1"/>
        <rFont val="Calibri"/>
        <family val="2"/>
        <scheme val="minor"/>
      </rPr>
      <t>298</t>
    </r>
    <r>
      <rPr>
        <sz val="11"/>
        <color theme="1"/>
        <rFont val="Calibri"/>
        <family val="2"/>
        <scheme val="minor"/>
      </rPr>
      <t>, 67–77 (2023). https://doi.org/10.1007/s00438-022-01959-2</t>
    </r>
  </si>
  <si>
    <t>Somatic</t>
  </si>
  <si>
    <t>Saxer G, Havlak P, Fox SA, Quance MA, Gupta S, Fofanov Y, Strassmann JE, Queller DC. Whole genome sequencing of mutation accumulation lines reveals a low mutation rate in the social amoeba Dictyostelium discoideum. PLoS One. 2012;7(10):e46759. doi: 10.1371/journal.pone.0046759.</t>
  </si>
  <si>
    <t>Saxer et al. (2012)</t>
  </si>
  <si>
    <r>
      <t xml:space="preserve">Kucukyildirim S, Behringer M, Sung W, Brock DA, Doak TG, Mergen H, Queller DC, Strassmann JE, Lynch M. Low Base-Substitution Mutation Rate but High Rate of Slippage Mutations in the Sequence Repeat-Rich Genome of </t>
    </r>
    <r>
      <rPr>
        <i/>
        <sz val="11"/>
        <color theme="1"/>
        <rFont val="Calibri"/>
        <family val="2"/>
        <scheme val="minor"/>
      </rPr>
      <t>Dictyostelium discoideum</t>
    </r>
    <r>
      <rPr>
        <sz val="11"/>
        <color theme="1"/>
        <rFont val="Calibri"/>
        <family val="2"/>
        <scheme val="minor"/>
      </rPr>
      <t>. G3 (Bethesda). 2020 Sep 2;10(9):3445-3452. doi: 10.1534/g3.120.401578.</t>
    </r>
  </si>
  <si>
    <t>Flowers et al. (2010)</t>
  </si>
  <si>
    <t>Flowers JM, Li SI, Stathos A, Saxer G, Ostrowski EA, Queller DC, Strassmann JE, Purugganan MD. Variation, sex, and social cooperation: molecular population genetics of the social amoeba Dictyostelium discoideum. PLoS Genet. 2010 Jul 1;6(7):e1001013. doi: 10.1371/journal.pgen.1001013.</t>
  </si>
  <si>
    <t xml:space="preserve">Krasovec, M., Agnieszka P. Lipinska, Susana M. Coelho. Low spontaneous mutation rate in a complex multicellular eukaryote with a haploid-diploid life cycle. bioRxiv 2022.05.13.491831; doi: https://doi.org/10.1101/2022.05.13.491831 </t>
  </si>
  <si>
    <t>Krasovec et al. (2022)</t>
  </si>
  <si>
    <t>Ectocarpus sp7 (/ sexual gen.)</t>
  </si>
  <si>
    <t>Hiltunen M, Grudzinska-Sterno M, Wallerman O, Ryberg M, Johannesson H. Maintenance of High Genome Integrity over Vegetative Growth in the Fairy-Ring Mushroom Marasmius oreades. Curr Biol. 2019 Aug 19;29(16):2758-2765.e6. doi: 10.1016/j.cub.2019.07.025.</t>
  </si>
  <si>
    <t>Hiltunen et al. (2019)</t>
  </si>
  <si>
    <t>Marasmius oreades (/ sexual gen.)</t>
  </si>
  <si>
    <t>Wang L, Sun Y, Sun X, Yu L, Xue L, He Z, Huang J, Tian D, Hurst LD, Yang S. Repeat-induced point mutation in Neurospora crassa causes the highest known mutation rate and mutational burden of any cellular life. Genome Biol. 2020 Jun 16;21(1):142. doi: 10.1186/s13059-020-02060-w.</t>
  </si>
  <si>
    <t>de la Pena et al. (2023)</t>
  </si>
  <si>
    <r>
      <t xml:space="preserve">de la Peña, M. V., Pauliina A. M. Summanen, Martta Liukkonen, Ilkka Kronholm. Chromatin structure influences rate and spectrum of spontaneous mutations in </t>
    </r>
    <r>
      <rPr>
        <i/>
        <sz val="11"/>
        <color theme="1"/>
        <rFont val="Calibri"/>
        <family val="2"/>
        <scheme val="minor"/>
      </rPr>
      <t>Neurospora crassa</t>
    </r>
    <r>
      <rPr>
        <sz val="11"/>
        <color theme="1"/>
        <rFont val="Calibri"/>
        <family val="2"/>
        <scheme val="minor"/>
      </rPr>
      <t xml:space="preserve">. bioRxiv 2022.03.13.484164; doi: https://doi.org/10.1101/2022.03.13.484164 </t>
    </r>
  </si>
  <si>
    <t>Neurospora crassa (/ mitotic cell div)</t>
  </si>
  <si>
    <t xml:space="preserve">Note: reanalysis by de la Pena gives 10 to 100x lower rates. </t>
  </si>
  <si>
    <t>Dettman et al. (2003)</t>
  </si>
  <si>
    <t>Dettman JR, Jacobson DJ, Taylor JW. A multilocus genealogical approach to phylogenetic species recognition in the model eukaryote Neurospora. Evolution. 2003 Dec;57(12):2703-20. doi: 10.1111/j.0014-3820.2003.tb01514.x.</t>
  </si>
  <si>
    <t>Bezmenova AV, Zvyagina EA, Fedotova AV, Kasianov AS, Neretina TV, Penin AA, Bazykin GA, Kondrashov AS. Rapid Accumulation of Mutations in Growing Mycelia of a Hypervariable Fungus Schizophyllum commune. Mol Biol Evol. 2020 Aug 1;37(8):2279-2286. doi: 10.1093/molbev/msaa083.</t>
  </si>
  <si>
    <t>Bezmenova et al. (2020)</t>
  </si>
  <si>
    <t>Baranova et al. (2015)</t>
  </si>
  <si>
    <t>Baranova MA, Logacheva MD, Penin AA, Seplyarskiy VB, Safonova YY, Naumenko SA, Klepikova AV, Gerasimov ES, Bazykin GA, James TY, Kondrashov AS. Extraordinary Genetic Diversity in a Wood Decay Mushroom. Mol Biol Evol. 2015 Oct;32(10):2775-83. doi: 10.1093/molbev/msv153.</t>
  </si>
  <si>
    <t>Schizophyllum commune (/ mitotic cell div)</t>
  </si>
  <si>
    <t>F</t>
  </si>
  <si>
    <t>F. Ali (NCBI sequences)</t>
  </si>
  <si>
    <t>Mutation Rates (cellular/nuclear):</t>
  </si>
  <si>
    <t>Nucleotide Diversity (cellular/nuclear):</t>
  </si>
  <si>
    <t>Organelle mutation rates:</t>
  </si>
  <si>
    <r>
      <t xml:space="preserve">Xu S, Van Tran K, Neupane S, Snyman M, Huynh TV, Sung W. Single-sperm sequencing reveals the accelerated mitochondrial mutation rate in male </t>
    </r>
    <r>
      <rPr>
        <i/>
        <sz val="11"/>
        <color theme="1"/>
        <rFont val="Calibri"/>
        <family val="2"/>
        <scheme val="minor"/>
      </rPr>
      <t>Daphnia pulex</t>
    </r>
    <r>
      <rPr>
        <sz val="11"/>
        <color theme="1"/>
        <rFont val="Calibri"/>
        <family val="2"/>
        <scheme val="minor"/>
      </rPr>
      <t xml:space="preserve"> (Crustacea, Cladocera). Proc Biol Sci. 2017 Sep 27;284(1863):20171548. doi: 10.1098/rspb.2017.</t>
    </r>
  </si>
  <si>
    <t>Xu et al. (2017)</t>
  </si>
  <si>
    <t xml:space="preserve">Daphnia pulex </t>
  </si>
  <si>
    <t>M</t>
  </si>
  <si>
    <t>Male /</t>
  </si>
  <si>
    <t>Female</t>
  </si>
  <si>
    <t>Genome size (kb)</t>
  </si>
  <si>
    <t xml:space="preserve">Here the functional genome size includes the lengths of the rRNA and tRNA genes. </t>
  </si>
  <si>
    <t xml:space="preserve">Functional </t>
  </si>
  <si>
    <t>sperm</t>
  </si>
  <si>
    <t>Ye Z, Zhao C, Raborn RT, Lin M, Wei W, Hao Y, Lynch M. Genetic Diversity, Heteroplasmy, and Recombination in Mitochondrial Genomes of Daphnia pulex, Daphnia pulicaria, and Daphnia obtusa. Mol Biol Evol. 2022 Apr 11;39(4):msac059. doi: 10.1093/molbev/msac059.</t>
  </si>
  <si>
    <t>Ye et al. (2022)</t>
  </si>
  <si>
    <t>Xu S, Schaack S, Seyfert A, Choi E, Lynch M, Cristescu ME. High mutation rates in the mitochondrial genomes of Daphnia pulex. Mol Biol Evol. 2012 Feb;29(2):763-9. doi: 10.1093/molbev/msr243.</t>
  </si>
  <si>
    <t>Daphnia arenata</t>
  </si>
  <si>
    <t>Xu et al. (2011)</t>
  </si>
  <si>
    <t>Konrad A, Thompson O, Waterston RH, Moerman DG, Keightley PD, Bergthorsson U, Katju V. Mitochondrial Mutation Rate, Spectrum and Heteroplasmy in Caenorhabditis elegans Spontaneous Mutation Accumulation Lines of Differing Population Size. Mol Biol Evol. 2017 Jun 1;34(6):1319-1334. doi: 10.1093/molbev/msx051.</t>
  </si>
  <si>
    <t>Konrad et al. (2017)</t>
  </si>
  <si>
    <t xml:space="preserve">Caenorhabditis elegans </t>
  </si>
  <si>
    <t>Zauner H, Mayer WE, Herrmann M, Weller A, Erwig M, Sommer RJ. Distinct patterns of genetic variation in Pristionchus pacificus and Caenorhabditis elegans, two partially selfing nematodes with cosmopolitan distribution. Mol Ecol. 2007 Mar;16(6):1267-80. doi: 10.1111/j.1365-294X.2006.03222.x.</t>
  </si>
  <si>
    <t>Zauner et al. (2007)</t>
  </si>
  <si>
    <t>Waneka G, Svendsen JM, Havird JC, Sloan DB. Mitochondrial mutations in Caenorhabditis elegans show signatures of oxidative damage and an AT-bias. Genetics. 2021 Oct 2;219(2):iyab116. doi: 10.1093/genetics/iyab116.</t>
  </si>
  <si>
    <t>Waneka et al. (2021)</t>
  </si>
  <si>
    <t>Denver DR, Morris K, Lynch M, Vassilieva LL, Thomas WK. High direct estimate of the mutation rate in the mitochondrial genome of Caenorhabditis elegans. Science. 2000 Sep 29;289(5488):2342-4. doi: 10.1126/science.289.5488.2342.</t>
  </si>
  <si>
    <t>Denver et al. (2000)</t>
  </si>
  <si>
    <t>Molnar et al. (2011)</t>
  </si>
  <si>
    <t xml:space="preserve">Drosophila melanogaster </t>
  </si>
  <si>
    <t>Replace</t>
  </si>
  <si>
    <t>Haag-Liautard C, Coffey N, Houle D, Lynch M, Charlesworth B, Keightley PD. Direct estimation of the mitochondrial DNA mutation rate in Drosophila melanogaster. PLoS Biol. 2008 Aug 19;6(8):e204. doi: 10.1371/journal.pbio.0060204.</t>
  </si>
  <si>
    <t>Haag-Liautard et al. (2008)</t>
  </si>
  <si>
    <t>Rand and Kann (1996)</t>
  </si>
  <si>
    <t>Rand DM, Kann LM. Excess amino acid polymorphism in mitochondrial DNA: contrasts among genes from Drosophila, mice, and humans. Mol Biol Evol. 1996 Jul;13(6):735-48. doi: 10.1093/oxfordjournals.molbev.a025634.</t>
  </si>
  <si>
    <t>haploid</t>
  </si>
  <si>
    <t>diploid</t>
  </si>
  <si>
    <t>Sánchez Puerta MV, Bachvaroff TR, Delwiche CF. The complete mitochondrial genome sequence of the haptophyte Emiliania huxleyi and its relation to heterokonts. DNA Res. 2004 Feb 29;11(1):1-10. doi: 10.1093/dnares/11.1.1.</t>
  </si>
  <si>
    <t>Sanchez-Puerta et al. (2004)</t>
  </si>
  <si>
    <t>Tu X, Wang F, Liti G, Breitenbach M, Yue JX, Li J. Spontaneous Mutation Rates and Spectra of Respiratory-Deficient Yeast. Biomolecules. 2023 Mar 9;13(3):501. doi: 10.3390/biom13030501.</t>
  </si>
  <si>
    <t>Tu et al. (2023)</t>
  </si>
  <si>
    <t>Pungitius pungitius</t>
  </si>
  <si>
    <t xml:space="preserve">Zhang, C., Kerry Reid, Arthur F. Sands, Antoine Fraimout, Mikkel Heide Schierup, Juha Merilä. De novo mutation rates in sticklebacks. bioRxiv 2023.03.16.532904; doi: https://doi.org/10.1101/2023.03.16.532904 </t>
  </si>
  <si>
    <t>Zhang et al. (2023)</t>
  </si>
  <si>
    <t xml:space="preserve">Kivikoski, M., Xueyun Feng, Ari Löytynoja, Paolo Momigliano, Juha Merilä. Determinants of genetic diversity in sticklebacks. bioRxiv 2023.03.17.533073; doi: https://doi.org/10.1101/2023.03.17.533073 </t>
  </si>
  <si>
    <t>Kivikoski et al. (2023)</t>
  </si>
  <si>
    <t>Kucukyildirim S, Long H, Sung W, Miller SF, Doak TG, Lynch M. The Rate and Spectrum of Spontaneous Mutations in Mycobacterium smegmatis, a Bacterium Naturally Devoid of the Postreplicative Mismatch Repair Pathway. G3 (Bethesda). 2016 Jul 7;6(7):2157-63. doi: 10.1534/g3.116.030130. PMID: 27194804; PMCID: PMC4938668.</t>
  </si>
  <si>
    <t>Senra MVX, Sung W, Ackerman M, Miller SF, Lynch M, Soares CAG. An Unbiased Genome-Wide View of the Mutation Rate and Spectrum of the Endosymbiotic Bacterium Teredinibacter turnerae. Genome Biol Evol. 2018 Mar 1;10(3):723-730. doi: 10.1093/gbe/evy027.</t>
  </si>
  <si>
    <t>Schizosaccharomyces pombe ATCC 26189</t>
  </si>
  <si>
    <t>Man Lin (pers. comm.)</t>
  </si>
  <si>
    <t>Mutation</t>
  </si>
  <si>
    <t>Equilibrium</t>
  </si>
  <si>
    <t>AT Composition</t>
  </si>
  <si>
    <t>CV</t>
  </si>
  <si>
    <r>
      <t xml:space="preserve">Hanlon VCT, Otto SP, Aitken SN. Somatic mutations substantially increase the per-generation mutation rate in the conifer </t>
    </r>
    <r>
      <rPr>
        <i/>
        <sz val="11"/>
        <color theme="1"/>
        <rFont val="Calibri"/>
        <family val="2"/>
        <scheme val="minor"/>
      </rPr>
      <t>Picea sitchensis</t>
    </r>
    <r>
      <rPr>
        <sz val="11"/>
        <color theme="1"/>
        <rFont val="Calibri"/>
        <family val="2"/>
        <scheme val="minor"/>
      </rPr>
      <t>. Evol Lett. 2019 Jun 10;3(4):348-358. doi: 10.1002/evl3.121. PMID: 31388445; PMCID: PMC6675141.</t>
    </r>
  </si>
  <si>
    <t>Hanlon et al. (2019)</t>
  </si>
  <si>
    <t xml:space="preserve">From Walsh and Lynch, Equation A1.19b, the SE of a ts/tv ratio is [1 + (ts/tv)] *sqrt(ts/tv) / n, where n is the number of observed mutations. </t>
  </si>
  <si>
    <t>The sampling variance of the AT mutation bias is var(u) * b^2 * {b + [(b-1)^2* f * (1-f)]} / { f (1-f) * [b(1-f) + f]^2}, where b = the bias, and f = the fraction of the genome that is AT.</t>
  </si>
  <si>
    <t>F. Ali (from NCBI sequences)</t>
  </si>
  <si>
    <t>Brodschneider et al. (2009)</t>
  </si>
  <si>
    <t>Brodschneider, R., Ulrike Riessberger-Gallé and Karl Crailsheim. 2009.  Flight performance of artificially reared honeybees (Apis mellifera). Apidologie 40:441-449.</t>
  </si>
  <si>
    <t>Amin et al. (2007)</t>
  </si>
  <si>
    <t>Amin, M. R., Y. J. Kwon, S. J. Suh. 2007. Photoperiodic influence on the body mass of bumblebee, Bombus terrestris and its copulation duration. J. Appl. Entomol. 131: 537-541.</t>
  </si>
  <si>
    <t>Horie and Watanabe (1983)</t>
  </si>
  <si>
    <t>Gout, JF, Parul Johri, Olivier Arnaiz, Thomas G. Doak, Simran Bhullar, Arnaud Couloux, Fréderic Guérin, Sophie Malinsky, Linda Sperling, Karine Labadie, Eric Meyer, Sandra Duharcourt and Michael Lynch. Universal trends of post-duplication evolution revealed by the genomes of 13 Paramecium species sharing an ancestral whole-genome duplication. BioRxiv.</t>
  </si>
  <si>
    <t>Horie, Y., and K. Watanabe. 1983. Daily Utilization and Consumption of Dry Matter in Food by the Silkworm, Bombyx mori (Lepidoptera : Bombycidae). Appl. Entomol. Zool. 18: 70-80.</t>
  </si>
  <si>
    <r>
      <t xml:space="preserve">Day, K. E., R. Scott Kirby, and T. B. Reynoldson. "Sexual dimorphism in Chironomus riparius (meigen): Impact on interpretation of growth in whole‐sediment toxicity tests." </t>
    </r>
    <r>
      <rPr>
        <i/>
        <sz val="11"/>
        <color theme="1"/>
        <rFont val="Calibri"/>
        <family val="2"/>
        <scheme val="minor"/>
      </rPr>
      <t>Environmental Toxicology and Chemistry: An International Journal</t>
    </r>
    <r>
      <rPr>
        <sz val="11"/>
        <color theme="1"/>
        <rFont val="Calibri"/>
        <family val="2"/>
        <scheme val="minor"/>
      </rPr>
      <t xml:space="preserve"> 13.1 (1994): 35-39.</t>
    </r>
  </si>
  <si>
    <t>Hun et al. (2021)</t>
  </si>
  <si>
    <t>Hun, L. V., Kong Wai Cheung, Elizabeth Brooks, Rissa Zudekoff, Shirley Luckhart, Michael A. Riehle. 2021. Increased insulin signaling in the Anopheles stephensi fat body regulates metabolism and enhances the host response to both bacterial challenge and Plasmodium falciparum infection. Insect Biochemistry and Molecular Biology 139: 103669.</t>
  </si>
  <si>
    <t>Wortinger MA, Quardokus EM, Brun YV. Morphological adaptation and inhibition of cell division during stationary phase in Caulobacter crescentus. Mol Microbiol. 1998 Aug;29(4):963-73. doi: 10.1046/j.1365-2958.1998.00959.x. PMID: 9767565.</t>
  </si>
  <si>
    <t>Wortinger et al. (1998)</t>
  </si>
  <si>
    <t>Jung et al. (2006)</t>
  </si>
  <si>
    <t>Jung SY, Oh TK, Yoon JH. Colwellia aestuarii sp. nov., isolated from a tidal flat sediment in Korea. Int J Syst Evol Microbiol. 2006 Jan;56(Pt 1):33-7. doi: 10.1099/ijs.0.63920-0. PMID: 16403863.</t>
  </si>
  <si>
    <t>Gonzalez-Y-Merchand JA, Zaragoza-Contreras R, Guadarrama-Medina R, Helguera-Repetto AC, Rivera-Gutierrez S, Cerna-Cortes JF, Santos-Argumedo L, Cox RA. Evaluation of the cell growth of mycobacteria using Mycobacterium smegmatis mc2 155 as a representative species. J Microbiol. 2012 Jun;50(3):419-25. doi: 10.1007/s12275-012-1556-0. Epub 2012 Jun 30. PMID: 22752905.</t>
  </si>
  <si>
    <t>Gonzalez-Y-Merchand et al. (2012)</t>
  </si>
  <si>
    <t>Gibson et al. (2010)</t>
  </si>
  <si>
    <t>Gibson DG, Glass JI, Lartigue C, Noskov VN, Chuang RY, Algire MA, Benders GA, Montague MG, Ma L, Moodie MM, Merryman C, Vashee S, Krishnakumar R, Assad-Garcia N, Andrews-Pfannkoch C, Denisova EA, Young L, Qi ZQ, Segall-Shapiro TH, Calvey CH, Parmar PP, Hutchison CA 3rd, Smith HO, Venter JC. Creation of a bacterial cell controlled by a chemically synthesized genome. Science. 2010 Jul 2;329(5987):52-6. doi: 10.1126/science.1190719. Epub 2010 May 20. PMID: 20488990.</t>
  </si>
  <si>
    <t>Jacques M, Gottschalk M, Foiry B, Higgins R. Ultrastructural study of surface components of Streptococcus suis. J Bacteriol. 1990 Jun;172(6):2833-8. doi: 10.1128/jb.172.6.2833-2838.1990. PMID: 1971617; PMCID: PMC209078.</t>
  </si>
  <si>
    <t>Jacques et al. (1990)</t>
  </si>
  <si>
    <t xml:space="preserve">Lefort, T. 2008. Patterns in marine microbial community structure. Ph.D. thesis. Universida de las Palmas de Gran Canaria </t>
  </si>
  <si>
    <t>Langenberg AK, Bink FJ, Wolff L, Walter S, von Wallbrunn C, Grossmann M, Heinisch JJ, Schmitz HP. Glycolytic Functions Are Conserved in the Genome of the Wine Yeast Hanseniaspora uvarum, and Pyruvate Kinase Limits Its Capacity for Alcoholic Fermentation. Appl Environ Microbiol. 2017 Oct 31;83(22):e01580-17. doi: 10.1128/AEM.01580-17. PMID: 28887422; PMCID: PMC5666130.</t>
  </si>
  <si>
    <t>Saccharomycodes ludwigii Y-12793</t>
  </si>
  <si>
    <r>
      <t xml:space="preserve">Illarionov A, Lahtvee PJ, Kumar R. Potassium and Sodium Salt Stress Characterization in the Yeasts Saccharomyces cerevisiae, Kluyveromyces marxianus, and </t>
    </r>
    <r>
      <rPr>
        <i/>
        <sz val="11"/>
        <color theme="1"/>
        <rFont val="Calibri"/>
        <family val="2"/>
        <scheme val="minor"/>
      </rPr>
      <t>Rhodotorula toruloides</t>
    </r>
    <r>
      <rPr>
        <sz val="11"/>
        <color theme="1"/>
        <rFont val="Calibri"/>
        <family val="2"/>
        <scheme val="minor"/>
      </rPr>
      <t>. Appl Environ Microbiol. 2021 Jun 11;87(13):e0310020. doi: 10.1128/AEM.03100-20. Epub 2021 Jun 11. PMID: 33893111; PMCID: PMC8315938.</t>
    </r>
  </si>
  <si>
    <t>Yamazaki, T., Yasuji Oshima. 1979. Direct Diploidization and Occurrence of Polyploidy in Saccharomycodes ludwigii. Journal of General Microbiology  111, 271-281.</t>
  </si>
  <si>
    <t>Moreau et al. (2012); Lefort 2008</t>
  </si>
  <si>
    <t>Langenberg et al. (2017)</t>
  </si>
  <si>
    <t>Illarionov et al. (2021)</t>
  </si>
  <si>
    <t>Tavares et al. (2021); Yamazaki and Oshima (1979)</t>
  </si>
  <si>
    <t>Ornithorhynchus anatinus</t>
  </si>
  <si>
    <t>Unless otherwise stated, dry weights for most unicellular and invertebrate species are taken from Lynch et al. (2023, Sci. Advances).</t>
  </si>
  <si>
    <t xml:space="preserve">Most genome sizes and related statistics are obtained from NCBI, or from cited papers (to the right). </t>
  </si>
  <si>
    <t xml:space="preserve">Silent-site nucleotide diversity sources are cited to the right </t>
  </si>
  <si>
    <t>Trio</t>
    <phoneticPr fontId="3" type="noConversion"/>
  </si>
  <si>
    <t>Popovic et al. (2023)</t>
    <phoneticPr fontId="3" type="noConversion"/>
  </si>
  <si>
    <t>Krasovec et al. (2023)</t>
    <phoneticPr fontId="3" type="noConversion"/>
  </si>
  <si>
    <t>Acanthaster cf. solaris</t>
  </si>
  <si>
    <t>Scytosiphon (per generation)</t>
  </si>
  <si>
    <r>
      <t xml:space="preserve">Popovic, I., Bergeron, L., Bozec, Y. M., Waldvogel, A. M., Howitt, S. M., Damjanovic, K., ... &amp; Riginos, C. (2023). High germline mutation rates but not extreme population size outbreaks influence genetic diversity in crown-of-thorns sea stars. </t>
    </r>
    <r>
      <rPr>
        <i/>
        <sz val="11"/>
        <color theme="1"/>
        <rFont val="Calibri"/>
        <family val="2"/>
        <scheme val="minor"/>
      </rPr>
      <t>bioRxiv</t>
    </r>
    <r>
      <rPr>
        <sz val="11"/>
        <color theme="1"/>
        <rFont val="Calibri"/>
        <family val="2"/>
        <scheme val="minor"/>
      </rPr>
      <t>, 2023-06.</t>
    </r>
  </si>
  <si>
    <t>Suarez-Menendez et al. (2023)</t>
  </si>
  <si>
    <t xml:space="preserve">Suárez-Menéndez, M., Martine Bérubé, Fabrício Furni, Vania E. Rivera-León, Mads-Peter Heide-Jørgensen, Finn Larsen, Richard Sears, Christian Ramp, Britas Klemens Eriksson, Rampal S. Etienne, Jooke Robbins, Per J. Palsbøll. Pedigrees provide a new perspective on mutation rates and historic abundance in baleen whales. Science (in press). </t>
  </si>
  <si>
    <t>For vertebrate dry weights, conversion factors of 0.25 and 0.30 x wet weights are used for heterotherms and homeotherms (from survey in Hendricks and Mulder 2008, Oecologia); many of the weight weights are given in Bergeron et al. (2023).</t>
  </si>
  <si>
    <t>Indel rates are not included, as the numbers of observed mutations are already very low, and most of these are concentrated in control-region repetitive DNAs.</t>
  </si>
  <si>
    <t>Dataset EV1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</si>
</sst>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000000000"/>
    <numFmt numFmtId="165" formatCode="0.0000"/>
    <numFmt numFmtId="166" formatCode="0.000000000"/>
    <numFmt numFmtId="167" formatCode="0.00000"/>
    <numFmt numFmtId="168" formatCode="0.000"/>
    <numFmt numFmtId="169" formatCode="0.00000000000000"/>
    <numFmt numFmtId="170" formatCode="#,##0.00000"/>
    <numFmt numFmtId="171" formatCode="0.000000"/>
    <numFmt numFmtId="172" formatCode="0.00000000000"/>
  </numFmts>
  <fonts count="2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Calibri"/>
      <family val="2"/>
    </font>
    <font>
      <i/>
      <sz val="11"/>
      <color theme="1"/>
      <name val="Calibri"/>
      <family val="2"/>
      <scheme val="minor"/>
    </font>
    <font>
      <sz val="11"/>
      <color theme="1"/>
      <name val="Times New Roman"/>
      <family val="1"/>
    </font>
    <font>
      <b/>
      <sz val="11"/>
      <name val="Calibri"/>
      <family val="2"/>
      <scheme val="minor"/>
    </font>
    <font>
      <vertAlign val="subscript"/>
      <sz val="11"/>
      <color theme="1"/>
      <name val="Calibri"/>
      <family val="2"/>
      <scheme val="minor"/>
    </font>
    <font>
      <b/>
      <sz val="11"/>
      <name val="Calibri"/>
      <family val="2"/>
    </font>
    <font>
      <sz val="12"/>
      <color theme="1"/>
      <name val="Calibri"/>
      <family val="2"/>
      <scheme val="minor"/>
    </font>
    <font>
      <sz val="10"/>
      <name val="Arial"/>
      <family val="2"/>
    </font>
    <font>
      <sz val="12"/>
      <name val="Times New Roman"/>
      <family val="1"/>
    </font>
    <font>
      <sz val="10"/>
      <name val="Arial"/>
      <family val="2"/>
      <charset val="1"/>
    </font>
    <font>
      <sz val="11"/>
      <name val="Calibri"/>
      <family val="2"/>
      <charset val="1"/>
    </font>
    <font>
      <i/>
      <sz val="11"/>
      <name val="Times New Roman"/>
      <family val="1"/>
    </font>
    <font>
      <sz val="11"/>
      <name val="Times New Roman"/>
      <family val="1"/>
    </font>
    <font>
      <sz val="12"/>
      <name val="Calibri"/>
      <family val="2"/>
      <scheme val="minor"/>
    </font>
    <font>
      <i/>
      <sz val="10.5"/>
      <name val="CronosPro-Italic"/>
      <family val="2"/>
    </font>
    <font>
      <sz val="11"/>
      <name val="Calibri"/>
      <family val="3"/>
      <charset val="134"/>
      <scheme val="minor"/>
    </font>
    <font>
      <i/>
      <sz val="11"/>
      <name val="Arial-ItalicMT"/>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0" fillId="0" borderId="0"/>
  </cellStyleXfs>
  <cellXfs count="83">
    <xf numFmtId="0" fontId="0" fillId="0" borderId="0" xfId="0"/>
    <xf numFmtId="0" fontId="2" fillId="0" borderId="0" xfId="0" applyFont="1"/>
    <xf numFmtId="0" fontId="3" fillId="0" borderId="0" xfId="0" applyFont="1"/>
    <xf numFmtId="165" fontId="3" fillId="0" borderId="0" xfId="0" applyNumberFormat="1" applyFont="1" applyAlignment="1">
      <alignment horizontal="left"/>
    </xf>
    <xf numFmtId="0" fontId="3" fillId="0" borderId="0" xfId="0" applyFont="1" applyAlignment="1">
      <alignment horizontal="left"/>
    </xf>
    <xf numFmtId="166" fontId="0" fillId="0" borderId="0" xfId="0" applyNumberFormat="1"/>
    <xf numFmtId="166" fontId="3" fillId="0" borderId="0" xfId="0" applyNumberFormat="1" applyFont="1"/>
    <xf numFmtId="1" fontId="0" fillId="0" borderId="0" xfId="0" applyNumberFormat="1"/>
    <xf numFmtId="167" fontId="0" fillId="0" borderId="0" xfId="0" applyNumberFormat="1"/>
    <xf numFmtId="0" fontId="0" fillId="0" borderId="0" xfId="0" applyAlignment="1">
      <alignment vertical="center"/>
    </xf>
    <xf numFmtId="0" fontId="6" fillId="0" borderId="0" xfId="0" applyFont="1" applyAlignment="1">
      <alignment horizontal="left"/>
    </xf>
    <xf numFmtId="0" fontId="7" fillId="0" borderId="0" xfId="0" applyFont="1" applyAlignment="1">
      <alignment horizontal="left"/>
    </xf>
    <xf numFmtId="167" fontId="3" fillId="0" borderId="0" xfId="0" applyNumberFormat="1" applyFont="1" applyAlignment="1">
      <alignment horizontal="left"/>
    </xf>
    <xf numFmtId="168" fontId="0" fillId="0" borderId="0" xfId="0" applyNumberFormat="1"/>
    <xf numFmtId="168" fontId="3" fillId="0" borderId="0" xfId="0" applyNumberFormat="1" applyFont="1" applyAlignment="1">
      <alignment horizontal="left"/>
    </xf>
    <xf numFmtId="168" fontId="0" fillId="0" borderId="0" xfId="0" applyNumberFormat="1" applyAlignment="1">
      <alignment horizontal="right"/>
    </xf>
    <xf numFmtId="0" fontId="7" fillId="0" borderId="0" xfId="0" applyFont="1"/>
    <xf numFmtId="168" fontId="3" fillId="0" borderId="0" xfId="0" applyNumberFormat="1" applyFont="1"/>
    <xf numFmtId="167" fontId="3" fillId="0" borderId="0" xfId="0" applyNumberFormat="1" applyFont="1"/>
    <xf numFmtId="168" fontId="1" fillId="0" borderId="0" xfId="0" applyNumberFormat="1" applyFont="1" applyAlignment="1">
      <alignment horizontal="right"/>
    </xf>
    <xf numFmtId="168" fontId="3" fillId="0" borderId="0" xfId="0" applyNumberFormat="1" applyFont="1" applyAlignment="1">
      <alignment horizontal="right"/>
    </xf>
    <xf numFmtId="167" fontId="4" fillId="0" borderId="0" xfId="0" applyNumberFormat="1" applyFont="1"/>
    <xf numFmtId="167" fontId="3" fillId="0" borderId="0" xfId="0" applyNumberFormat="1" applyFont="1" applyAlignment="1">
      <alignment horizontal="right"/>
    </xf>
    <xf numFmtId="169" fontId="0" fillId="0" borderId="0" xfId="0" applyNumberFormat="1"/>
    <xf numFmtId="0" fontId="3" fillId="0" borderId="0" xfId="0" applyFont="1" applyAlignment="1">
      <alignment horizontal="right"/>
    </xf>
    <xf numFmtId="167" fontId="0" fillId="0" borderId="0" xfId="0" applyNumberFormat="1" applyAlignment="1">
      <alignment horizontal="right"/>
    </xf>
    <xf numFmtId="0" fontId="0" fillId="0" borderId="0" xfId="0" applyAlignment="1">
      <alignment horizontal="right"/>
    </xf>
    <xf numFmtId="0" fontId="9" fillId="0" borderId="0" xfId="0" applyFont="1"/>
    <xf numFmtId="1" fontId="3" fillId="0" borderId="0" xfId="0" applyNumberFormat="1" applyFont="1"/>
    <xf numFmtId="1" fontId="3" fillId="0" borderId="0" xfId="0" applyNumberFormat="1" applyFont="1" applyAlignment="1">
      <alignment horizontal="left"/>
    </xf>
    <xf numFmtId="166" fontId="3" fillId="0" borderId="0" xfId="0" applyNumberFormat="1" applyFont="1" applyAlignment="1">
      <alignment horizontal="left"/>
    </xf>
    <xf numFmtId="0" fontId="0" fillId="0" borderId="0" xfId="0" applyAlignment="1">
      <alignment horizontal="justify" vertical="center"/>
    </xf>
    <xf numFmtId="165" fontId="0" fillId="0" borderId="0" xfId="0" applyNumberFormat="1"/>
    <xf numFmtId="165" fontId="3" fillId="0" borderId="0" xfId="0" applyNumberFormat="1" applyFont="1"/>
    <xf numFmtId="165" fontId="3" fillId="0" borderId="0" xfId="0" applyNumberFormat="1" applyFont="1" applyAlignment="1">
      <alignment horizontal="right"/>
    </xf>
    <xf numFmtId="171" fontId="3" fillId="0" borderId="0" xfId="0" applyNumberFormat="1" applyFont="1" applyAlignment="1">
      <alignment horizontal="right"/>
    </xf>
    <xf numFmtId="167" fontId="4" fillId="0" borderId="0" xfId="0" applyNumberFormat="1" applyFont="1" applyAlignment="1">
      <alignment horizontal="right"/>
    </xf>
    <xf numFmtId="171" fontId="4" fillId="0" borderId="0" xfId="0" applyNumberFormat="1" applyFont="1" applyAlignment="1">
      <alignment horizontal="right"/>
    </xf>
    <xf numFmtId="171" fontId="3" fillId="0" borderId="0" xfId="0" applyNumberFormat="1" applyFont="1" applyAlignment="1">
      <alignment horizontal="right" vertical="top"/>
    </xf>
    <xf numFmtId="171" fontId="7" fillId="0" borderId="0" xfId="0" applyNumberFormat="1" applyFont="1" applyAlignment="1">
      <alignment horizontal="right"/>
    </xf>
    <xf numFmtId="169" fontId="3" fillId="0" borderId="0" xfId="0" applyNumberFormat="1" applyFont="1"/>
    <xf numFmtId="167" fontId="3" fillId="0" borderId="0" xfId="0" applyNumberFormat="1" applyFont="1" applyAlignment="1">
      <alignment horizontal="right" vertical="top"/>
    </xf>
    <xf numFmtId="167" fontId="3" fillId="0" borderId="0" xfId="0" applyNumberFormat="1" applyFont="1" applyAlignment="1">
      <alignment vertical="top"/>
    </xf>
    <xf numFmtId="169" fontId="3" fillId="0" borderId="0" xfId="0" applyNumberFormat="1" applyFont="1" applyAlignment="1">
      <alignment vertical="top"/>
    </xf>
    <xf numFmtId="1" fontId="0" fillId="0" borderId="0" xfId="0" applyNumberFormat="1" applyAlignment="1">
      <alignment horizontal="right"/>
    </xf>
    <xf numFmtId="1" fontId="3" fillId="0" borderId="0" xfId="0" applyNumberFormat="1" applyFont="1" applyAlignment="1">
      <alignment horizontal="right"/>
    </xf>
    <xf numFmtId="165" fontId="0" fillId="0" borderId="0" xfId="0" applyNumberFormat="1" applyAlignment="1">
      <alignment horizontal="right"/>
    </xf>
    <xf numFmtId="172" fontId="0" fillId="0" borderId="0" xfId="0" applyNumberFormat="1"/>
    <xf numFmtId="0" fontId="5" fillId="0" borderId="0" xfId="0" applyFont="1"/>
    <xf numFmtId="49" fontId="3" fillId="0" borderId="0" xfId="0" applyNumberFormat="1" applyFont="1" applyAlignment="1">
      <alignment horizontal="right"/>
    </xf>
    <xf numFmtId="171" fontId="3" fillId="0" borderId="0" xfId="0" applyNumberFormat="1" applyFont="1"/>
    <xf numFmtId="169" fontId="3" fillId="0" borderId="0" xfId="0" applyNumberFormat="1" applyFont="1" applyAlignment="1">
      <alignment horizontal="left"/>
    </xf>
    <xf numFmtId="0" fontId="3" fillId="0" borderId="0" xfId="0" applyFont="1" applyAlignment="1">
      <alignment vertical="center"/>
    </xf>
    <xf numFmtId="169" fontId="3" fillId="0" borderId="0" xfId="0" applyNumberFormat="1" applyFont="1" applyAlignment="1">
      <alignment vertical="center"/>
    </xf>
    <xf numFmtId="168" fontId="3" fillId="0" borderId="0" xfId="0" applyNumberFormat="1" applyFont="1" applyAlignment="1">
      <alignment vertical="center"/>
    </xf>
    <xf numFmtId="164" fontId="3" fillId="0" borderId="0" xfId="0" applyNumberFormat="1" applyFont="1" applyAlignment="1">
      <alignment horizontal="right"/>
    </xf>
    <xf numFmtId="11" fontId="3" fillId="0" borderId="0" xfId="0" applyNumberFormat="1" applyFont="1"/>
    <xf numFmtId="167" fontId="11" fillId="0" borderId="0" xfId="0" applyNumberFormat="1" applyFont="1" applyAlignment="1">
      <alignment horizontal="right"/>
    </xf>
    <xf numFmtId="166" fontId="3" fillId="0" borderId="0" xfId="0" applyNumberFormat="1" applyFont="1" applyAlignment="1">
      <alignment horizontal="right"/>
    </xf>
    <xf numFmtId="169" fontId="3" fillId="0" borderId="0" xfId="0" applyNumberFormat="1" applyFont="1" applyAlignment="1">
      <alignment horizontal="right"/>
    </xf>
    <xf numFmtId="167" fontId="12" fillId="0" borderId="0" xfId="0" applyNumberFormat="1" applyFont="1" applyAlignment="1">
      <alignment horizontal="right"/>
    </xf>
    <xf numFmtId="167" fontId="13" fillId="0" borderId="0" xfId="0" applyNumberFormat="1" applyFont="1" applyAlignment="1">
      <alignment horizontal="right"/>
    </xf>
    <xf numFmtId="167" fontId="14" fillId="0" borderId="0" xfId="0" applyNumberFormat="1" applyFont="1" applyAlignment="1">
      <alignment horizontal="right"/>
    </xf>
    <xf numFmtId="164" fontId="3" fillId="0" borderId="0" xfId="0" applyNumberFormat="1" applyFont="1"/>
    <xf numFmtId="168" fontId="3" fillId="0" borderId="0" xfId="0" quotePrefix="1" applyNumberFormat="1" applyFont="1"/>
    <xf numFmtId="0" fontId="3" fillId="0" borderId="0" xfId="0" applyFont="1" applyAlignment="1">
      <alignment vertical="top"/>
    </xf>
    <xf numFmtId="0" fontId="15" fillId="0" borderId="0" xfId="0" applyFont="1" applyAlignment="1">
      <alignment vertical="top"/>
    </xf>
    <xf numFmtId="0" fontId="3" fillId="0" borderId="0" xfId="0" applyFont="1" applyAlignment="1">
      <alignment horizontal="right" vertical="top"/>
    </xf>
    <xf numFmtId="2" fontId="3" fillId="0" borderId="0" xfId="0" applyNumberFormat="1" applyFont="1"/>
    <xf numFmtId="0" fontId="16" fillId="0" borderId="0" xfId="0" applyFont="1" applyAlignment="1">
      <alignment vertical="top"/>
    </xf>
    <xf numFmtId="2" fontId="3" fillId="0" borderId="0" xfId="0" applyNumberFormat="1" applyFont="1" applyAlignment="1">
      <alignment horizontal="right" vertical="top"/>
    </xf>
    <xf numFmtId="168" fontId="3" fillId="0" borderId="0" xfId="0" applyNumberFormat="1" applyFont="1" applyAlignment="1">
      <alignment vertical="top"/>
    </xf>
    <xf numFmtId="2" fontId="3" fillId="0" borderId="0" xfId="0" applyNumberFormat="1" applyFont="1" applyAlignment="1">
      <alignment vertical="top"/>
    </xf>
    <xf numFmtId="168" fontId="3" fillId="0" borderId="0" xfId="0" applyNumberFormat="1" applyFont="1" applyAlignment="1">
      <alignment horizontal="right" vertical="top"/>
    </xf>
    <xf numFmtId="1" fontId="3" fillId="0" borderId="0" xfId="0" applyNumberFormat="1" applyFont="1" applyAlignment="1">
      <alignment vertical="top"/>
    </xf>
    <xf numFmtId="167" fontId="17" fillId="0" borderId="0" xfId="0" applyNumberFormat="1" applyFont="1" applyAlignment="1">
      <alignment horizontal="right"/>
    </xf>
    <xf numFmtId="170" fontId="3" fillId="0" borderId="0" xfId="0" applyNumberFormat="1" applyFont="1"/>
    <xf numFmtId="167" fontId="7" fillId="0" borderId="0" xfId="0" applyNumberFormat="1" applyFont="1" applyAlignment="1">
      <alignment horizontal="right"/>
    </xf>
    <xf numFmtId="167" fontId="3" fillId="2" borderId="0" xfId="0" applyNumberFormat="1" applyFont="1" applyFill="1" applyAlignment="1">
      <alignment horizontal="right"/>
    </xf>
    <xf numFmtId="1" fontId="3" fillId="2" borderId="0" xfId="0" applyNumberFormat="1" applyFont="1" applyFill="1"/>
    <xf numFmtId="0" fontId="18" fillId="0" borderId="0" xfId="0" applyFont="1"/>
    <xf numFmtId="167" fontId="19" fillId="0" borderId="0" xfId="0" applyNumberFormat="1" applyFont="1" applyAlignment="1">
      <alignment horizontal="right"/>
    </xf>
    <xf numFmtId="0" fontId="20"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microbiologyresearch.org/content/journal/micro" TargetMode="External"/></Relationships>
</file>

<file path=xl/drawings/drawing1.xml><?xml version="1.0" encoding="utf-8"?>
<xdr:wsDr xmlns:xdr="http://schemas.openxmlformats.org/drawingml/2006/spreadsheetDrawing" xmlns:a="http://schemas.openxmlformats.org/drawingml/2006/main">
  <xdr:oneCellAnchor>
    <xdr:from>
      <xdr:col>0</xdr:col>
      <xdr:colOff>0</xdr:colOff>
      <xdr:row>471</xdr:row>
      <xdr:rowOff>0</xdr:rowOff>
    </xdr:from>
    <xdr:ext cx="304800" cy="304800"/>
    <xdr:sp macro="" textlink="">
      <xdr:nvSpPr>
        <xdr:cNvPr id="2" name="AutoShape 1" descr="Microbiology Society logo">
          <a:hlinkClick xmlns:r="http://schemas.openxmlformats.org/officeDocument/2006/relationships" r:id="rId1"/>
          <a:extLst>
            <a:ext uri="{FF2B5EF4-FFF2-40B4-BE49-F238E27FC236}">
              <a16:creationId xmlns:a16="http://schemas.microsoft.com/office/drawing/2014/main" id="{8316E26F-999D-4FF0-8475-605FB6AAF0C9}"/>
            </a:ext>
          </a:extLst>
        </xdr:cNvPr>
        <xdr:cNvSpPr>
          <a:spLocks noChangeAspect="1" noChangeArrowheads="1"/>
        </xdr:cNvSpPr>
      </xdr:nvSpPr>
      <xdr:spPr bwMode="auto">
        <a:xfrm>
          <a:off x="9820275"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481"/>
  <sheetViews>
    <sheetView tabSelected="1" workbookViewId="0">
      <selection activeCell="A2" sqref="A2"/>
    </sheetView>
  </sheetViews>
  <sheetFormatPr baseColWidth="10" defaultColWidth="9.1640625" defaultRowHeight="15"/>
  <cols>
    <col min="1" max="1" width="41.5" style="2" customWidth="1"/>
    <col min="2" max="2" width="2.6640625" style="2" customWidth="1"/>
    <col min="3" max="3" width="16.6640625" style="40" customWidth="1"/>
    <col min="4" max="4" width="16.5" style="40" customWidth="1"/>
    <col min="5" max="5" width="7.83203125" style="17" customWidth="1"/>
    <col min="6" max="6" width="2.5" style="40" customWidth="1"/>
    <col min="7" max="7" width="19" style="40" customWidth="1"/>
    <col min="8" max="8" width="15.83203125" style="20" customWidth="1"/>
    <col min="9" max="9" width="3" style="2" customWidth="1"/>
    <col min="10" max="10" width="11.83203125" style="22" customWidth="1"/>
    <col min="11" max="11" width="14" style="22" customWidth="1"/>
    <col min="12" max="12" width="5.6640625" style="18" customWidth="1"/>
    <col min="13" max="13" width="11.33203125" style="17" customWidth="1"/>
    <col min="14" max="14" width="12.33203125" style="17" customWidth="1"/>
    <col min="15" max="15" width="2.6640625" style="17" customWidth="1"/>
    <col min="16" max="16" width="10" style="22" customWidth="1"/>
    <col min="17" max="17" width="3.33203125" style="18" customWidth="1"/>
    <col min="18" max="18" width="14.83203125" style="35" customWidth="1"/>
    <col min="19" max="19" width="2.5" style="2" customWidth="1"/>
    <col min="20" max="20" width="20.6640625" style="33" customWidth="1"/>
    <col min="21" max="21" width="2.83203125" style="2" customWidth="1"/>
    <col min="22" max="22" width="15.1640625" style="18" customWidth="1"/>
    <col min="23" max="23" width="2.83203125" style="2" customWidth="1"/>
    <col min="24" max="24" width="11.83203125" style="20" customWidth="1"/>
    <col min="25" max="27" width="7.6640625" style="2" customWidth="1"/>
    <col min="28" max="28" width="9" style="2" customWidth="1"/>
    <col min="29" max="29" width="4.83203125" style="2" customWidth="1"/>
    <col min="30" max="30" width="9" style="24" customWidth="1"/>
    <col min="31" max="31" width="8.5" style="24" customWidth="1"/>
    <col min="32" max="32" width="6.6640625" style="24" customWidth="1"/>
    <col min="33" max="33" width="3" style="24" customWidth="1"/>
    <col min="34" max="34" width="10.5" style="24" customWidth="1"/>
    <col min="35" max="35" width="3.83203125" style="2" customWidth="1"/>
    <col min="36" max="36" width="15.33203125" style="28" customWidth="1"/>
    <col min="37" max="37" width="4.1640625" style="2" customWidth="1"/>
    <col min="38" max="38" width="30.83203125" style="2" customWidth="1"/>
    <col min="39" max="39" width="30.6640625" style="2" customWidth="1"/>
    <col min="40" max="40" width="32" style="2" customWidth="1"/>
    <col min="41" max="41" width="9.1640625" style="24"/>
    <col min="42" max="16384" width="9.1640625" style="2"/>
  </cols>
  <sheetData>
    <row r="1" spans="1:2">
      <c r="A1" s="16" t="s">
        <v>719</v>
      </c>
    </row>
    <row r="3" spans="1:2">
      <c r="A3" s="2" t="s">
        <v>379</v>
      </c>
      <c r="B3" s="2" t="s">
        <v>380</v>
      </c>
    </row>
    <row r="4" spans="1:2">
      <c r="B4" s="2" t="s">
        <v>381</v>
      </c>
    </row>
    <row r="6" spans="1:2">
      <c r="A6" s="2" t="s">
        <v>707</v>
      </c>
    </row>
    <row r="8" spans="1:2">
      <c r="A8" s="2" t="s">
        <v>111</v>
      </c>
    </row>
    <row r="10" spans="1:2">
      <c r="A10" s="2" t="s">
        <v>673</v>
      </c>
    </row>
    <row r="12" spans="1:2">
      <c r="A12" s="2" t="s">
        <v>674</v>
      </c>
    </row>
    <row r="14" spans="1:2">
      <c r="A14" s="2" t="s">
        <v>708</v>
      </c>
    </row>
    <row r="16" spans="1:2">
      <c r="A16" s="2" t="s">
        <v>706</v>
      </c>
    </row>
    <row r="17" spans="1:40">
      <c r="A17" s="2" t="s">
        <v>717</v>
      </c>
    </row>
    <row r="20" spans="1:40">
      <c r="AH20" s="24" t="s">
        <v>561</v>
      </c>
    </row>
    <row r="21" spans="1:40">
      <c r="M21" s="17" t="s">
        <v>102</v>
      </c>
      <c r="T21" s="33" t="s">
        <v>49</v>
      </c>
      <c r="AH21" s="24" t="s">
        <v>562</v>
      </c>
    </row>
    <row r="22" spans="1:40">
      <c r="H22" s="20" t="s">
        <v>89</v>
      </c>
      <c r="J22" s="18" t="s">
        <v>77</v>
      </c>
      <c r="P22" s="22" t="s">
        <v>47</v>
      </c>
      <c r="R22" s="35" t="s">
        <v>565</v>
      </c>
      <c r="T22" s="33" t="s">
        <v>87</v>
      </c>
      <c r="V22" s="18" t="s">
        <v>667</v>
      </c>
      <c r="Y22" s="20" t="s">
        <v>198</v>
      </c>
      <c r="AD22" s="24" t="s">
        <v>320</v>
      </c>
      <c r="AH22" s="24" t="s">
        <v>557</v>
      </c>
      <c r="AL22" s="2" t="s">
        <v>50</v>
      </c>
    </row>
    <row r="23" spans="1:40">
      <c r="C23" s="40" t="s">
        <v>16</v>
      </c>
      <c r="D23" s="40" t="s">
        <v>330</v>
      </c>
      <c r="G23" s="40" t="s">
        <v>88</v>
      </c>
      <c r="H23" s="20" t="s">
        <v>163</v>
      </c>
      <c r="M23" s="17" t="s">
        <v>103</v>
      </c>
      <c r="N23" s="17" t="s">
        <v>108</v>
      </c>
      <c r="P23" s="22" t="s">
        <v>48</v>
      </c>
      <c r="R23" s="35" t="s">
        <v>44</v>
      </c>
      <c r="T23" s="33" t="s">
        <v>563</v>
      </c>
      <c r="V23" s="18" t="s">
        <v>668</v>
      </c>
      <c r="AD23" s="24" t="s">
        <v>321</v>
      </c>
      <c r="AE23" s="24" t="s">
        <v>324</v>
      </c>
      <c r="AH23" s="24" t="s">
        <v>558</v>
      </c>
    </row>
    <row r="24" spans="1:40">
      <c r="A24" s="2" t="s">
        <v>43</v>
      </c>
      <c r="C24" s="40" t="s">
        <v>44</v>
      </c>
      <c r="D24" s="40" t="s">
        <v>329</v>
      </c>
      <c r="E24" s="17" t="s">
        <v>670</v>
      </c>
      <c r="G24" s="40" t="s">
        <v>44</v>
      </c>
      <c r="H24" s="20" t="s">
        <v>164</v>
      </c>
      <c r="J24" s="22" t="s">
        <v>45</v>
      </c>
      <c r="K24" s="22" t="s">
        <v>46</v>
      </c>
      <c r="M24" s="17" t="s">
        <v>104</v>
      </c>
      <c r="N24" s="17" t="s">
        <v>105</v>
      </c>
      <c r="P24" s="22" t="s">
        <v>173</v>
      </c>
      <c r="T24" s="33" t="s">
        <v>564</v>
      </c>
      <c r="V24" s="18" t="s">
        <v>669</v>
      </c>
      <c r="X24" s="20" t="s">
        <v>45</v>
      </c>
      <c r="Y24" s="2" t="s">
        <v>194</v>
      </c>
      <c r="Z24" s="2" t="s">
        <v>195</v>
      </c>
      <c r="AA24" s="2" t="s">
        <v>196</v>
      </c>
      <c r="AB24" s="2" t="s">
        <v>197</v>
      </c>
      <c r="AD24" s="24" t="s">
        <v>322</v>
      </c>
      <c r="AE24" s="24" t="s">
        <v>18</v>
      </c>
      <c r="AF24" s="24" t="s">
        <v>325</v>
      </c>
      <c r="AJ24" s="28" t="s">
        <v>15</v>
      </c>
      <c r="AL24" s="2" t="s">
        <v>93</v>
      </c>
      <c r="AM24" s="2" t="s">
        <v>94</v>
      </c>
      <c r="AN24" s="2" t="s">
        <v>210</v>
      </c>
    </row>
    <row r="27" spans="1:40">
      <c r="A27" s="16" t="s">
        <v>39</v>
      </c>
      <c r="T27" s="6"/>
    </row>
    <row r="28" spans="1:40">
      <c r="A28" s="16"/>
      <c r="T28" s="6"/>
    </row>
    <row r="29" spans="1:40">
      <c r="A29" s="2" t="s">
        <v>86</v>
      </c>
      <c r="C29" s="40">
        <v>1.2199999999999999E-10</v>
      </c>
      <c r="D29" s="40">
        <v>1.33E-11</v>
      </c>
      <c r="E29" s="17">
        <f>+D29/C29</f>
        <v>0.10901639344262296</v>
      </c>
      <c r="G29" s="40">
        <v>4.3499999999999998E-11</v>
      </c>
      <c r="H29" s="20">
        <v>0.51600000000000001</v>
      </c>
      <c r="J29" s="22">
        <v>4.1273600000000004</v>
      </c>
      <c r="K29" s="22">
        <v>3.6090800000000001</v>
      </c>
      <c r="M29" s="20">
        <v>1.6339999999999999</v>
      </c>
      <c r="N29" s="20">
        <v>1.839</v>
      </c>
      <c r="Q29" s="22"/>
      <c r="R29" s="35">
        <v>4.4030776000000002E-4</v>
      </c>
      <c r="T29" s="6"/>
      <c r="V29" s="18">
        <v>0.62034927866362943</v>
      </c>
      <c r="X29" s="20">
        <v>0.39500000000000002</v>
      </c>
      <c r="AD29" s="24">
        <v>87</v>
      </c>
      <c r="AE29" s="24" t="s">
        <v>18</v>
      </c>
      <c r="AF29" s="24">
        <v>2900</v>
      </c>
      <c r="AL29" s="2" t="s">
        <v>85</v>
      </c>
    </row>
    <row r="30" spans="1:40">
      <c r="M30" s="20"/>
      <c r="N30" s="20"/>
      <c r="T30" s="6"/>
    </row>
    <row r="31" spans="1:40">
      <c r="A31" s="2" t="s">
        <v>90</v>
      </c>
      <c r="C31" s="40">
        <v>2.9200000000000003E-10</v>
      </c>
      <c r="D31" s="40">
        <v>1.5E-11</v>
      </c>
      <c r="E31" s="17">
        <f>+D31/C31</f>
        <v>5.1369863013698627E-2</v>
      </c>
      <c r="G31" s="40">
        <v>3E-11</v>
      </c>
      <c r="H31" s="20">
        <v>0.625</v>
      </c>
      <c r="J31" s="22">
        <v>5.88706</v>
      </c>
      <c r="K31" s="22">
        <v>5</v>
      </c>
      <c r="M31" s="20">
        <v>1.3836259079903148</v>
      </c>
      <c r="N31" s="20">
        <v>1.2791777188328901</v>
      </c>
      <c r="P31" s="22">
        <v>0.2</v>
      </c>
      <c r="R31" s="35">
        <v>1.4600000000000004E-3</v>
      </c>
      <c r="T31" s="6">
        <v>2.6800480428314297E-7</v>
      </c>
      <c r="V31" s="18">
        <v>0.58047108120119362</v>
      </c>
      <c r="X31" s="20">
        <v>0.40300000000000002</v>
      </c>
      <c r="AD31" s="24">
        <v>425</v>
      </c>
      <c r="AE31" s="24" t="s">
        <v>18</v>
      </c>
      <c r="AF31" s="24">
        <v>5819</v>
      </c>
      <c r="AJ31" s="28">
        <v>414787713.77520633</v>
      </c>
      <c r="AL31" s="2" t="s">
        <v>92</v>
      </c>
      <c r="AM31" s="2" t="s">
        <v>92</v>
      </c>
      <c r="AN31" s="2" t="s">
        <v>567</v>
      </c>
    </row>
    <row r="32" spans="1:40">
      <c r="M32" s="20"/>
      <c r="N32" s="20"/>
      <c r="P32" s="22">
        <v>0.19</v>
      </c>
      <c r="T32" s="6"/>
      <c r="AM32" s="2" t="s">
        <v>200</v>
      </c>
    </row>
    <row r="33" spans="1:40">
      <c r="M33" s="20"/>
      <c r="N33" s="20"/>
      <c r="T33" s="6"/>
    </row>
    <row r="34" spans="1:40">
      <c r="A34" s="2" t="s">
        <v>95</v>
      </c>
      <c r="C34" s="40">
        <v>3.28E-10</v>
      </c>
      <c r="D34" s="40">
        <v>2.0999999999999999E-11</v>
      </c>
      <c r="E34" s="17">
        <f>+D34/C34</f>
        <v>6.402439024390244E-2</v>
      </c>
      <c r="G34" s="40">
        <v>1.2E-10</v>
      </c>
      <c r="H34" s="20">
        <v>0.73899999999999999</v>
      </c>
      <c r="J34" s="22">
        <v>4.2954800000000004</v>
      </c>
      <c r="K34" s="22">
        <v>3.74925</v>
      </c>
      <c r="M34" s="20">
        <v>1.2739294756008213</v>
      </c>
      <c r="N34" s="20">
        <v>3.2468750000000002</v>
      </c>
      <c r="P34" s="22">
        <v>4.1000000000000002E-2</v>
      </c>
      <c r="R34" s="35">
        <v>1.229754E-3</v>
      </c>
      <c r="T34" s="6">
        <v>6.4541729459331084E-7</v>
      </c>
      <c r="V34" s="18">
        <v>0.56023262342567659</v>
      </c>
      <c r="X34" s="20">
        <v>0.56499999999999995</v>
      </c>
      <c r="AD34" s="24">
        <v>368</v>
      </c>
      <c r="AE34" s="24" t="s">
        <v>18</v>
      </c>
      <c r="AF34" s="24">
        <v>5078</v>
      </c>
      <c r="AJ34" s="28">
        <v>49580064.721659087</v>
      </c>
      <c r="AL34" s="2" t="s">
        <v>97</v>
      </c>
      <c r="AM34" s="2" t="s">
        <v>92</v>
      </c>
      <c r="AN34" s="2" t="s">
        <v>567</v>
      </c>
    </row>
    <row r="35" spans="1:40">
      <c r="M35" s="20"/>
      <c r="N35" s="20"/>
      <c r="P35" s="22">
        <v>2.1999999999999999E-2</v>
      </c>
      <c r="T35" s="6"/>
      <c r="AM35" s="2" t="s">
        <v>98</v>
      </c>
    </row>
    <row r="36" spans="1:40">
      <c r="M36" s="20"/>
      <c r="N36" s="20"/>
      <c r="T36" s="6"/>
    </row>
    <row r="37" spans="1:40">
      <c r="A37" s="2" t="s">
        <v>101</v>
      </c>
      <c r="C37" s="40">
        <v>1.3300000000000001E-10</v>
      </c>
      <c r="D37" s="40">
        <v>7.9999999999999998E-12</v>
      </c>
      <c r="E37" s="17">
        <f>+D37/C37</f>
        <v>6.0150375939849621E-2</v>
      </c>
      <c r="G37" s="40">
        <v>1.68E-11</v>
      </c>
      <c r="H37" s="20">
        <v>0.51500000000000001</v>
      </c>
      <c r="J37" s="22">
        <v>7.7028400000000001</v>
      </c>
      <c r="K37" s="22">
        <v>6.6518600000000001</v>
      </c>
      <c r="M37" s="20">
        <v>0.85142144566797906</v>
      </c>
      <c r="N37" s="20">
        <v>1.1704918032786884</v>
      </c>
      <c r="P37" s="22">
        <v>6.5699999999999995E-2</v>
      </c>
      <c r="R37" s="35">
        <v>8.8469738000000004E-4</v>
      </c>
      <c r="T37" s="6">
        <v>9.9156534464896618E-7</v>
      </c>
      <c r="V37" s="18">
        <v>0.45987446437987678</v>
      </c>
      <c r="X37" s="20">
        <v>0.33200000000000002</v>
      </c>
      <c r="AD37" s="24">
        <v>245</v>
      </c>
      <c r="AE37" s="24" t="s">
        <v>18</v>
      </c>
      <c r="AF37" s="24">
        <v>5554</v>
      </c>
      <c r="AJ37" s="28">
        <v>264360998.82586694</v>
      </c>
      <c r="AL37" s="2" t="s">
        <v>100</v>
      </c>
      <c r="AM37" s="2" t="s">
        <v>100</v>
      </c>
      <c r="AN37" s="2" t="s">
        <v>567</v>
      </c>
    </row>
    <row r="38" spans="1:40">
      <c r="T38" s="6"/>
    </row>
    <row r="39" spans="1:40">
      <c r="A39" s="52" t="s">
        <v>52</v>
      </c>
      <c r="C39" s="40">
        <v>3.4599999999999999E-10</v>
      </c>
      <c r="D39" s="40">
        <v>2.1502637164347463E-11</v>
      </c>
      <c r="E39" s="17">
        <f>+D39/C39</f>
        <v>6.2146350185975328E-2</v>
      </c>
      <c r="G39" s="40">
        <v>5.4800000000000001E-11</v>
      </c>
      <c r="H39" s="20">
        <v>0.36599999999999999</v>
      </c>
      <c r="J39" s="22">
        <v>4.0429300000000001</v>
      </c>
      <c r="K39" s="22">
        <v>3.6577199999999999</v>
      </c>
      <c r="M39" s="17">
        <v>0.502</v>
      </c>
      <c r="N39" s="17">
        <v>3.52</v>
      </c>
      <c r="P39" s="22">
        <v>3.9629999999999999E-2</v>
      </c>
      <c r="R39" s="35">
        <v>1.26557112E-3</v>
      </c>
      <c r="T39" s="6">
        <v>4.4221337943840812E-7</v>
      </c>
      <c r="V39" s="18">
        <v>0.33422103861517977</v>
      </c>
      <c r="X39" s="20">
        <v>0.32800000000000001</v>
      </c>
      <c r="AD39" s="24">
        <v>259</v>
      </c>
      <c r="AE39" s="24" t="s">
        <v>18</v>
      </c>
      <c r="AF39" s="24">
        <v>4284</v>
      </c>
      <c r="AH39" s="45"/>
      <c r="AJ39" s="28">
        <v>59632002.381548397</v>
      </c>
      <c r="AL39" s="2" t="s">
        <v>107</v>
      </c>
      <c r="AM39" s="2" t="s">
        <v>617</v>
      </c>
      <c r="AN39" s="2" t="s">
        <v>687</v>
      </c>
    </row>
    <row r="40" spans="1:40">
      <c r="T40" s="6"/>
      <c r="AH40" s="45"/>
    </row>
    <row r="41" spans="1:40">
      <c r="A41" s="52" t="s">
        <v>51</v>
      </c>
      <c r="C41" s="40">
        <v>8.38E-10</v>
      </c>
      <c r="D41" s="40">
        <v>4.1905176891416507E-11</v>
      </c>
      <c r="E41" s="17">
        <f>+D41/C41</f>
        <v>5.0006177674721368E-2</v>
      </c>
      <c r="G41" s="40">
        <v>9.43E-11</v>
      </c>
      <c r="H41" s="20">
        <v>0.66700000000000004</v>
      </c>
      <c r="J41" s="22">
        <v>5.3731799999999996</v>
      </c>
      <c r="K41" s="22">
        <v>4.4714600000000004</v>
      </c>
      <c r="M41" s="17">
        <v>1.7929999999999999</v>
      </c>
      <c r="N41" s="17">
        <v>4.6550000000000002</v>
      </c>
      <c r="P41" s="22">
        <v>0.42418</v>
      </c>
      <c r="R41" s="35">
        <v>3.7470834800000003E-3</v>
      </c>
      <c r="T41" s="6">
        <v>3.3218009515815717E-7</v>
      </c>
      <c r="V41" s="18">
        <v>0.64196204797708556</v>
      </c>
      <c r="X41" s="20">
        <v>0.62</v>
      </c>
      <c r="AD41" s="24">
        <v>400</v>
      </c>
      <c r="AE41" s="24" t="s">
        <v>18</v>
      </c>
      <c r="AF41" s="24">
        <v>1078</v>
      </c>
      <c r="AH41" s="45"/>
      <c r="AJ41" s="28">
        <v>439530916.12674969</v>
      </c>
      <c r="AL41" s="2" t="s">
        <v>107</v>
      </c>
      <c r="AM41" s="2" t="s">
        <v>617</v>
      </c>
      <c r="AN41" s="2" t="s">
        <v>688</v>
      </c>
    </row>
    <row r="42" spans="1:40">
      <c r="A42" s="52"/>
      <c r="T42" s="6"/>
      <c r="AH42" s="45"/>
    </row>
    <row r="43" spans="1:40">
      <c r="A43" s="2" t="s">
        <v>122</v>
      </c>
      <c r="C43" s="40">
        <v>1.0999999999999999E-9</v>
      </c>
      <c r="D43" s="40">
        <v>6.6800000000000005E-11</v>
      </c>
      <c r="E43" s="17">
        <f>+D43/C43</f>
        <v>6.0727272727272734E-2</v>
      </c>
      <c r="G43" s="40">
        <v>1.1956521739130433E-10</v>
      </c>
      <c r="H43" s="20">
        <v>0.56000000000000005</v>
      </c>
      <c r="J43" s="22">
        <v>3.2823500000000001</v>
      </c>
      <c r="K43" s="22">
        <v>2.8463799999999999</v>
      </c>
      <c r="M43" s="17">
        <v>1.33</v>
      </c>
      <c r="N43" s="17">
        <v>2.2930000000000001</v>
      </c>
      <c r="R43" s="35">
        <v>3.1310179999999993E-3</v>
      </c>
      <c r="T43" s="6"/>
      <c r="V43" s="18">
        <v>0.57081545064377681</v>
      </c>
      <c r="X43" s="20">
        <v>0.46100000000000002</v>
      </c>
      <c r="AD43" s="24">
        <v>240</v>
      </c>
      <c r="AE43" s="24" t="s">
        <v>18</v>
      </c>
      <c r="AF43" s="24">
        <v>2034</v>
      </c>
      <c r="AH43" s="45"/>
      <c r="AL43" s="2" t="s">
        <v>124</v>
      </c>
    </row>
    <row r="44" spans="1:40">
      <c r="T44" s="6"/>
      <c r="AH44" s="45"/>
    </row>
    <row r="45" spans="1:40">
      <c r="A45" s="2" t="s">
        <v>112</v>
      </c>
      <c r="C45" s="40">
        <v>4.9900000000000003E-10</v>
      </c>
      <c r="D45" s="40">
        <v>2.534750222540706E-11</v>
      </c>
      <c r="E45" s="17">
        <f>+D45/C45</f>
        <v>5.0796597646106327E-2</v>
      </c>
      <c r="G45" s="40">
        <v>2.17E-11</v>
      </c>
      <c r="H45" s="20">
        <v>0.52900000000000003</v>
      </c>
      <c r="J45" s="22">
        <v>3.25109</v>
      </c>
      <c r="K45" s="22">
        <v>2.87513</v>
      </c>
      <c r="M45" s="17">
        <v>1.006</v>
      </c>
      <c r="N45" s="17">
        <v>1.91</v>
      </c>
      <c r="R45" s="35">
        <v>1.4346898699999998E-3</v>
      </c>
      <c r="T45" s="6"/>
      <c r="V45" s="18">
        <v>0.50149551345962107</v>
      </c>
      <c r="X45" s="20">
        <v>0.33200000000000002</v>
      </c>
      <c r="AD45" s="24">
        <v>388</v>
      </c>
      <c r="AE45" s="24" t="s">
        <v>18</v>
      </c>
      <c r="AF45" s="24">
        <v>9561</v>
      </c>
      <c r="AH45" s="45"/>
      <c r="AL45" s="2" t="s">
        <v>109</v>
      </c>
    </row>
    <row r="46" spans="1:40">
      <c r="T46" s="6"/>
      <c r="AH46" s="45"/>
    </row>
    <row r="47" spans="1:40">
      <c r="A47" s="2" t="s">
        <v>189</v>
      </c>
      <c r="C47" s="40">
        <v>1.9900000000000001E-10</v>
      </c>
      <c r="D47" s="40">
        <v>1.2000000000000001E-11</v>
      </c>
      <c r="E47" s="17">
        <f>+D47/C47</f>
        <v>6.030150753768844E-2</v>
      </c>
      <c r="G47" s="40">
        <v>1.7949800000000001E-11</v>
      </c>
      <c r="H47" s="20">
        <v>0.68400000000000005</v>
      </c>
      <c r="J47" s="22">
        <v>4.6416500000000003</v>
      </c>
      <c r="K47" s="22">
        <v>3.9899399999999998</v>
      </c>
      <c r="M47" s="17">
        <v>1.2849999999999999</v>
      </c>
      <c r="N47" s="17">
        <v>1.284</v>
      </c>
      <c r="P47" s="22">
        <v>7.0999999999999994E-2</v>
      </c>
      <c r="R47" s="35">
        <v>8.9773650000000006E-4</v>
      </c>
      <c r="T47" s="6">
        <v>4.8665617655388235E-7</v>
      </c>
      <c r="V47" s="18">
        <v>0.56236323851203496</v>
      </c>
      <c r="X47" s="20">
        <v>0.49199999999999999</v>
      </c>
      <c r="AD47" s="24">
        <v>233</v>
      </c>
      <c r="AE47" s="24" t="s">
        <v>18</v>
      </c>
      <c r="AF47" s="24">
        <v>6000</v>
      </c>
      <c r="AH47" s="45"/>
      <c r="AJ47" s="28">
        <v>170918080.41430041</v>
      </c>
      <c r="AL47" s="2" t="s">
        <v>191</v>
      </c>
      <c r="AM47" s="2" t="s">
        <v>92</v>
      </c>
      <c r="AN47" s="2" t="s">
        <v>567</v>
      </c>
    </row>
    <row r="48" spans="1:40">
      <c r="C48" s="40">
        <v>2.5300000000000001E-10</v>
      </c>
      <c r="D48" s="40">
        <v>8.2999999999999998E-12</v>
      </c>
      <c r="E48" s="17">
        <f>+D48/C48</f>
        <v>3.2806324110671935E-2</v>
      </c>
      <c r="G48" s="40">
        <v>1.9480999999999999E-11</v>
      </c>
      <c r="H48" s="20">
        <v>0.78100000000000003</v>
      </c>
      <c r="M48" s="17">
        <v>1.917</v>
      </c>
      <c r="N48" s="17">
        <v>1.151</v>
      </c>
      <c r="P48" s="36">
        <v>7.1840000000000001E-2</v>
      </c>
      <c r="T48" s="6"/>
      <c r="V48" s="18">
        <v>0.6571820363387042</v>
      </c>
      <c r="AD48" s="24">
        <v>246</v>
      </c>
      <c r="AE48" s="24" t="s">
        <v>18</v>
      </c>
      <c r="AF48" s="24">
        <v>4320</v>
      </c>
      <c r="AH48" s="45"/>
      <c r="AL48" s="2" t="s">
        <v>188</v>
      </c>
      <c r="AM48" s="2" t="s">
        <v>203</v>
      </c>
    </row>
    <row r="49" spans="1:40">
      <c r="C49" s="40">
        <v>2.2300000000000001E-10</v>
      </c>
      <c r="D49" s="40">
        <v>2.5113221080810485E-11</v>
      </c>
      <c r="G49" s="40">
        <v>2.5405063291139244E-11</v>
      </c>
      <c r="H49" s="20">
        <v>0.88800000000000001</v>
      </c>
      <c r="M49" s="17">
        <v>1.6160000000000001</v>
      </c>
      <c r="N49" s="17">
        <v>1.135</v>
      </c>
      <c r="Q49" s="21"/>
      <c r="R49" s="37"/>
      <c r="T49" s="6"/>
      <c r="V49" s="18">
        <v>0.61773700305810397</v>
      </c>
      <c r="AD49" s="24">
        <v>79</v>
      </c>
      <c r="AE49" s="24" t="s">
        <v>18</v>
      </c>
      <c r="AF49" s="24">
        <v>1682</v>
      </c>
      <c r="AH49" s="45"/>
      <c r="AL49" s="2" t="s">
        <v>192</v>
      </c>
    </row>
    <row r="50" spans="1:40">
      <c r="T50" s="6"/>
      <c r="AH50" s="45"/>
    </row>
    <row r="51" spans="1:40">
      <c r="A51" s="52" t="s">
        <v>53</v>
      </c>
      <c r="C51" s="40">
        <v>3.9099999999999999E-10</v>
      </c>
      <c r="D51" s="40">
        <v>1.6232030954360505E-11</v>
      </c>
      <c r="E51" s="17">
        <f>+D51/C51</f>
        <v>4.1514145663326098E-2</v>
      </c>
      <c r="G51" s="40">
        <v>5.7301724137931034E-11</v>
      </c>
      <c r="H51" s="20">
        <v>0.36499999999999999</v>
      </c>
      <c r="J51" s="22">
        <v>5.81</v>
      </c>
      <c r="K51" s="22">
        <v>5.0548000000000002</v>
      </c>
      <c r="M51" s="17">
        <v>8.2729999999999997</v>
      </c>
      <c r="N51" s="17">
        <v>1.0549999999999999</v>
      </c>
      <c r="P51" s="22">
        <v>4.5067999999999997E-2</v>
      </c>
      <c r="R51" s="35">
        <v>1.9764268000000002E-3</v>
      </c>
      <c r="T51" s="6"/>
      <c r="V51" s="18">
        <v>0.892160034508789</v>
      </c>
      <c r="X51" s="20">
        <v>0.65869999999999995</v>
      </c>
      <c r="AD51" s="24">
        <v>580</v>
      </c>
      <c r="AE51" s="24" t="s">
        <v>18</v>
      </c>
      <c r="AF51" s="24">
        <v>5940</v>
      </c>
      <c r="AH51" s="45"/>
      <c r="AJ51" s="28">
        <v>60351641.326279998</v>
      </c>
      <c r="AL51" s="2" t="s">
        <v>107</v>
      </c>
      <c r="AM51" s="2" t="s">
        <v>617</v>
      </c>
    </row>
    <row r="52" spans="1:40">
      <c r="T52" s="6"/>
      <c r="AH52" s="45"/>
    </row>
    <row r="53" spans="1:40">
      <c r="A53" s="52" t="s">
        <v>54</v>
      </c>
      <c r="C53" s="40">
        <v>2.3800000000000001E-10</v>
      </c>
      <c r="D53" s="40">
        <v>1.6959117911629358E-11</v>
      </c>
      <c r="E53" s="17">
        <f>+D53/C53</f>
        <v>7.1256797948022518E-2</v>
      </c>
      <c r="G53" s="40">
        <v>3.503553299492386E-11</v>
      </c>
      <c r="H53" s="20">
        <v>0.621</v>
      </c>
      <c r="J53" s="22">
        <v>8.64</v>
      </c>
      <c r="K53" s="22">
        <v>7.4796100000000001</v>
      </c>
      <c r="M53" s="17">
        <v>1.0554128357540187</v>
      </c>
      <c r="N53" s="17">
        <v>2.7333333333333334</v>
      </c>
      <c r="R53" s="35">
        <v>1.7801471800000001E-3</v>
      </c>
      <c r="T53" s="6"/>
      <c r="V53" s="18">
        <v>0.51347973380094492</v>
      </c>
      <c r="X53" s="20">
        <v>0.32819999999999999</v>
      </c>
      <c r="AD53" s="24">
        <v>197</v>
      </c>
      <c r="AE53" s="24" t="s">
        <v>18</v>
      </c>
      <c r="AF53" s="24">
        <v>2336</v>
      </c>
      <c r="AH53" s="45"/>
      <c r="AL53" s="2" t="s">
        <v>107</v>
      </c>
    </row>
    <row r="54" spans="1:40">
      <c r="T54" s="6"/>
      <c r="AH54" s="45"/>
    </row>
    <row r="55" spans="1:40">
      <c r="A55" s="52" t="s">
        <v>55</v>
      </c>
      <c r="C55" s="53">
        <v>1.2199999999999999E-10</v>
      </c>
      <c r="D55" s="53">
        <v>1.1866672438894217E-11</v>
      </c>
      <c r="E55" s="17">
        <f>+D55/C55</f>
        <v>9.7267806876182111E-2</v>
      </c>
      <c r="F55" s="53"/>
      <c r="G55" s="40">
        <v>1.0358490566037734E-11</v>
      </c>
      <c r="H55" s="20">
        <v>0.77800000000000002</v>
      </c>
      <c r="J55" s="22">
        <v>6.3735900000000001</v>
      </c>
      <c r="K55" s="22">
        <v>5.7035999999999998</v>
      </c>
      <c r="M55" s="17">
        <v>2.9555449924640711</v>
      </c>
      <c r="N55" s="17">
        <v>3.1722222222222225</v>
      </c>
      <c r="P55" s="22">
        <v>9.3289999999999998E-2</v>
      </c>
      <c r="R55" s="35">
        <v>6.9583919999999992E-4</v>
      </c>
      <c r="T55" s="6"/>
      <c r="V55" s="18">
        <v>0.74719033612178454</v>
      </c>
      <c r="X55" s="20">
        <v>0.39400000000000002</v>
      </c>
      <c r="AD55" s="24">
        <v>106</v>
      </c>
      <c r="AE55" s="24" t="s">
        <v>18</v>
      </c>
      <c r="AF55" s="24">
        <v>5023</v>
      </c>
      <c r="AH55" s="45"/>
      <c r="AJ55" s="28">
        <v>421674036.43256444</v>
      </c>
      <c r="AL55" s="2" t="s">
        <v>107</v>
      </c>
      <c r="AM55" s="2" t="s">
        <v>617</v>
      </c>
    </row>
    <row r="56" spans="1:40">
      <c r="T56" s="6"/>
      <c r="AH56" s="45"/>
    </row>
    <row r="57" spans="1:40">
      <c r="A57" s="52" t="s">
        <v>56</v>
      </c>
      <c r="C57" s="53">
        <v>3.9E-10</v>
      </c>
      <c r="D57" s="53">
        <v>2.3320694151639021E-11</v>
      </c>
      <c r="E57" s="17">
        <f>+D57/C57</f>
        <v>5.9796651670869283E-2</v>
      </c>
      <c r="F57" s="53"/>
      <c r="G57" s="40">
        <v>1.7053763440860215E-10</v>
      </c>
      <c r="H57" s="20">
        <v>0.56599999999999995</v>
      </c>
      <c r="J57" s="22">
        <v>4.9566699999999999</v>
      </c>
      <c r="K57" s="22">
        <v>4.3225600000000002</v>
      </c>
      <c r="M57" s="17">
        <v>1.470260380586339</v>
      </c>
      <c r="N57" s="17">
        <v>2.637284701114488</v>
      </c>
      <c r="R57" s="35">
        <v>1.6857984E-3</v>
      </c>
      <c r="T57" s="6"/>
      <c r="V57" s="18">
        <v>0.5951843749513398</v>
      </c>
      <c r="X57" s="20">
        <v>0.25750000000000001</v>
      </c>
      <c r="AD57" s="24">
        <v>280</v>
      </c>
      <c r="AE57" s="24" t="s">
        <v>18</v>
      </c>
      <c r="AF57" s="24">
        <v>4724</v>
      </c>
      <c r="AH57" s="45"/>
      <c r="AL57" s="2" t="s">
        <v>107</v>
      </c>
    </row>
    <row r="58" spans="1:40">
      <c r="C58" s="53"/>
      <c r="D58" s="53"/>
      <c r="E58" s="54"/>
      <c r="F58" s="53"/>
      <c r="T58" s="6"/>
      <c r="AH58" s="45"/>
    </row>
    <row r="59" spans="1:40">
      <c r="A59" s="52" t="s">
        <v>57</v>
      </c>
      <c r="C59" s="53">
        <v>1.6620000000000001E-9</v>
      </c>
      <c r="D59" s="53">
        <v>5.8353733385478793E-11</v>
      </c>
      <c r="E59" s="17">
        <f>+D59/C59</f>
        <v>3.5110549570083506E-2</v>
      </c>
      <c r="F59" s="53"/>
      <c r="G59" s="40">
        <v>1.1447970479704797E-10</v>
      </c>
      <c r="H59" s="20">
        <v>0.67900000000000005</v>
      </c>
      <c r="J59" s="22">
        <v>2.6390799999999999</v>
      </c>
      <c r="K59" s="22">
        <v>2.26444</v>
      </c>
      <c r="M59" s="20">
        <v>11.265152011691963</v>
      </c>
      <c r="N59" s="20">
        <v>1.1654760606391101</v>
      </c>
      <c r="P59" s="22">
        <v>0.18629000000000001</v>
      </c>
      <c r="R59" s="35">
        <v>3.7634992800000002E-3</v>
      </c>
      <c r="T59" s="6">
        <v>1.0239294709352341E-6</v>
      </c>
      <c r="V59" s="18">
        <v>0.91846819354161013</v>
      </c>
      <c r="X59" s="20">
        <v>0.64549999999999996</v>
      </c>
      <c r="AD59" s="24">
        <v>813</v>
      </c>
      <c r="AE59" s="24" t="s">
        <v>18</v>
      </c>
      <c r="AF59" s="24">
        <v>3973</v>
      </c>
      <c r="AH59" s="45"/>
      <c r="AJ59" s="28">
        <v>68874565.858052865</v>
      </c>
      <c r="AL59" s="2" t="s">
        <v>107</v>
      </c>
      <c r="AM59" s="2" t="s">
        <v>113</v>
      </c>
      <c r="AN59" s="2" t="s">
        <v>567</v>
      </c>
    </row>
    <row r="60" spans="1:40">
      <c r="C60" s="53"/>
      <c r="D60" s="53"/>
      <c r="E60" s="54"/>
      <c r="F60" s="53"/>
      <c r="T60" s="6"/>
      <c r="AH60" s="45"/>
      <c r="AM60" s="2" t="s">
        <v>116</v>
      </c>
    </row>
    <row r="61" spans="1:40">
      <c r="C61" s="53"/>
      <c r="D61" s="53"/>
      <c r="E61" s="54"/>
      <c r="F61" s="53"/>
      <c r="T61" s="6"/>
      <c r="AH61" s="45"/>
      <c r="AM61" s="2" t="s">
        <v>117</v>
      </c>
    </row>
    <row r="62" spans="1:40">
      <c r="T62" s="6"/>
      <c r="AH62" s="45"/>
    </row>
    <row r="63" spans="1:40">
      <c r="A63" s="2" t="s">
        <v>142</v>
      </c>
      <c r="C63" s="53">
        <v>5.4899999999999997E-10</v>
      </c>
      <c r="D63" s="22"/>
      <c r="E63" s="20"/>
      <c r="F63" s="53"/>
      <c r="G63" s="40">
        <v>6.9064199999999987E-11</v>
      </c>
      <c r="H63" s="20">
        <v>0.434</v>
      </c>
      <c r="J63" s="22">
        <v>4.0537599999999996</v>
      </c>
      <c r="K63" s="22">
        <v>3.66432</v>
      </c>
      <c r="M63" s="17">
        <v>2.8889999999999998</v>
      </c>
      <c r="N63" s="17">
        <v>1.196</v>
      </c>
      <c r="P63" s="22">
        <v>0.119565</v>
      </c>
      <c r="R63" s="35">
        <v>2.0117116800000001E-3</v>
      </c>
      <c r="T63" s="6"/>
      <c r="V63" s="18">
        <v>0.74286448958601181</v>
      </c>
      <c r="X63" s="20">
        <v>0.6</v>
      </c>
      <c r="AD63" s="22"/>
      <c r="AE63" s="24" t="s">
        <v>18</v>
      </c>
      <c r="AF63" s="22"/>
      <c r="AH63" s="45"/>
      <c r="AJ63" s="28">
        <v>123681410.46522552</v>
      </c>
      <c r="AL63" s="2" t="s">
        <v>144</v>
      </c>
    </row>
    <row r="64" spans="1:40">
      <c r="C64" s="53"/>
      <c r="D64" s="53"/>
      <c r="E64" s="54"/>
      <c r="F64" s="53"/>
      <c r="T64" s="6"/>
      <c r="AH64" s="45"/>
    </row>
    <row r="65" spans="1:40">
      <c r="A65" s="2" t="s">
        <v>185</v>
      </c>
      <c r="C65" s="40">
        <v>9.7800000000000006E-9</v>
      </c>
      <c r="D65" s="40">
        <v>7.1000000000000003E-10</v>
      </c>
      <c r="E65" s="17">
        <f>+D65/C65</f>
        <v>7.259713701431493E-2</v>
      </c>
      <c r="G65" s="40">
        <v>1.85E-9</v>
      </c>
      <c r="H65" s="20">
        <v>0.505</v>
      </c>
      <c r="J65" s="22">
        <v>0.79322000000000004</v>
      </c>
      <c r="K65" s="22">
        <v>0.72751999999999994</v>
      </c>
      <c r="M65" s="17">
        <v>2.1320000000000001</v>
      </c>
      <c r="N65" s="17">
        <v>1.262</v>
      </c>
      <c r="P65" s="22">
        <v>2.1000000000000001E-2</v>
      </c>
      <c r="R65" s="35">
        <v>7.1151456E-3</v>
      </c>
      <c r="T65" s="6">
        <v>2.1999999999999998E-8</v>
      </c>
      <c r="V65" s="18">
        <v>0.68071519795657731</v>
      </c>
      <c r="X65" s="20">
        <v>0.73</v>
      </c>
      <c r="AD65" s="24">
        <v>628</v>
      </c>
      <c r="AE65" s="24" t="s">
        <v>18</v>
      </c>
      <c r="AF65" s="24">
        <v>3000</v>
      </c>
      <c r="AH65" s="45"/>
      <c r="AJ65" s="28">
        <v>1096649.2664983049</v>
      </c>
      <c r="AL65" s="2" t="s">
        <v>184</v>
      </c>
      <c r="AM65" s="2" t="s">
        <v>92</v>
      </c>
      <c r="AN65" s="2" t="s">
        <v>569</v>
      </c>
    </row>
    <row r="66" spans="1:40">
      <c r="C66" s="53"/>
      <c r="D66" s="53"/>
      <c r="E66" s="54"/>
      <c r="F66" s="53"/>
      <c r="T66" s="6"/>
      <c r="AH66" s="45"/>
    </row>
    <row r="67" spans="1:40">
      <c r="A67" s="52" t="s">
        <v>58</v>
      </c>
      <c r="C67" s="40">
        <v>3.1799999999999999E-10</v>
      </c>
      <c r="D67" s="40">
        <v>2.4410006107734323E-11</v>
      </c>
      <c r="E67" s="17">
        <f>+D67/C67</f>
        <v>7.6761025496019888E-2</v>
      </c>
      <c r="G67" s="40">
        <v>1.5525882352941176E-10</v>
      </c>
      <c r="H67" s="20">
        <v>0.49399999999999999</v>
      </c>
      <c r="J67" s="22">
        <v>2.5226999999999999</v>
      </c>
      <c r="K67" s="22">
        <v>2.2384499999999998</v>
      </c>
      <c r="M67" s="20">
        <v>0.39452245592849605</v>
      </c>
      <c r="N67" s="20">
        <v>1.1924867021276595</v>
      </c>
      <c r="P67" s="22">
        <v>2.929E-2</v>
      </c>
      <c r="R67" s="35">
        <v>7.1182709999999987E-4</v>
      </c>
      <c r="T67" s="6"/>
      <c r="V67" s="18">
        <v>0.28290864320705145</v>
      </c>
      <c r="X67" s="20">
        <v>0.26960000000000001</v>
      </c>
      <c r="AD67" s="24">
        <v>170</v>
      </c>
      <c r="AE67" s="24" t="s">
        <v>18</v>
      </c>
      <c r="AF67" s="24">
        <v>3834</v>
      </c>
      <c r="AH67" s="45"/>
      <c r="AJ67" s="28">
        <v>47443066.538406797</v>
      </c>
      <c r="AL67" s="2" t="s">
        <v>107</v>
      </c>
      <c r="AM67" s="2" t="s">
        <v>617</v>
      </c>
    </row>
    <row r="68" spans="1:40">
      <c r="C68" s="53"/>
      <c r="D68" s="53"/>
      <c r="E68" s="54"/>
      <c r="F68" s="53"/>
      <c r="T68" s="6"/>
      <c r="AH68" s="45"/>
    </row>
    <row r="69" spans="1:40">
      <c r="A69" s="2" t="s">
        <v>121</v>
      </c>
      <c r="C69" s="53">
        <v>7.5799999999999997E-10</v>
      </c>
      <c r="D69" s="53">
        <v>2.4299999999999999E-10</v>
      </c>
      <c r="E69" s="54"/>
      <c r="F69" s="53"/>
      <c r="G69" s="40">
        <v>1.8E-10</v>
      </c>
      <c r="H69" s="20">
        <v>0.316</v>
      </c>
      <c r="J69" s="22">
        <v>6.98827</v>
      </c>
      <c r="K69" s="22">
        <v>6.3382500000000004</v>
      </c>
      <c r="M69" s="17">
        <v>2.4929999999999999</v>
      </c>
      <c r="N69" s="17">
        <v>1.651</v>
      </c>
      <c r="P69" s="22">
        <v>7.2100000000000003E-3</v>
      </c>
      <c r="R69" s="35">
        <v>4.0723256249999996E-3</v>
      </c>
      <c r="T69" s="6">
        <v>2.2728261234862557E-8</v>
      </c>
      <c r="V69" s="18">
        <v>0.71371314056684798</v>
      </c>
      <c r="X69" s="20">
        <v>0.32600000000000001</v>
      </c>
      <c r="AD69" s="24">
        <v>80</v>
      </c>
      <c r="AE69" s="24" t="s">
        <v>18</v>
      </c>
      <c r="AF69" s="24">
        <v>1372</v>
      </c>
      <c r="AH69" s="45"/>
      <c r="AJ69" s="28">
        <v>4790476.0074756416</v>
      </c>
      <c r="AL69" s="2" t="s">
        <v>119</v>
      </c>
      <c r="AM69" s="2" t="s">
        <v>617</v>
      </c>
      <c r="AN69" s="2" t="s">
        <v>691</v>
      </c>
    </row>
    <row r="70" spans="1:40">
      <c r="A70" s="2" t="s">
        <v>121</v>
      </c>
      <c r="C70" s="53">
        <v>5.2700000000000004E-10</v>
      </c>
      <c r="D70" s="53">
        <v>1.9300000000000001E-11</v>
      </c>
      <c r="E70" s="17">
        <f>+D70/C70</f>
        <v>3.6622390891840606E-2</v>
      </c>
      <c r="F70" s="53"/>
      <c r="G70" s="40">
        <v>1.27E-10</v>
      </c>
      <c r="H70" s="20">
        <v>0.31900000000000001</v>
      </c>
      <c r="J70" s="22">
        <v>6.98827</v>
      </c>
      <c r="K70" s="22">
        <v>6.3382500000000004</v>
      </c>
      <c r="M70" s="17">
        <v>0.71799999999999997</v>
      </c>
      <c r="N70" s="17">
        <v>1.532</v>
      </c>
      <c r="T70" s="6"/>
      <c r="V70" s="18">
        <v>0.41792782305005821</v>
      </c>
      <c r="AD70" s="24">
        <v>856</v>
      </c>
      <c r="AE70" s="24" t="s">
        <v>18</v>
      </c>
      <c r="AF70" s="24">
        <v>4900</v>
      </c>
      <c r="AH70" s="45"/>
      <c r="AL70" s="2" t="s">
        <v>120</v>
      </c>
    </row>
    <row r="71" spans="1:40">
      <c r="T71" s="6"/>
      <c r="AH71" s="45"/>
    </row>
    <row r="72" spans="1:40">
      <c r="A72" s="2" t="s">
        <v>127</v>
      </c>
      <c r="C72" s="40">
        <v>3.1300000000000002E-8</v>
      </c>
      <c r="D72" s="40">
        <v>1.3999999999999999E-9</v>
      </c>
      <c r="E72" s="17">
        <f>+D72/C72</f>
        <v>4.4728434504792323E-2</v>
      </c>
      <c r="G72" s="40">
        <v>5.5235294117647062E-9</v>
      </c>
      <c r="H72" s="20">
        <v>0.75</v>
      </c>
      <c r="J72" s="22">
        <v>1.09178</v>
      </c>
      <c r="K72" s="22">
        <v>0.85494000000000003</v>
      </c>
      <c r="M72" s="17">
        <v>30</v>
      </c>
      <c r="P72" s="22">
        <v>4.095E-2</v>
      </c>
      <c r="R72" s="35">
        <v>2.6759622000000004E-2</v>
      </c>
      <c r="T72" s="6">
        <v>1.096610054507566E-7</v>
      </c>
      <c r="V72" s="18">
        <v>0.967741935483871</v>
      </c>
      <c r="X72" s="20">
        <v>0.76</v>
      </c>
      <c r="AE72" s="24" t="s">
        <v>18</v>
      </c>
      <c r="AF72" s="24">
        <v>2000</v>
      </c>
      <c r="AH72" s="45"/>
      <c r="AJ72" s="28">
        <v>682084.72408382036</v>
      </c>
      <c r="AL72" s="2" t="s">
        <v>126</v>
      </c>
      <c r="AM72" s="2" t="s">
        <v>617</v>
      </c>
      <c r="AN72" s="2" t="s">
        <v>692</v>
      </c>
    </row>
    <row r="73" spans="1:40">
      <c r="T73" s="6"/>
      <c r="AH73" s="45"/>
    </row>
    <row r="74" spans="1:40">
      <c r="A74" s="2" t="s">
        <v>145</v>
      </c>
      <c r="C74" s="53">
        <v>5.2099999999999996E-10</v>
      </c>
      <c r="D74" s="22"/>
      <c r="E74" s="20"/>
      <c r="F74" s="53"/>
      <c r="G74" s="40">
        <v>5.2673099999999991E-11</v>
      </c>
      <c r="H74" s="20">
        <v>0.73</v>
      </c>
      <c r="J74" s="22">
        <v>2.85223</v>
      </c>
      <c r="K74" s="22">
        <v>2.6109200000000001</v>
      </c>
      <c r="M74" s="17">
        <v>3.1619999999999999</v>
      </c>
      <c r="N74" s="17">
        <v>1.1659999999999999</v>
      </c>
      <c r="P74" s="22">
        <v>3.2849999999999997E-2</v>
      </c>
      <c r="R74" s="35">
        <v>1.36028932E-3</v>
      </c>
      <c r="T74" s="6"/>
      <c r="V74" s="18">
        <v>0.75973089860643916</v>
      </c>
      <c r="AD74" s="22"/>
      <c r="AE74" s="24" t="s">
        <v>18</v>
      </c>
      <c r="AF74" s="22"/>
      <c r="AH74" s="45"/>
      <c r="AJ74" s="28">
        <v>32596713.755108681</v>
      </c>
      <c r="AL74" s="2" t="s">
        <v>144</v>
      </c>
      <c r="AM74" s="2" t="s">
        <v>617</v>
      </c>
    </row>
    <row r="75" spans="1:40">
      <c r="T75" s="6"/>
      <c r="AH75" s="45"/>
    </row>
    <row r="76" spans="1:40">
      <c r="A76" s="2" t="s">
        <v>130</v>
      </c>
      <c r="C76" s="40">
        <v>5.9399999999999997E-11</v>
      </c>
      <c r="D76" s="40">
        <v>7.0799999999999997E-12</v>
      </c>
      <c r="E76" s="17">
        <f>+D76/C76</f>
        <v>0.1191919191919192</v>
      </c>
      <c r="G76" s="40">
        <v>8.5500000000000005E-12</v>
      </c>
      <c r="H76" s="20">
        <v>0.6</v>
      </c>
      <c r="J76" s="22">
        <v>5.7481200000000001</v>
      </c>
      <c r="K76" s="22">
        <v>4.6378000000000004</v>
      </c>
      <c r="M76" s="17">
        <v>10.33</v>
      </c>
      <c r="N76" s="17">
        <v>1.0129999999999999</v>
      </c>
      <c r="P76" s="22">
        <v>8.3099999999999993E-2</v>
      </c>
      <c r="R76" s="35">
        <v>2.7548531999999998E-4</v>
      </c>
      <c r="T76" s="6">
        <v>3.0713000000000001E-6</v>
      </c>
      <c r="V76" s="18">
        <v>0.91173874669020305</v>
      </c>
      <c r="X76" s="20">
        <v>0.57399999999999995</v>
      </c>
      <c r="AD76" s="24">
        <v>72</v>
      </c>
      <c r="AE76" s="24" t="s">
        <v>18</v>
      </c>
      <c r="AF76" s="24">
        <v>4517</v>
      </c>
      <c r="AH76" s="45"/>
      <c r="AJ76" s="28">
        <v>762891208.95948243</v>
      </c>
      <c r="AL76" s="2" t="s">
        <v>129</v>
      </c>
      <c r="AM76" s="2" t="s">
        <v>129</v>
      </c>
      <c r="AN76" s="2" t="s">
        <v>570</v>
      </c>
    </row>
    <row r="77" spans="1:40">
      <c r="T77" s="6"/>
      <c r="AH77" s="45"/>
    </row>
    <row r="78" spans="1:40">
      <c r="A78" s="2" t="s">
        <v>141</v>
      </c>
      <c r="C78" s="40">
        <v>3.4999999999999998E-10</v>
      </c>
      <c r="D78" s="40">
        <v>6.5799999999999995E-11</v>
      </c>
      <c r="E78" s="17">
        <f>+D78/C78</f>
        <v>0.188</v>
      </c>
      <c r="G78" s="40">
        <v>7.2058823529411755E-11</v>
      </c>
      <c r="H78" s="20">
        <v>0.4</v>
      </c>
      <c r="J78" s="22">
        <v>1.6698900000000001</v>
      </c>
      <c r="K78" s="22">
        <v>1.49857</v>
      </c>
      <c r="P78" s="22">
        <v>1.8499999999999999E-2</v>
      </c>
      <c r="R78" s="35">
        <v>5.2449949999999995E-4</v>
      </c>
      <c r="T78" s="6">
        <v>1.55E-7</v>
      </c>
      <c r="X78" s="20">
        <v>0.69</v>
      </c>
      <c r="AD78" s="24">
        <v>170</v>
      </c>
      <c r="AE78" s="24" t="s">
        <v>18</v>
      </c>
      <c r="AF78" s="24">
        <v>1258</v>
      </c>
      <c r="AH78" s="45"/>
      <c r="AJ78" s="28">
        <v>26926715.668437522</v>
      </c>
      <c r="AL78" s="2" t="s">
        <v>139</v>
      </c>
      <c r="AN78" s="2" t="s">
        <v>567</v>
      </c>
    </row>
    <row r="79" spans="1:40">
      <c r="T79" s="6"/>
      <c r="AH79" s="45"/>
    </row>
    <row r="80" spans="1:40">
      <c r="A80" s="2" t="s">
        <v>134</v>
      </c>
      <c r="C80" s="40">
        <v>7.9199999999999995E-11</v>
      </c>
      <c r="D80" s="40">
        <v>1.1030998605547048E-11</v>
      </c>
      <c r="E80" s="17">
        <f>+D80/C80</f>
        <v>0.13928028542357385</v>
      </c>
      <c r="G80" s="40">
        <v>1.44E-11</v>
      </c>
      <c r="J80" s="22">
        <v>7.2319100000000001</v>
      </c>
      <c r="K80" s="22">
        <v>6.3933799999999996</v>
      </c>
      <c r="M80" s="17">
        <v>1.524</v>
      </c>
      <c r="N80" s="17">
        <v>1.671</v>
      </c>
      <c r="P80" s="22">
        <v>1.9359999999999999E-2</v>
      </c>
      <c r="R80" s="35">
        <v>5.0635569599999993E-4</v>
      </c>
      <c r="T80" s="6">
        <v>2.4349910895970339E-7</v>
      </c>
      <c r="V80" s="18">
        <v>0.60380348652931859</v>
      </c>
      <c r="X80" s="20">
        <v>0.33700000000000002</v>
      </c>
      <c r="AD80" s="24">
        <v>44</v>
      </c>
      <c r="AE80" s="24" t="s">
        <v>18</v>
      </c>
      <c r="AF80" s="24">
        <v>2500</v>
      </c>
      <c r="AH80" s="45"/>
      <c r="AJ80" s="28">
        <v>182550305.76299298</v>
      </c>
      <c r="AL80" s="2" t="s">
        <v>133</v>
      </c>
      <c r="AN80" s="2" t="s">
        <v>567</v>
      </c>
    </row>
    <row r="81" spans="1:40">
      <c r="P81" s="22">
        <v>3.1949999999999999E-2</v>
      </c>
      <c r="T81" s="6"/>
      <c r="AH81" s="45"/>
      <c r="AM81" s="2" t="s">
        <v>138</v>
      </c>
    </row>
    <row r="82" spans="1:40">
      <c r="P82" s="22">
        <v>3.3000000000000002E-2</v>
      </c>
      <c r="T82" s="6"/>
      <c r="AH82" s="45"/>
      <c r="AM82" s="2" t="s">
        <v>92</v>
      </c>
    </row>
    <row r="83" spans="1:40">
      <c r="T83" s="6"/>
      <c r="AH83" s="45"/>
    </row>
    <row r="84" spans="1:40">
      <c r="A84" s="2" t="s">
        <v>178</v>
      </c>
      <c r="C84" s="40">
        <v>9.3000000000000002E-11</v>
      </c>
      <c r="D84" s="40">
        <v>6.6000000000000001E-12</v>
      </c>
      <c r="E84" s="17">
        <f>+D84/C84</f>
        <v>7.0967741935483872E-2</v>
      </c>
      <c r="G84" s="40">
        <v>1.2000000000000001E-11</v>
      </c>
      <c r="H84" s="20">
        <v>0.71899999999999997</v>
      </c>
      <c r="J84" s="22">
        <v>6.7224000000000004</v>
      </c>
      <c r="K84" s="22">
        <v>5.3586600000000004</v>
      </c>
      <c r="M84" s="17">
        <v>1.1870000000000001</v>
      </c>
      <c r="N84" s="17">
        <v>1.72</v>
      </c>
      <c r="P84" s="22">
        <v>0.33359</v>
      </c>
      <c r="R84" s="35">
        <v>4.9835538000000002E-4</v>
      </c>
      <c r="T84" s="6">
        <v>2.207459073199895E-7</v>
      </c>
      <c r="V84" s="18">
        <v>0.54275262917238221</v>
      </c>
      <c r="X84" s="20">
        <v>0.39500000000000002</v>
      </c>
      <c r="AD84" s="24">
        <v>253</v>
      </c>
      <c r="AE84" s="24" t="s">
        <v>18</v>
      </c>
      <c r="AF84" s="24">
        <v>5140</v>
      </c>
      <c r="AH84" s="45"/>
      <c r="AJ84" s="28">
        <v>2691278077.5437255</v>
      </c>
      <c r="AL84" s="2" t="s">
        <v>107</v>
      </c>
      <c r="AM84" s="2" t="s">
        <v>180</v>
      </c>
      <c r="AN84" s="2" t="s">
        <v>567</v>
      </c>
    </row>
    <row r="85" spans="1:40">
      <c r="T85" s="6"/>
      <c r="AH85" s="45"/>
    </row>
    <row r="86" spans="1:40">
      <c r="A86" s="52" t="s">
        <v>146</v>
      </c>
      <c r="C86" s="40">
        <v>1.1700000000000001E-10</v>
      </c>
      <c r="D86" s="40">
        <v>1.130466763801986E-11</v>
      </c>
      <c r="E86" s="17">
        <f>+D86/C86</f>
        <v>9.6621090923246652E-2</v>
      </c>
      <c r="G86" s="40">
        <v>1.749532710280374E-11</v>
      </c>
      <c r="H86" s="20">
        <v>0.5</v>
      </c>
      <c r="J86" s="22">
        <v>4.7111400000000003</v>
      </c>
      <c r="K86" s="22">
        <v>4.1021099999999997</v>
      </c>
      <c r="M86" s="17">
        <v>4.6487468667486445</v>
      </c>
      <c r="N86" s="17">
        <v>3.8035714285714288</v>
      </c>
      <c r="P86" s="22">
        <v>0.10925</v>
      </c>
      <c r="R86" s="35">
        <v>4.7994687000000002E-4</v>
      </c>
      <c r="T86" s="6"/>
      <c r="V86" s="18">
        <v>0.82296958536299414</v>
      </c>
      <c r="X86" s="20">
        <v>0.31769999999999998</v>
      </c>
      <c r="AD86" s="24">
        <v>107</v>
      </c>
      <c r="AE86" s="24" t="s">
        <v>18</v>
      </c>
      <c r="AF86" s="24">
        <v>4544</v>
      </c>
      <c r="AH86" s="45"/>
      <c r="AJ86" s="28">
        <v>524142960.29227263</v>
      </c>
      <c r="AL86" s="2" t="s">
        <v>107</v>
      </c>
      <c r="AM86" s="2" t="s">
        <v>617</v>
      </c>
    </row>
    <row r="87" spans="1:40">
      <c r="T87" s="6"/>
      <c r="AH87" s="45"/>
    </row>
    <row r="88" spans="1:40">
      <c r="A88" s="4" t="s">
        <v>147</v>
      </c>
      <c r="C88" s="40">
        <v>1.3900000000000001E-10</v>
      </c>
      <c r="D88" s="40">
        <v>8.3733791308555234E-12</v>
      </c>
      <c r="E88" s="17">
        <f>+D88/C88</f>
        <v>6.0240137632054123E-2</v>
      </c>
      <c r="G88" s="40">
        <v>2.5037267080745346E-11</v>
      </c>
      <c r="H88" s="20">
        <v>0.621</v>
      </c>
      <c r="J88" s="22">
        <v>4.6010499999999999</v>
      </c>
      <c r="K88" s="22">
        <v>4.1274199999999999</v>
      </c>
      <c r="M88" s="17">
        <v>0.46</v>
      </c>
      <c r="N88" s="17">
        <v>1.42</v>
      </c>
      <c r="P88" s="22">
        <v>9.9750000000000005E-2</v>
      </c>
      <c r="R88" s="35">
        <v>5.7371138000000008E-4</v>
      </c>
      <c r="T88" s="6">
        <v>1.1097218709422283E-6</v>
      </c>
      <c r="V88" s="18">
        <v>0.31506849315068497</v>
      </c>
      <c r="X88" s="20">
        <v>0.35930000000000001</v>
      </c>
      <c r="AD88" s="24">
        <v>161</v>
      </c>
      <c r="AE88" s="24" t="s">
        <v>18</v>
      </c>
      <c r="AF88" s="24">
        <v>5386</v>
      </c>
      <c r="AH88" s="45"/>
      <c r="AJ88" s="28">
        <v>398570341.17221636</v>
      </c>
      <c r="AL88" s="2" t="s">
        <v>199</v>
      </c>
      <c r="AM88" s="2" t="s">
        <v>199</v>
      </c>
      <c r="AN88" s="2" t="s">
        <v>567</v>
      </c>
    </row>
    <row r="89" spans="1:40">
      <c r="T89" s="6"/>
      <c r="AH89" s="45"/>
    </row>
    <row r="90" spans="1:40">
      <c r="A90" s="2" t="s">
        <v>14</v>
      </c>
      <c r="C90" s="40">
        <v>1.1399999999999999E-10</v>
      </c>
      <c r="D90" s="40">
        <v>7.9999999999999998E-12</v>
      </c>
      <c r="E90" s="17">
        <f>+D90/C90</f>
        <v>7.0175438596491224E-2</v>
      </c>
      <c r="G90" s="40">
        <v>1.5E-11</v>
      </c>
      <c r="H90" s="20">
        <v>0.34499999999999997</v>
      </c>
      <c r="J90" s="22">
        <v>4.9513800000000003</v>
      </c>
      <c r="K90" s="22">
        <v>4.2813999999999997</v>
      </c>
      <c r="M90" s="17">
        <v>2.3199999999999998</v>
      </c>
      <c r="N90" s="17">
        <v>1.91</v>
      </c>
      <c r="P90" s="22">
        <v>2.8000000000000001E-2</v>
      </c>
      <c r="R90" s="35">
        <v>4.8807959999999992E-4</v>
      </c>
      <c r="T90" s="6">
        <v>4.4292872160519782E-7</v>
      </c>
      <c r="V90" s="18">
        <v>0.6987951807228916</v>
      </c>
      <c r="X90" s="20">
        <v>0.4778</v>
      </c>
      <c r="AD90" s="24">
        <v>645</v>
      </c>
      <c r="AE90" s="24" t="s">
        <v>18</v>
      </c>
      <c r="AF90" s="24">
        <v>2000</v>
      </c>
      <c r="AH90" s="45"/>
      <c r="AJ90" s="28">
        <v>119391957.0369169</v>
      </c>
      <c r="AL90" s="2" t="s">
        <v>150</v>
      </c>
      <c r="AM90" s="2" t="s">
        <v>150</v>
      </c>
      <c r="AN90" s="2" t="s">
        <v>567</v>
      </c>
    </row>
    <row r="91" spans="1:40">
      <c r="P91" s="22">
        <v>2.5000000000000001E-2</v>
      </c>
      <c r="T91" s="6"/>
      <c r="AH91" s="45"/>
      <c r="AM91" s="2" t="s">
        <v>151</v>
      </c>
    </row>
    <row r="92" spans="1:40">
      <c r="T92" s="6"/>
      <c r="AH92" s="45"/>
    </row>
    <row r="93" spans="1:40">
      <c r="A93" s="4" t="s">
        <v>153</v>
      </c>
      <c r="C93" s="40">
        <v>4.3799999999999999E-10</v>
      </c>
      <c r="D93" s="40">
        <v>2.6484589242994045E-11</v>
      </c>
      <c r="E93" s="17">
        <f>+D93/C93</f>
        <v>6.0467098728296906E-2</v>
      </c>
      <c r="G93" s="40">
        <v>5.275182481751825E-11</v>
      </c>
      <c r="H93" s="20">
        <v>0.72699999999999998</v>
      </c>
      <c r="J93" s="22">
        <v>2.80694</v>
      </c>
      <c r="K93" s="22">
        <v>2.3083499999999999</v>
      </c>
      <c r="M93" s="20">
        <v>4.5698969629126234</v>
      </c>
      <c r="N93" s="20">
        <v>1.3888888888888888</v>
      </c>
      <c r="P93" s="22">
        <v>4.648E-2</v>
      </c>
      <c r="R93" s="35">
        <v>1.0110573E-3</v>
      </c>
      <c r="T93" s="6">
        <v>1.7611710375299423E-7</v>
      </c>
      <c r="V93" s="18">
        <v>0.82046346518462743</v>
      </c>
      <c r="X93" s="20">
        <v>0.61399999999999999</v>
      </c>
      <c r="AD93" s="24">
        <v>274</v>
      </c>
      <c r="AE93" s="24" t="s">
        <v>18</v>
      </c>
      <c r="AF93" s="24">
        <v>2716</v>
      </c>
      <c r="AH93" s="45"/>
      <c r="AJ93" s="28">
        <v>37911918.319792226</v>
      </c>
      <c r="AL93" s="2" t="s">
        <v>107</v>
      </c>
      <c r="AM93" s="2" t="s">
        <v>155</v>
      </c>
      <c r="AN93" s="2" t="s">
        <v>567</v>
      </c>
    </row>
    <row r="94" spans="1:40">
      <c r="P94" s="22">
        <v>1.5800000000000002E-2</v>
      </c>
      <c r="T94" s="6"/>
      <c r="AH94" s="45"/>
      <c r="AM94" s="2" t="s">
        <v>157</v>
      </c>
    </row>
    <row r="95" spans="1:40">
      <c r="P95" s="22">
        <v>3.415E-2</v>
      </c>
      <c r="T95" s="6"/>
      <c r="AH95" s="45"/>
      <c r="AM95" s="2" t="s">
        <v>182</v>
      </c>
    </row>
    <row r="96" spans="1:40">
      <c r="T96" s="6"/>
      <c r="AH96" s="45"/>
    </row>
    <row r="97" spans="1:40">
      <c r="A97" s="2" t="s">
        <v>176</v>
      </c>
      <c r="C97" s="40">
        <v>7.4000000000000003E-10</v>
      </c>
      <c r="D97" s="40">
        <v>6.6000000000000005E-11</v>
      </c>
      <c r="E97" s="17">
        <f>+D97/C97</f>
        <v>8.9189189189189194E-2</v>
      </c>
      <c r="G97" s="40">
        <v>1.13E-10</v>
      </c>
      <c r="H97" s="55"/>
      <c r="J97" s="22">
        <v>2.5646100000000001</v>
      </c>
      <c r="K97" s="22">
        <v>2.0577100000000002</v>
      </c>
      <c r="M97" s="20"/>
      <c r="N97" s="20"/>
      <c r="P97" s="22">
        <v>5.1999999999999998E-2</v>
      </c>
      <c r="R97" s="35">
        <v>1.5227054E-3</v>
      </c>
      <c r="T97" s="6">
        <v>8.7226624227089788E-8</v>
      </c>
      <c r="X97" s="20">
        <v>0.67949999999999999</v>
      </c>
      <c r="AD97" s="24">
        <v>294</v>
      </c>
      <c r="AE97" s="24" t="s">
        <v>18</v>
      </c>
      <c r="AF97" s="24">
        <v>7170</v>
      </c>
      <c r="AH97" s="45"/>
      <c r="AJ97" s="28">
        <v>37062378.834530734</v>
      </c>
      <c r="AL97" s="2" t="s">
        <v>92</v>
      </c>
      <c r="AN97" s="2" t="s">
        <v>567</v>
      </c>
    </row>
    <row r="98" spans="1:40">
      <c r="H98" s="55"/>
      <c r="M98" s="20"/>
      <c r="N98" s="20"/>
      <c r="T98" s="6"/>
      <c r="AH98" s="45"/>
    </row>
    <row r="99" spans="1:40">
      <c r="A99" s="4" t="s">
        <v>274</v>
      </c>
      <c r="B99" s="24"/>
      <c r="C99" s="40">
        <v>1.0099999999999999E-8</v>
      </c>
      <c r="D99" s="24"/>
      <c r="E99" s="20"/>
      <c r="G99" s="40">
        <v>8.98E-10</v>
      </c>
      <c r="H99" s="20">
        <v>0.66700000000000004</v>
      </c>
      <c r="I99" s="24"/>
      <c r="J99" s="22">
        <v>2.046116</v>
      </c>
      <c r="K99" s="22">
        <v>1.6887099999999999</v>
      </c>
      <c r="L99" s="22"/>
      <c r="M99" s="20">
        <v>7.02</v>
      </c>
      <c r="N99" s="20">
        <v>1.1000000000000001</v>
      </c>
      <c r="O99" s="20"/>
      <c r="P99" s="22">
        <v>2.3E-2</v>
      </c>
      <c r="Q99" s="22"/>
      <c r="R99" s="35">
        <v>1.7055971E-2</v>
      </c>
      <c r="T99" s="6">
        <v>1.2897488616076514E-7</v>
      </c>
      <c r="V99" s="18">
        <v>0.87531172069825436</v>
      </c>
      <c r="X99" s="20">
        <v>0.60299999999999998</v>
      </c>
      <c r="AE99" s="24" t="s">
        <v>18</v>
      </c>
      <c r="AH99" s="45"/>
      <c r="AJ99" s="28">
        <v>1165418.4865774193</v>
      </c>
      <c r="AL99" s="2" t="s">
        <v>273</v>
      </c>
      <c r="AN99" s="2" t="s">
        <v>567</v>
      </c>
    </row>
    <row r="100" spans="1:40">
      <c r="F100" s="56"/>
      <c r="G100" s="56"/>
      <c r="H100" s="17"/>
      <c r="J100" s="57"/>
      <c r="K100" s="18"/>
      <c r="T100" s="6"/>
      <c r="AH100" s="45"/>
    </row>
    <row r="101" spans="1:40">
      <c r="A101" s="2" t="s">
        <v>42</v>
      </c>
      <c r="C101" s="40">
        <v>1.225E-9</v>
      </c>
      <c r="D101" s="24"/>
      <c r="E101" s="20"/>
      <c r="G101" s="40">
        <v>2.3939260563380281E-10</v>
      </c>
      <c r="H101" s="20">
        <v>0.77500000000000002</v>
      </c>
      <c r="J101" s="22">
        <v>2.19625</v>
      </c>
      <c r="K101" s="22">
        <v>1.84588</v>
      </c>
      <c r="M101" s="17">
        <v>4</v>
      </c>
      <c r="N101" s="17">
        <v>1.4159999999999999</v>
      </c>
      <c r="P101" s="22">
        <v>0.11747</v>
      </c>
      <c r="R101" s="35">
        <v>2.2612029999999998E-3</v>
      </c>
      <c r="T101" s="6">
        <v>4.6366924823251759E-8</v>
      </c>
      <c r="V101" s="18">
        <v>0.8</v>
      </c>
      <c r="X101" s="20">
        <v>0.59</v>
      </c>
      <c r="AE101" s="24" t="s">
        <v>18</v>
      </c>
      <c r="AF101" s="24">
        <v>3718</v>
      </c>
      <c r="AH101" s="45"/>
      <c r="AJ101" s="28">
        <v>54328961.933883496</v>
      </c>
      <c r="AL101" s="2" t="s">
        <v>158</v>
      </c>
      <c r="AM101" s="2" t="s">
        <v>617</v>
      </c>
      <c r="AN101" s="2" t="s">
        <v>695</v>
      </c>
    </row>
    <row r="102" spans="1:40">
      <c r="T102" s="6"/>
      <c r="AH102" s="45"/>
    </row>
    <row r="103" spans="1:40">
      <c r="A103" s="2" t="s">
        <v>174</v>
      </c>
      <c r="C103" s="40">
        <v>1.14E-9</v>
      </c>
      <c r="D103" s="40">
        <v>5.4999999999999996E-10</v>
      </c>
      <c r="E103" s="17">
        <f>+D103/C103</f>
        <v>0.48245614035087714</v>
      </c>
      <c r="G103" s="40">
        <v>1.5512195121951217E-10</v>
      </c>
      <c r="H103" s="20">
        <v>0.64300000000000002</v>
      </c>
      <c r="J103" s="22">
        <v>5.1931599999999998</v>
      </c>
      <c r="K103" s="22">
        <v>4.4691400000000003</v>
      </c>
      <c r="M103" s="20">
        <v>2.169</v>
      </c>
      <c r="N103" s="20">
        <v>3.48</v>
      </c>
      <c r="P103" s="22">
        <v>0.1026</v>
      </c>
      <c r="R103" s="35">
        <v>5.0948195999999998E-3</v>
      </c>
      <c r="T103" s="6">
        <v>4.9106171658330859E-7</v>
      </c>
      <c r="V103" s="18">
        <v>0.68444304196907546</v>
      </c>
      <c r="X103" s="20">
        <v>0.49099999999999999</v>
      </c>
      <c r="AD103" s="24">
        <v>779</v>
      </c>
      <c r="AE103" s="24" t="s">
        <v>18</v>
      </c>
      <c r="AF103" s="24">
        <v>3025</v>
      </c>
      <c r="AH103" s="45"/>
      <c r="AJ103" s="28">
        <v>50144862.937374637</v>
      </c>
      <c r="AL103" s="2" t="s">
        <v>186</v>
      </c>
      <c r="AM103" s="2" t="s">
        <v>186</v>
      </c>
    </row>
    <row r="104" spans="1:40">
      <c r="T104" s="6"/>
      <c r="AH104" s="45"/>
    </row>
    <row r="105" spans="1:40">
      <c r="A105" s="2" t="s">
        <v>171</v>
      </c>
      <c r="C105" s="40">
        <v>1.0700000000000001E-10</v>
      </c>
      <c r="D105" s="40">
        <v>9.3999999999999995E-12</v>
      </c>
      <c r="E105" s="17">
        <f>+D105/C105</f>
        <v>8.7850467289719611E-2</v>
      </c>
      <c r="G105" s="40">
        <v>1.7100000000000001E-11</v>
      </c>
      <c r="H105" s="20">
        <v>0.77300000000000002</v>
      </c>
      <c r="J105" s="22">
        <v>4.0889600000000002</v>
      </c>
      <c r="K105" s="22">
        <v>3.4941300000000002</v>
      </c>
      <c r="M105" s="17">
        <v>3.2</v>
      </c>
      <c r="N105" s="17">
        <v>1.59</v>
      </c>
      <c r="P105" s="22">
        <v>0.11</v>
      </c>
      <c r="R105" s="35">
        <v>3.7387191000000001E-4</v>
      </c>
      <c r="T105" s="6">
        <v>1.8184997952586964E-7</v>
      </c>
      <c r="V105" s="18">
        <v>0.76190476190476186</v>
      </c>
      <c r="X105" s="20">
        <v>0.52490000000000003</v>
      </c>
      <c r="AD105" s="24">
        <v>138</v>
      </c>
      <c r="AE105" s="24" t="s">
        <v>18</v>
      </c>
      <c r="AF105" s="24">
        <v>6453</v>
      </c>
      <c r="AH105" s="45"/>
      <c r="AJ105" s="28">
        <v>327527839.86638862</v>
      </c>
      <c r="AL105" s="2" t="s">
        <v>169</v>
      </c>
      <c r="AM105" s="2" t="s">
        <v>92</v>
      </c>
      <c r="AN105" s="2" t="s">
        <v>567</v>
      </c>
    </row>
    <row r="106" spans="1:40">
      <c r="P106" s="22">
        <v>2.1000000000000001E-2</v>
      </c>
      <c r="T106" s="6"/>
      <c r="AH106" s="45"/>
      <c r="AM106" s="2" t="s">
        <v>151</v>
      </c>
    </row>
    <row r="107" spans="1:40">
      <c r="T107" s="6"/>
      <c r="AH107" s="45"/>
    </row>
    <row r="108" spans="1:40">
      <c r="A108" s="4" t="s">
        <v>170</v>
      </c>
      <c r="C108" s="40">
        <v>2.0700000000000001E-10</v>
      </c>
      <c r="D108" s="40">
        <v>2.17E-11</v>
      </c>
      <c r="E108" s="17">
        <f>+D108/C108</f>
        <v>0.10483091787439613</v>
      </c>
      <c r="G108" s="40">
        <v>5.68E-11</v>
      </c>
      <c r="H108" s="20">
        <v>0.63300000000000001</v>
      </c>
      <c r="J108" s="22">
        <v>4.27372</v>
      </c>
      <c r="K108" s="22">
        <v>3.6755800000000001</v>
      </c>
      <c r="M108" s="17">
        <v>4.556</v>
      </c>
      <c r="N108" s="17">
        <v>0.85099999999999998</v>
      </c>
      <c r="P108" s="22">
        <v>6.7000000000000004E-2</v>
      </c>
      <c r="R108" s="35">
        <v>7.608450600000001E-4</v>
      </c>
      <c r="T108" s="6">
        <v>1.4491941445380544E-7</v>
      </c>
      <c r="V108" s="18">
        <v>0.82001439884809213</v>
      </c>
      <c r="X108" s="20">
        <v>0.61650000000000005</v>
      </c>
      <c r="AD108" s="24">
        <v>219</v>
      </c>
      <c r="AE108" s="24" t="s">
        <v>18</v>
      </c>
      <c r="AF108" s="24">
        <v>5187</v>
      </c>
      <c r="AH108" s="45"/>
      <c r="AJ108" s="28">
        <v>173457394.2039341</v>
      </c>
      <c r="AL108" s="2" t="s">
        <v>169</v>
      </c>
      <c r="AM108" s="2" t="s">
        <v>212</v>
      </c>
      <c r="AN108" s="2" t="s">
        <v>567</v>
      </c>
    </row>
    <row r="109" spans="1:40">
      <c r="T109" s="6"/>
      <c r="AH109" s="45"/>
    </row>
    <row r="110" spans="1:40">
      <c r="A110" s="2" t="s">
        <v>167</v>
      </c>
      <c r="C110" s="40">
        <v>2.2900000000000001E-10</v>
      </c>
      <c r="D110" s="40">
        <v>2.5000000000000001E-11</v>
      </c>
      <c r="E110" s="17">
        <f>+D110/C110</f>
        <v>0.1091703056768559</v>
      </c>
      <c r="G110" s="40">
        <v>4.4919230769230769E-11</v>
      </c>
      <c r="H110" s="20">
        <v>0.58799999999999997</v>
      </c>
      <c r="J110" s="22">
        <v>5.9760299999999997</v>
      </c>
      <c r="K110" s="22">
        <v>5.1725899999999996</v>
      </c>
      <c r="M110" s="17">
        <v>1.7</v>
      </c>
      <c r="N110" s="17">
        <v>1.3</v>
      </c>
      <c r="P110" s="22">
        <v>4.7399999999999998E-2</v>
      </c>
      <c r="R110" s="35">
        <v>1.18452311E-3</v>
      </c>
      <c r="T110" s="6"/>
      <c r="V110" s="18">
        <v>0.62962962962962954</v>
      </c>
      <c r="X110" s="20">
        <v>0.56000000000000005</v>
      </c>
      <c r="AD110" s="24">
        <v>96</v>
      </c>
      <c r="AE110" s="24" t="s">
        <v>18</v>
      </c>
      <c r="AF110" s="24">
        <v>1286</v>
      </c>
      <c r="AH110" s="45"/>
      <c r="AJ110" s="28">
        <v>108643134.34984189</v>
      </c>
      <c r="AL110" s="2" t="s">
        <v>166</v>
      </c>
      <c r="AM110" s="2" t="s">
        <v>617</v>
      </c>
    </row>
    <row r="111" spans="1:40">
      <c r="T111" s="6"/>
    </row>
    <row r="112" spans="1:40">
      <c r="T112" s="6"/>
    </row>
    <row r="113" spans="1:40">
      <c r="T113" s="6"/>
    </row>
    <row r="114" spans="1:40">
      <c r="T114" s="6"/>
    </row>
    <row r="115" spans="1:40">
      <c r="A115" s="16" t="s">
        <v>41</v>
      </c>
      <c r="T115" s="6"/>
    </row>
    <row r="116" spans="1:40">
      <c r="T116" s="6"/>
    </row>
    <row r="117" spans="1:40">
      <c r="A117" s="2" t="s">
        <v>79</v>
      </c>
      <c r="C117" s="40">
        <v>3.9900000000000002E-10</v>
      </c>
      <c r="D117" s="40">
        <v>5.9000000000000003E-11</v>
      </c>
      <c r="E117" s="17">
        <f>+D117/C117</f>
        <v>0.14786967418546365</v>
      </c>
      <c r="G117" s="40">
        <v>4.7499999999999998E-11</v>
      </c>
      <c r="H117" s="20">
        <v>0.7</v>
      </c>
      <c r="J117" s="22">
        <v>2.5710099999999998</v>
      </c>
      <c r="K117" s="22">
        <v>2.24356</v>
      </c>
      <c r="M117" s="20"/>
      <c r="N117" s="20"/>
      <c r="P117" s="22">
        <v>1.0576E-2</v>
      </c>
      <c r="R117" s="35">
        <v>8.9518043999999995E-4</v>
      </c>
      <c r="T117" s="6"/>
      <c r="AD117" s="24">
        <v>84</v>
      </c>
      <c r="AE117" s="24" t="s">
        <v>18</v>
      </c>
      <c r="AF117" s="24">
        <v>1250</v>
      </c>
      <c r="AJ117" s="28">
        <v>13394796.196656035</v>
      </c>
      <c r="AL117" s="2" t="s">
        <v>80</v>
      </c>
    </row>
    <row r="118" spans="1:40">
      <c r="M118" s="20"/>
      <c r="N118" s="20"/>
      <c r="T118" s="6"/>
    </row>
    <row r="119" spans="1:40">
      <c r="A119" s="2" t="s">
        <v>78</v>
      </c>
      <c r="C119" s="40">
        <v>3.15E-10</v>
      </c>
      <c r="D119" s="40">
        <v>2.7E-11</v>
      </c>
      <c r="E119" s="17">
        <f>+D119/C119</f>
        <v>8.5714285714285715E-2</v>
      </c>
      <c r="G119" s="40">
        <v>3.5800000000000002E-11</v>
      </c>
      <c r="H119" s="20">
        <v>0.89500000000000002</v>
      </c>
      <c r="J119" s="22">
        <v>4.0069999999999997</v>
      </c>
      <c r="K119" s="22">
        <v>3.3868100000000001</v>
      </c>
      <c r="M119" s="20"/>
      <c r="N119" s="20"/>
      <c r="P119" s="22">
        <v>1.2005999999999999E-2</v>
      </c>
      <c r="R119" s="35">
        <v>1.0668451499999999E-3</v>
      </c>
      <c r="T119" s="6"/>
      <c r="AD119" s="24">
        <v>167</v>
      </c>
      <c r="AE119" s="24" t="s">
        <v>18</v>
      </c>
      <c r="AF119" s="24">
        <v>3000</v>
      </c>
      <c r="AJ119" s="28">
        <v>19288723.268706951</v>
      </c>
      <c r="AL119" s="2" t="s">
        <v>81</v>
      </c>
    </row>
    <row r="120" spans="1:40">
      <c r="T120" s="6"/>
    </row>
    <row r="121" spans="1:40">
      <c r="A121" s="2" t="s">
        <v>162</v>
      </c>
      <c r="C121" s="40">
        <v>7.157E-9</v>
      </c>
      <c r="D121" s="40">
        <v>3.274181217874688E-10</v>
      </c>
      <c r="E121" s="17">
        <f>+D121/C121</f>
        <v>4.5747956097173227E-2</v>
      </c>
      <c r="G121" s="40">
        <v>1.7366249999999999E-9</v>
      </c>
      <c r="H121" s="20">
        <v>0.72</v>
      </c>
      <c r="J121" s="22">
        <v>2.12616</v>
      </c>
      <c r="K121" s="22">
        <v>1.9091199999999999</v>
      </c>
      <c r="M121" s="17">
        <v>0.8</v>
      </c>
      <c r="N121" s="17">
        <v>1.1499999999999999</v>
      </c>
      <c r="P121" s="22">
        <v>8.3000000000000004E-2</v>
      </c>
      <c r="R121" s="35">
        <v>1.3663571839999999E-2</v>
      </c>
      <c r="T121" s="6"/>
      <c r="X121" s="20">
        <v>0.46510000000000001</v>
      </c>
      <c r="AD121" s="24">
        <v>544</v>
      </c>
      <c r="AE121" s="24" t="s">
        <v>18</v>
      </c>
      <c r="AF121" s="24">
        <v>314</v>
      </c>
      <c r="AJ121" s="28">
        <v>6323357.6145186722</v>
      </c>
      <c r="AL121" s="2" t="s">
        <v>161</v>
      </c>
      <c r="AM121" s="2" t="s">
        <v>161</v>
      </c>
    </row>
    <row r="122" spans="1:40">
      <c r="T122" s="6"/>
    </row>
    <row r="123" spans="1:40">
      <c r="T123" s="6"/>
    </row>
    <row r="124" spans="1:40">
      <c r="T124" s="6"/>
    </row>
    <row r="125" spans="1:40">
      <c r="T125" s="6"/>
    </row>
    <row r="126" spans="1:40">
      <c r="A126" s="16" t="s">
        <v>38</v>
      </c>
      <c r="T126" s="6"/>
    </row>
    <row r="127" spans="1:40">
      <c r="T127" s="6"/>
    </row>
    <row r="128" spans="1:40">
      <c r="A128" s="2" t="s">
        <v>209</v>
      </c>
      <c r="C128" s="40">
        <v>3.0199999999999999E-10</v>
      </c>
      <c r="D128" s="40">
        <v>6.3388409464197739E-11</v>
      </c>
      <c r="E128" s="17">
        <f>+D128/C128</f>
        <v>0.20989539557681372</v>
      </c>
      <c r="G128" s="40">
        <v>1.3699999999999999E-10</v>
      </c>
      <c r="H128" s="20">
        <v>0.5</v>
      </c>
      <c r="J128" s="22">
        <v>15.074299999999999</v>
      </c>
      <c r="K128" s="22">
        <v>13.3399</v>
      </c>
      <c r="M128" s="20"/>
      <c r="N128" s="17">
        <v>0.375</v>
      </c>
      <c r="P128" s="18">
        <v>1.09E-2</v>
      </c>
      <c r="R128" s="35">
        <v>4.0286497999999999E-3</v>
      </c>
      <c r="T128" s="6">
        <v>7.640351480868964E-7</v>
      </c>
      <c r="X128" s="20">
        <v>0.52</v>
      </c>
      <c r="AD128" s="24">
        <v>32</v>
      </c>
      <c r="AE128" s="24" t="s">
        <v>18</v>
      </c>
      <c r="AF128" s="24">
        <v>36</v>
      </c>
      <c r="AH128" s="24" t="s">
        <v>560</v>
      </c>
      <c r="AJ128" s="28">
        <v>18245230.629758406</v>
      </c>
      <c r="AL128" s="2" t="s">
        <v>205</v>
      </c>
      <c r="AM128" s="2" t="s">
        <v>617</v>
      </c>
      <c r="AN128" s="2" t="s">
        <v>701</v>
      </c>
    </row>
    <row r="129" spans="1:41">
      <c r="M129" s="20"/>
      <c r="T129" s="6"/>
    </row>
    <row r="130" spans="1:41" s="4" customFormat="1">
      <c r="A130" s="4" t="s">
        <v>239</v>
      </c>
      <c r="C130" s="40">
        <v>1.1559999999999999E-9</v>
      </c>
      <c r="D130" s="40">
        <v>2.4186488649430573E-11</v>
      </c>
      <c r="E130" s="17">
        <f>+D130/C130</f>
        <v>2.0922568035839598E-2</v>
      </c>
      <c r="F130" s="40"/>
      <c r="G130" s="40">
        <v>3.59E-10</v>
      </c>
      <c r="H130" s="24">
        <v>0.56599999999999995</v>
      </c>
      <c r="J130" s="22">
        <v>129.23599999999999</v>
      </c>
      <c r="K130" s="22">
        <v>40.888890000000004</v>
      </c>
      <c r="L130" s="12"/>
      <c r="M130" s="20"/>
      <c r="N130" s="20"/>
      <c r="P130" s="22"/>
      <c r="Q130" s="12"/>
      <c r="R130" s="35">
        <v>4.7267556840000002E-2</v>
      </c>
      <c r="T130" s="30"/>
      <c r="V130" s="12"/>
      <c r="X130" s="20">
        <v>0.34</v>
      </c>
      <c r="AD130" s="24">
        <v>2609</v>
      </c>
      <c r="AE130" s="24" t="s">
        <v>18</v>
      </c>
      <c r="AF130" s="24">
        <v>788</v>
      </c>
      <c r="AG130" s="24"/>
      <c r="AH130" s="24"/>
      <c r="AJ130" s="29"/>
      <c r="AL130" s="4" t="s">
        <v>238</v>
      </c>
      <c r="AO130" s="24"/>
    </row>
    <row r="131" spans="1:41">
      <c r="T131" s="6"/>
    </row>
    <row r="132" spans="1:41">
      <c r="A132" s="4" t="s">
        <v>11</v>
      </c>
      <c r="C132" s="40">
        <v>9.6300000000000009E-10</v>
      </c>
      <c r="D132" s="40">
        <v>1.2643114788433278E-11</v>
      </c>
      <c r="E132" s="17">
        <f>+D132/C132</f>
        <v>1.3128883477085438E-2</v>
      </c>
      <c r="G132" s="40">
        <v>1.8999999999999999E-10</v>
      </c>
      <c r="H132" s="20">
        <v>0.54400000000000004</v>
      </c>
      <c r="J132" s="22">
        <v>111.098</v>
      </c>
      <c r="K132" s="22">
        <v>26.00996</v>
      </c>
      <c r="M132" s="20">
        <v>2.5027322404371586</v>
      </c>
      <c r="N132" s="20">
        <v>0.94381718351248944</v>
      </c>
      <c r="P132" s="22">
        <v>3.1960000000000002E-2</v>
      </c>
      <c r="R132" s="35">
        <v>2.5047591480000003E-2</v>
      </c>
      <c r="T132" s="6">
        <v>6.0646313843734084E-5</v>
      </c>
      <c r="X132" s="20">
        <v>0.36</v>
      </c>
      <c r="AD132" s="24">
        <v>6843</v>
      </c>
      <c r="AE132" s="24" t="s">
        <v>18</v>
      </c>
      <c r="AF132" s="24">
        <v>940</v>
      </c>
      <c r="AH132" s="24" t="s">
        <v>560</v>
      </c>
      <c r="AJ132" s="28">
        <v>17141830.042895764</v>
      </c>
      <c r="AL132" s="2" t="s">
        <v>240</v>
      </c>
      <c r="AM132" s="2" t="s">
        <v>244</v>
      </c>
      <c r="AN132" s="2" t="s">
        <v>567</v>
      </c>
      <c r="AO132" s="24">
        <f>+P132/(2*C132*(1-P132))</f>
        <v>17141830.042895764</v>
      </c>
    </row>
    <row r="133" spans="1:41">
      <c r="A133" s="4"/>
      <c r="P133" s="22">
        <v>3.1699999999999999E-2</v>
      </c>
      <c r="T133" s="6"/>
      <c r="AM133" s="2" t="s">
        <v>242</v>
      </c>
    </row>
    <row r="134" spans="1:41">
      <c r="A134" s="4"/>
      <c r="T134" s="6"/>
    </row>
    <row r="135" spans="1:41" s="4" customFormat="1">
      <c r="A135" s="2" t="s">
        <v>28</v>
      </c>
      <c r="C135" s="40">
        <v>2.9E-11</v>
      </c>
      <c r="D135" s="40">
        <v>3.998E-11</v>
      </c>
      <c r="E135" s="17"/>
      <c r="F135" s="40"/>
      <c r="G135" s="40"/>
      <c r="H135" s="20"/>
      <c r="J135" s="22">
        <v>34.200000000000003</v>
      </c>
      <c r="K135" s="22">
        <v>22.022600000000001</v>
      </c>
      <c r="L135" s="12"/>
      <c r="N135" s="17"/>
      <c r="O135" s="14"/>
      <c r="P135" s="22">
        <v>7.6000000000000004E-4</v>
      </c>
      <c r="Q135" s="12"/>
      <c r="R135" s="35"/>
      <c r="T135" s="3"/>
      <c r="V135" s="12"/>
      <c r="X135" s="20">
        <v>0.77539999999999998</v>
      </c>
      <c r="AD135" s="24">
        <v>1</v>
      </c>
      <c r="AE135" s="24" t="s">
        <v>18</v>
      </c>
      <c r="AF135" s="24">
        <v>1000</v>
      </c>
      <c r="AG135" s="24"/>
      <c r="AH135" s="24" t="s">
        <v>560</v>
      </c>
      <c r="AJ135" s="29"/>
      <c r="AL135" s="4" t="s">
        <v>594</v>
      </c>
      <c r="AM135" s="4" t="s">
        <v>596</v>
      </c>
      <c r="AO135" s="24">
        <v>14189889</v>
      </c>
    </row>
    <row r="136" spans="1:41" s="4" customFormat="1">
      <c r="A136" s="2"/>
      <c r="C136" s="40">
        <v>2.4699999999999999E-11</v>
      </c>
      <c r="D136" s="40">
        <v>1.7E-12</v>
      </c>
      <c r="E136" s="17">
        <f>+D136/C136</f>
        <v>6.8825910931174086E-2</v>
      </c>
      <c r="F136" s="40"/>
      <c r="G136" s="40">
        <v>4.93E-11</v>
      </c>
      <c r="H136" s="20">
        <v>0.81820000000000004</v>
      </c>
      <c r="J136" s="22"/>
      <c r="K136" s="22"/>
      <c r="L136" s="12"/>
      <c r="M136" s="17">
        <v>9.9090000000000007</v>
      </c>
      <c r="N136" s="17">
        <v>0.42</v>
      </c>
      <c r="O136" s="14"/>
      <c r="P136" s="22"/>
      <c r="Q136" s="12"/>
      <c r="R136" s="35"/>
      <c r="T136" s="3"/>
      <c r="V136" s="12"/>
      <c r="X136" s="20"/>
      <c r="AD136" s="24">
        <v>37</v>
      </c>
      <c r="AE136" s="24" t="s">
        <v>18</v>
      </c>
      <c r="AF136" s="24">
        <v>1500</v>
      </c>
      <c r="AG136" s="24"/>
      <c r="AH136" s="24"/>
      <c r="AJ136" s="29"/>
      <c r="AL136" s="2" t="s">
        <v>81</v>
      </c>
      <c r="AO136" s="24"/>
    </row>
    <row r="137" spans="1:41">
      <c r="A137" s="4"/>
      <c r="T137" s="6"/>
    </row>
    <row r="138" spans="1:41">
      <c r="A138" s="2" t="s">
        <v>215</v>
      </c>
      <c r="C138" s="40">
        <v>5.4999999999999996E-10</v>
      </c>
      <c r="D138" s="40">
        <v>3.6753507537887562E-11</v>
      </c>
      <c r="E138" s="17">
        <f>+D138/C138</f>
        <v>6.6824559159795571E-2</v>
      </c>
      <c r="J138" s="22">
        <v>167.67599999999999</v>
      </c>
      <c r="K138" s="22">
        <v>39.661670000000001</v>
      </c>
      <c r="M138" s="17">
        <v>0.38100000000000001</v>
      </c>
      <c r="N138" s="17">
        <v>1.0269999999999999</v>
      </c>
      <c r="P138" s="22">
        <v>8.5000000000000006E-3</v>
      </c>
      <c r="R138" s="35">
        <v>2.1813918499999998E-2</v>
      </c>
      <c r="T138" s="6">
        <v>2.3689058501399112E-5</v>
      </c>
      <c r="X138" s="20">
        <v>0.35499999999999998</v>
      </c>
      <c r="AD138" s="24">
        <v>455</v>
      </c>
      <c r="AE138" s="24" t="s">
        <v>18</v>
      </c>
      <c r="AF138" s="24">
        <v>232</v>
      </c>
      <c r="AH138" s="24" t="s">
        <v>559</v>
      </c>
      <c r="AJ138" s="28">
        <v>3896758.8135515521</v>
      </c>
      <c r="AL138" s="2" t="s">
        <v>213</v>
      </c>
      <c r="AM138" s="2" t="s">
        <v>217</v>
      </c>
      <c r="AN138" s="2" t="s">
        <v>567</v>
      </c>
      <c r="AO138" s="24">
        <f>+P138/(4*C138*(1-P138))</f>
        <v>3896758.8135515521</v>
      </c>
    </row>
    <row r="139" spans="1:41">
      <c r="T139" s="6"/>
    </row>
    <row r="140" spans="1:41">
      <c r="A140" s="2" t="s">
        <v>222</v>
      </c>
      <c r="C140" s="40">
        <v>1.66E-10</v>
      </c>
      <c r="D140" s="40">
        <v>1.1000000000000001E-11</v>
      </c>
      <c r="E140" s="17">
        <f>+D140/C140</f>
        <v>6.6265060240963861E-2</v>
      </c>
      <c r="G140" s="40">
        <v>3.8799999999999998E-11</v>
      </c>
      <c r="H140" s="20">
        <v>0.59799999999999998</v>
      </c>
      <c r="J140" s="22">
        <v>11.458399999999999</v>
      </c>
      <c r="K140" s="22">
        <v>7.7052399999999999</v>
      </c>
      <c r="M140" s="17">
        <v>1.806</v>
      </c>
      <c r="N140" s="17">
        <v>1.1579999999999999</v>
      </c>
      <c r="P140" s="18">
        <v>6.3E-3</v>
      </c>
      <c r="R140" s="35">
        <v>1.27906984E-3</v>
      </c>
      <c r="T140" s="6"/>
      <c r="X140" s="20">
        <v>0.63300000000000001</v>
      </c>
      <c r="AD140" s="24">
        <v>520</v>
      </c>
      <c r="AE140" s="24" t="s">
        <v>18</v>
      </c>
      <c r="AF140" s="28">
        <v>4344</v>
      </c>
      <c r="AG140" s="28"/>
      <c r="AH140" s="45" t="s">
        <v>559</v>
      </c>
      <c r="AJ140" s="28">
        <v>9548104.8678966649</v>
      </c>
      <c r="AL140" s="2" t="s">
        <v>219</v>
      </c>
      <c r="AM140" s="2" t="s">
        <v>617</v>
      </c>
    </row>
    <row r="141" spans="1:41">
      <c r="T141" s="6"/>
      <c r="AF141" s="28"/>
      <c r="AG141" s="28"/>
      <c r="AH141" s="45"/>
    </row>
    <row r="142" spans="1:41">
      <c r="A142" s="2" t="s">
        <v>220</v>
      </c>
      <c r="C142" s="40">
        <v>1.5999999999999999E-10</v>
      </c>
      <c r="D142" s="40">
        <v>8.9999999999999999E-11</v>
      </c>
      <c r="E142" s="17">
        <f>+D142/C142</f>
        <v>0.5625</v>
      </c>
      <c r="G142" s="40">
        <v>4.1700000000000002E-11</v>
      </c>
      <c r="H142" s="20">
        <v>0.61499999999999999</v>
      </c>
      <c r="J142" s="22">
        <v>8.96645</v>
      </c>
      <c r="K142" s="22">
        <v>6.1456</v>
      </c>
      <c r="M142" s="17">
        <v>3.8260000000000001</v>
      </c>
      <c r="N142" s="17">
        <v>0.92300000000000004</v>
      </c>
      <c r="P142" s="18">
        <v>2.0660000000000001E-2</v>
      </c>
      <c r="R142" s="35">
        <v>9.8329599999999982E-4</v>
      </c>
      <c r="T142" s="6">
        <v>4.9437741286177557E-6</v>
      </c>
      <c r="X142" s="20">
        <v>0.68100000000000005</v>
      </c>
      <c r="AD142" s="24">
        <v>371</v>
      </c>
      <c r="AE142" s="24" t="s">
        <v>18</v>
      </c>
      <c r="AF142" s="28">
        <v>4805</v>
      </c>
      <c r="AG142" s="28"/>
      <c r="AH142" s="45" t="s">
        <v>559</v>
      </c>
      <c r="AJ142" s="28">
        <v>32962250.086793151</v>
      </c>
      <c r="AL142" s="2" t="s">
        <v>219</v>
      </c>
      <c r="AM142" s="2" t="s">
        <v>617</v>
      </c>
      <c r="AN142" s="2" t="s">
        <v>702</v>
      </c>
    </row>
    <row r="143" spans="1:41">
      <c r="T143" s="6"/>
      <c r="AF143" s="28"/>
      <c r="AG143" s="28"/>
      <c r="AH143" s="45"/>
    </row>
    <row r="144" spans="1:41">
      <c r="A144" s="2" t="s">
        <v>221</v>
      </c>
      <c r="C144" s="40">
        <v>9.6000000000000005E-11</v>
      </c>
      <c r="D144" s="40">
        <v>7.9999999999999998E-12</v>
      </c>
      <c r="E144" s="17">
        <f>+D144/C144</f>
        <v>8.3333333333333329E-2</v>
      </c>
      <c r="G144" s="40">
        <v>5.9300000000000005E-11</v>
      </c>
      <c r="H144" s="20">
        <v>0.58099999999999996</v>
      </c>
      <c r="J144" s="22">
        <v>11.464</v>
      </c>
      <c r="K144" s="22">
        <v>6.3384299999999998</v>
      </c>
      <c r="M144" s="17">
        <v>3.2389999999999999</v>
      </c>
      <c r="N144" s="17">
        <v>1.2609999999999999</v>
      </c>
      <c r="R144" s="35">
        <v>6.0848928E-4</v>
      </c>
      <c r="T144" s="6"/>
      <c r="X144" s="20">
        <v>0.77400000000000002</v>
      </c>
      <c r="AD144" s="24">
        <v>208</v>
      </c>
      <c r="AE144" s="24" t="s">
        <v>18</v>
      </c>
      <c r="AF144" s="28">
        <v>4248</v>
      </c>
      <c r="AG144" s="28"/>
      <c r="AH144" s="45" t="s">
        <v>559</v>
      </c>
      <c r="AL144" s="2" t="s">
        <v>219</v>
      </c>
    </row>
    <row r="145" spans="1:41">
      <c r="T145" s="6"/>
    </row>
    <row r="146" spans="1:41">
      <c r="A146" s="2" t="s">
        <v>208</v>
      </c>
      <c r="C146" s="40">
        <v>8.1499999999999998E-10</v>
      </c>
      <c r="D146" s="40">
        <v>9.6751098534235519E-11</v>
      </c>
      <c r="E146" s="17">
        <f>+D146/C146</f>
        <v>0.11871300433648531</v>
      </c>
      <c r="G146" s="40">
        <v>1.6100000000000001E-10</v>
      </c>
      <c r="H146" s="20">
        <v>0.85699999999999998</v>
      </c>
      <c r="J146" s="22">
        <v>21.958300000000001</v>
      </c>
      <c r="K146" s="22">
        <v>13.78993</v>
      </c>
      <c r="M146" s="17">
        <v>1.2350000000000001</v>
      </c>
      <c r="N146" s="17">
        <v>0.89500000000000002</v>
      </c>
      <c r="Q146" s="22"/>
      <c r="R146" s="35">
        <v>1.123879295E-2</v>
      </c>
      <c r="T146" s="6"/>
      <c r="X146" s="20">
        <v>0.34300000000000003</v>
      </c>
      <c r="AD146" s="24">
        <v>95</v>
      </c>
      <c r="AE146" s="24" t="s">
        <v>18</v>
      </c>
      <c r="AF146" s="24">
        <v>37</v>
      </c>
      <c r="AH146" s="24" t="s">
        <v>560</v>
      </c>
      <c r="AL146" s="2" t="s">
        <v>205</v>
      </c>
    </row>
    <row r="147" spans="1:41">
      <c r="T147" s="6"/>
    </row>
    <row r="148" spans="1:41">
      <c r="A148" s="2" t="s">
        <v>207</v>
      </c>
      <c r="C148" s="40">
        <v>4.9199999999999996E-10</v>
      </c>
      <c r="D148" s="40">
        <v>6.5722202679612223E-11</v>
      </c>
      <c r="E148" s="17">
        <f>+D148/C148</f>
        <v>0.1335817127634395</v>
      </c>
      <c r="G148" s="40">
        <v>1E-10</v>
      </c>
      <c r="H148" s="20">
        <v>0.72699999999999998</v>
      </c>
      <c r="J148" s="22">
        <v>13.984500000000001</v>
      </c>
      <c r="M148" s="17">
        <v>1.31</v>
      </c>
      <c r="N148" s="17">
        <v>1.25</v>
      </c>
      <c r="Q148" s="22"/>
      <c r="T148" s="6"/>
      <c r="X148" s="20">
        <v>0.44400000000000001</v>
      </c>
      <c r="AD148" s="24">
        <v>65</v>
      </c>
      <c r="AE148" s="24" t="s">
        <v>18</v>
      </c>
      <c r="AF148" s="24">
        <v>37</v>
      </c>
      <c r="AH148" s="24" t="s">
        <v>560</v>
      </c>
      <c r="AL148" s="2" t="s">
        <v>205</v>
      </c>
    </row>
    <row r="149" spans="1:41">
      <c r="T149" s="6"/>
    </row>
    <row r="150" spans="1:41">
      <c r="A150" s="2" t="s">
        <v>206</v>
      </c>
      <c r="C150" s="40">
        <v>4.19E-10</v>
      </c>
      <c r="D150" s="40">
        <v>4.391906726568448E-11</v>
      </c>
      <c r="E150" s="17">
        <f>+D150/C150</f>
        <v>0.10481877629041642</v>
      </c>
      <c r="G150" s="40">
        <v>6E-11</v>
      </c>
      <c r="H150" s="20">
        <v>0.61499999999999999</v>
      </c>
      <c r="J150" s="22">
        <v>13.0328</v>
      </c>
      <c r="K150" s="22">
        <v>10.264659999999999</v>
      </c>
      <c r="M150" s="17">
        <v>1.7370000000000001</v>
      </c>
      <c r="N150" s="17">
        <v>3.55</v>
      </c>
      <c r="P150" s="22">
        <v>1.6760000000000001E-2</v>
      </c>
      <c r="R150" s="35">
        <v>4.3008925399999993E-3</v>
      </c>
      <c r="T150" s="6">
        <v>1.0271442044189852E-5</v>
      </c>
      <c r="X150" s="20">
        <v>0.40799999999999997</v>
      </c>
      <c r="AD150" s="24">
        <v>104</v>
      </c>
      <c r="AE150" s="24" t="s">
        <v>18</v>
      </c>
      <c r="AF150" s="24">
        <v>40</v>
      </c>
      <c r="AH150" s="24" t="s">
        <v>560</v>
      </c>
      <c r="AJ150" s="28">
        <v>20340913.713844027</v>
      </c>
      <c r="AL150" s="2" t="s">
        <v>205</v>
      </c>
      <c r="AM150" s="2" t="s">
        <v>205</v>
      </c>
      <c r="AN150" s="2" t="s">
        <v>567</v>
      </c>
      <c r="AO150" s="24">
        <f>+P150/(2*C150*(1-P150))</f>
        <v>20340913.713844027</v>
      </c>
    </row>
    <row r="151" spans="1:41">
      <c r="T151" s="6"/>
    </row>
    <row r="152" spans="1:41">
      <c r="A152" s="2" t="s">
        <v>17</v>
      </c>
      <c r="C152" s="40">
        <v>2.4400000000000001E-11</v>
      </c>
      <c r="D152" s="40">
        <v>4.4687919125197121E-12</v>
      </c>
      <c r="E152" s="17">
        <f>+D152/C152</f>
        <v>0.1831472095294964</v>
      </c>
      <c r="G152" s="17"/>
      <c r="J152" s="22">
        <v>76.98</v>
      </c>
      <c r="K152" s="22">
        <v>53.648310000000002</v>
      </c>
      <c r="M152" s="17">
        <v>15.667</v>
      </c>
      <c r="N152" s="17">
        <v>2.4889999999999999</v>
      </c>
      <c r="P152" s="22">
        <v>8.8999999999999999E-3</v>
      </c>
      <c r="Q152" s="22"/>
      <c r="R152" s="35">
        <v>1.3090187640000001E-3</v>
      </c>
      <c r="T152" s="6"/>
      <c r="X152" s="20">
        <v>0.73699999999999999</v>
      </c>
      <c r="AD152" s="24">
        <v>29</v>
      </c>
      <c r="AE152" s="24" t="s">
        <v>18</v>
      </c>
      <c r="AF152" s="24">
        <v>800</v>
      </c>
      <c r="AH152" s="24" t="s">
        <v>559</v>
      </c>
      <c r="AJ152" s="28">
        <v>92007390.364407152</v>
      </c>
      <c r="AL152" s="2" t="s">
        <v>233</v>
      </c>
      <c r="AM152" s="2" t="s">
        <v>235</v>
      </c>
      <c r="AN152" s="2" t="s">
        <v>236</v>
      </c>
    </row>
    <row r="153" spans="1:41">
      <c r="T153" s="6"/>
    </row>
    <row r="154" spans="1:41">
      <c r="A154" s="2" t="s">
        <v>20</v>
      </c>
      <c r="C154" s="40">
        <v>2.4200000000000001E-11</v>
      </c>
      <c r="D154" s="40">
        <v>4.8711400477349329E-12</v>
      </c>
      <c r="E154" s="17">
        <f>+D154/C154</f>
        <v>0.20128677883202201</v>
      </c>
      <c r="G154" s="17"/>
      <c r="J154" s="22">
        <v>68.02</v>
      </c>
      <c r="K154" s="22">
        <v>48.057409999999997</v>
      </c>
      <c r="M154" s="17">
        <v>32.332999999999998</v>
      </c>
      <c r="N154" s="17">
        <v>2.004</v>
      </c>
      <c r="P154" s="22">
        <v>2.69E-2</v>
      </c>
      <c r="Q154" s="22"/>
      <c r="R154" s="35">
        <v>1.1629893220000001E-3</v>
      </c>
      <c r="T154" s="6"/>
      <c r="X154" s="20">
        <v>0.75600000000000001</v>
      </c>
      <c r="AD154" s="24">
        <v>24</v>
      </c>
      <c r="AE154" s="24" t="s">
        <v>18</v>
      </c>
      <c r="AF154" s="24">
        <v>980</v>
      </c>
      <c r="AH154" s="24" t="s">
        <v>559</v>
      </c>
      <c r="AJ154" s="28">
        <v>285574516.47669411</v>
      </c>
      <c r="AL154" s="2" t="s">
        <v>233</v>
      </c>
      <c r="AM154" s="2" t="s">
        <v>235</v>
      </c>
      <c r="AN154" s="2" t="s">
        <v>236</v>
      </c>
    </row>
    <row r="155" spans="1:41">
      <c r="T155" s="6"/>
    </row>
    <row r="156" spans="1:41">
      <c r="A156" s="2" t="s">
        <v>12</v>
      </c>
      <c r="C156" s="40">
        <v>1.9399999999999999E-11</v>
      </c>
      <c r="D156" s="40">
        <v>3.6E-12</v>
      </c>
      <c r="E156" s="17">
        <f>+D156/C156</f>
        <v>0.18556701030927836</v>
      </c>
      <c r="G156" s="40">
        <v>3.8700000000000003E-12</v>
      </c>
      <c r="J156" s="22">
        <v>72.094499999999996</v>
      </c>
      <c r="K156" s="22">
        <v>53.914819999999999</v>
      </c>
      <c r="M156" s="17">
        <v>12.9</v>
      </c>
      <c r="N156" s="17">
        <v>0.73</v>
      </c>
      <c r="P156" s="22">
        <v>5.7999999999999996E-3</v>
      </c>
      <c r="Q156" s="22"/>
      <c r="R156" s="35">
        <v>1.0459475080000001E-3</v>
      </c>
      <c r="T156" s="6">
        <v>1.6344252103208043E-2</v>
      </c>
      <c r="X156" s="20">
        <v>0.72499999999999998</v>
      </c>
      <c r="AD156" s="24">
        <v>29</v>
      </c>
      <c r="AE156" s="24" t="s">
        <v>18</v>
      </c>
      <c r="AF156" s="24">
        <v>3300</v>
      </c>
      <c r="AH156" s="24" t="s">
        <v>559</v>
      </c>
      <c r="AJ156" s="28">
        <v>75178302.193962097</v>
      </c>
      <c r="AL156" s="2" t="s">
        <v>184</v>
      </c>
      <c r="AM156" s="2" t="s">
        <v>235</v>
      </c>
      <c r="AN156" s="2" t="s">
        <v>567</v>
      </c>
    </row>
    <row r="157" spans="1:41">
      <c r="T157" s="6"/>
    </row>
    <row r="158" spans="1:41">
      <c r="A158" s="2" t="s">
        <v>226</v>
      </c>
      <c r="C158" s="40">
        <v>4.7700000000000001E-10</v>
      </c>
      <c r="D158" s="40">
        <v>3.925E-11</v>
      </c>
      <c r="E158" s="17">
        <f>+D158/C158</f>
        <v>8.2285115303983233E-2</v>
      </c>
      <c r="G158" s="40">
        <v>1.58E-11</v>
      </c>
      <c r="H158" s="20">
        <v>0.57099999999999995</v>
      </c>
      <c r="J158" s="22">
        <v>27.450700000000001</v>
      </c>
      <c r="K158" s="22">
        <v>14.5031</v>
      </c>
      <c r="M158" s="17">
        <v>2.2109999999999999</v>
      </c>
      <c r="N158" s="17">
        <v>1.323</v>
      </c>
      <c r="P158" s="22">
        <v>1.66E-2</v>
      </c>
      <c r="R158" s="35">
        <v>6.9179786999999998E-3</v>
      </c>
      <c r="T158" s="58">
        <v>4.300038798642443E-5</v>
      </c>
      <c r="X158" s="20">
        <v>0.51200000000000001</v>
      </c>
      <c r="AD158" s="24">
        <v>156</v>
      </c>
      <c r="AE158" s="24" t="s">
        <v>18</v>
      </c>
      <c r="AF158" s="24">
        <v>182</v>
      </c>
      <c r="AH158" s="24" t="s">
        <v>559</v>
      </c>
      <c r="AJ158" s="28">
        <v>8847071.0225807093</v>
      </c>
      <c r="AL158" s="2" t="s">
        <v>224</v>
      </c>
      <c r="AM158" s="2" t="s">
        <v>224</v>
      </c>
      <c r="AN158" s="2" t="s">
        <v>567</v>
      </c>
    </row>
    <row r="159" spans="1:41">
      <c r="A159" s="4"/>
      <c r="T159" s="6"/>
    </row>
    <row r="160" spans="1:41">
      <c r="A160" s="4" t="s">
        <v>59</v>
      </c>
      <c r="C160" s="40">
        <v>1.8999999999999999E-10</v>
      </c>
      <c r="D160" s="40">
        <v>7.0000000000000001E-12</v>
      </c>
      <c r="E160" s="17">
        <f>+D160/C160</f>
        <v>3.6842105263157898E-2</v>
      </c>
      <c r="G160" s="40">
        <v>2.21E-11</v>
      </c>
      <c r="H160" s="20">
        <v>0.60199999999999998</v>
      </c>
      <c r="J160" s="22">
        <v>20.2239</v>
      </c>
      <c r="K160" s="22">
        <v>13.01164</v>
      </c>
      <c r="M160" s="17">
        <v>0.92300000000000004</v>
      </c>
      <c r="N160" s="17">
        <v>1.83</v>
      </c>
      <c r="P160" s="2">
        <v>0.13450999999999999</v>
      </c>
      <c r="R160" s="35">
        <v>2.4722116E-3</v>
      </c>
      <c r="T160" s="6">
        <v>2.4647564172899478E-5</v>
      </c>
      <c r="X160" s="20">
        <v>0.38100000000000001</v>
      </c>
      <c r="AD160" s="24">
        <v>789</v>
      </c>
      <c r="AE160" s="24" t="s">
        <v>18</v>
      </c>
      <c r="AF160" s="24">
        <v>3486</v>
      </c>
      <c r="AH160" s="24" t="s">
        <v>560</v>
      </c>
      <c r="AJ160" s="28">
        <v>408986451.84869421</v>
      </c>
      <c r="AL160" s="2" t="s">
        <v>192</v>
      </c>
      <c r="AM160" s="2" t="s">
        <v>617</v>
      </c>
      <c r="AN160" s="2" t="s">
        <v>703</v>
      </c>
    </row>
    <row r="161" spans="1:40">
      <c r="A161" s="4"/>
      <c r="T161" s="6"/>
    </row>
    <row r="162" spans="1:40">
      <c r="A162" s="4" t="s">
        <v>13</v>
      </c>
      <c r="C162" s="40">
        <v>2.1E-10</v>
      </c>
      <c r="D162" s="40">
        <f>+SQRT(C162/(264000*12000000))</f>
        <v>8.1417368409866198E-12</v>
      </c>
      <c r="E162" s="17">
        <f>+D162/C162</f>
        <v>3.8770175433269619E-2</v>
      </c>
      <c r="G162" s="40">
        <v>9.8725099601593615E-12</v>
      </c>
      <c r="H162" s="20">
        <v>0.45800000000000002</v>
      </c>
      <c r="J162" s="22">
        <v>12.4755</v>
      </c>
      <c r="K162" s="18">
        <v>8.7094819999999995</v>
      </c>
      <c r="M162" s="20"/>
      <c r="N162" s="17">
        <v>0.98899999999999999</v>
      </c>
      <c r="P162" s="22">
        <v>9.0799999999999995E-3</v>
      </c>
      <c r="R162" s="35">
        <v>2.9191695240571424E-3</v>
      </c>
      <c r="T162" s="6">
        <v>2.6554114889633902E-5</v>
      </c>
      <c r="X162" s="20">
        <v>0.61799999999999999</v>
      </c>
      <c r="AD162" s="24">
        <v>1265</v>
      </c>
      <c r="AE162" s="24" t="s">
        <v>18</v>
      </c>
      <c r="AF162" s="24">
        <v>3000</v>
      </c>
      <c r="AH162" s="24" t="s">
        <v>560</v>
      </c>
      <c r="AJ162" s="28">
        <v>12000116.912846878</v>
      </c>
      <c r="AL162" s="2" t="s">
        <v>256</v>
      </c>
      <c r="AM162" s="2" t="s">
        <v>264</v>
      </c>
      <c r="AN162" s="2" t="s">
        <v>567</v>
      </c>
    </row>
    <row r="163" spans="1:40">
      <c r="A163" s="4"/>
      <c r="C163" s="40">
        <v>1.6699999999999999E-10</v>
      </c>
      <c r="D163" s="40">
        <v>3.9999999999999999E-12</v>
      </c>
      <c r="E163" s="17">
        <f>+D163/C163</f>
        <v>2.3952095808383235E-2</v>
      </c>
      <c r="G163" s="40">
        <v>5.0300000000000002E-12</v>
      </c>
      <c r="H163" s="20">
        <v>0.69199999999999995</v>
      </c>
      <c r="M163" s="17">
        <v>2.125</v>
      </c>
      <c r="N163" s="17">
        <v>0.95</v>
      </c>
      <c r="P163" s="22">
        <v>6.8700000000000002E-3</v>
      </c>
      <c r="T163" s="6"/>
      <c r="AD163" s="24">
        <v>867</v>
      </c>
      <c r="AE163" s="24" t="s">
        <v>18</v>
      </c>
      <c r="AF163" s="24">
        <v>2062</v>
      </c>
      <c r="AL163" s="2" t="s">
        <v>258</v>
      </c>
      <c r="AM163" s="2" t="s">
        <v>267</v>
      </c>
    </row>
    <row r="164" spans="1:40">
      <c r="A164" s="4"/>
      <c r="C164" s="40">
        <v>3.4649999999999999E-10</v>
      </c>
      <c r="D164" s="40">
        <f>+SQRT(C164/(220*1568*11500000))</f>
        <v>9.3458397427355023E-12</v>
      </c>
      <c r="E164" s="17">
        <f>+D164/C164</f>
        <v>2.6972120469655129E-2</v>
      </c>
      <c r="G164" s="40">
        <v>1.8300000000000001E-11</v>
      </c>
      <c r="H164" s="20">
        <v>0.55400000000000005</v>
      </c>
      <c r="K164" s="18"/>
      <c r="M164" s="17">
        <v>2.8410000000000002</v>
      </c>
      <c r="N164" s="17">
        <v>0.80500000000000005</v>
      </c>
      <c r="T164" s="6"/>
      <c r="AD164" s="24">
        <v>2238</v>
      </c>
      <c r="AE164" s="24" t="s">
        <v>18</v>
      </c>
      <c r="AF164" s="24">
        <v>1568</v>
      </c>
      <c r="AL164" s="2" t="s">
        <v>259</v>
      </c>
    </row>
    <row r="165" spans="1:40">
      <c r="A165" s="4"/>
      <c r="C165" s="40">
        <v>4.4600000000000001E-10</v>
      </c>
      <c r="D165" s="40">
        <v>1.8500000000000001E-11</v>
      </c>
      <c r="E165" s="17">
        <f>+D165/C165</f>
        <v>4.1479820627802692E-2</v>
      </c>
      <c r="G165" s="40">
        <v>8.8500000000000005E-11</v>
      </c>
      <c r="M165" s="17">
        <v>0.8</v>
      </c>
      <c r="N165" s="20"/>
      <c r="T165" s="6"/>
      <c r="AD165" s="24">
        <v>1674</v>
      </c>
      <c r="AE165" s="24" t="s">
        <v>18</v>
      </c>
      <c r="AF165" s="24">
        <v>1000</v>
      </c>
      <c r="AL165" s="2" t="s">
        <v>261</v>
      </c>
    </row>
    <row r="166" spans="1:40">
      <c r="A166" s="4"/>
      <c r="C166" s="40">
        <v>7.2E-10</v>
      </c>
      <c r="D166" s="40">
        <f>+SQRT(C166/(4*5000000*4800))</f>
        <v>8.6602540378443864E-11</v>
      </c>
      <c r="M166" s="17">
        <v>3.2629999999999999</v>
      </c>
      <c r="N166" s="17">
        <v>0.62</v>
      </c>
      <c r="T166" s="6"/>
      <c r="AD166" s="24">
        <v>33</v>
      </c>
      <c r="AE166" s="24" t="s">
        <v>18</v>
      </c>
      <c r="AF166" s="24">
        <v>4800</v>
      </c>
      <c r="AL166" s="2" t="s">
        <v>265</v>
      </c>
    </row>
    <row r="167" spans="1:40">
      <c r="A167" s="4"/>
      <c r="C167" s="40">
        <v>1.7000000000000001E-10</v>
      </c>
      <c r="D167" s="40">
        <v>1.6799999999999999E-12</v>
      </c>
      <c r="M167" s="17">
        <v>1.9359999999999999</v>
      </c>
      <c r="N167" s="17">
        <v>0.624</v>
      </c>
      <c r="T167" s="6"/>
      <c r="AD167" s="24">
        <v>86</v>
      </c>
      <c r="AE167" s="24" t="s">
        <v>18</v>
      </c>
      <c r="AF167" s="24">
        <v>7200</v>
      </c>
      <c r="AL167" s="2" t="s">
        <v>270</v>
      </c>
    </row>
    <row r="168" spans="1:40">
      <c r="A168" s="4"/>
      <c r="C168" s="40">
        <v>2.867E-10</v>
      </c>
      <c r="D168" s="40">
        <v>5.2000000000000001E-11</v>
      </c>
      <c r="M168" s="17">
        <v>3.9159999999999999</v>
      </c>
      <c r="N168" s="17">
        <v>0.72699999999999998</v>
      </c>
      <c r="T168" s="6"/>
      <c r="AD168" s="24">
        <v>19</v>
      </c>
      <c r="AE168" s="24" t="s">
        <v>18</v>
      </c>
      <c r="AF168" s="24">
        <v>1740</v>
      </c>
      <c r="AL168" s="2" t="s">
        <v>271</v>
      </c>
    </row>
    <row r="169" spans="1:40">
      <c r="T169" s="6"/>
    </row>
    <row r="170" spans="1:40">
      <c r="A170" s="2" t="s">
        <v>698</v>
      </c>
      <c r="C170" s="40">
        <v>7.3000000000000006E-11</v>
      </c>
      <c r="D170" s="40">
        <v>8.9999999999999996E-12</v>
      </c>
      <c r="E170" s="17">
        <f>+D170/C170</f>
        <v>0.12328767123287669</v>
      </c>
      <c r="G170" s="40">
        <v>2.0799999999999999E-11</v>
      </c>
      <c r="H170" s="20">
        <v>0.54200000000000004</v>
      </c>
      <c r="J170" s="22">
        <v>13.684150000000001</v>
      </c>
      <c r="K170" s="22">
        <v>6.08256</v>
      </c>
      <c r="M170" s="17">
        <v>1.9330000000000001</v>
      </c>
      <c r="N170" s="17">
        <v>1.7190000000000001</v>
      </c>
      <c r="P170" s="2">
        <v>2.4379999999999999E-2</v>
      </c>
      <c r="R170" s="35">
        <v>4.440268800000001E-4</v>
      </c>
      <c r="T170" s="6">
        <v>6.6855531297596937E-5</v>
      </c>
      <c r="X170" s="20">
        <v>0.67500000000000004</v>
      </c>
      <c r="AD170" s="24">
        <v>87</v>
      </c>
      <c r="AE170" s="24" t="s">
        <v>18</v>
      </c>
      <c r="AF170" s="24">
        <v>3692</v>
      </c>
      <c r="AH170" s="24" t="s">
        <v>559</v>
      </c>
      <c r="AJ170" s="28">
        <v>85579580.866455689</v>
      </c>
      <c r="AL170" s="2" t="s">
        <v>219</v>
      </c>
      <c r="AM170" s="2" t="s">
        <v>617</v>
      </c>
      <c r="AN170" s="2" t="s">
        <v>704</v>
      </c>
    </row>
    <row r="171" spans="1:40">
      <c r="T171" s="6"/>
    </row>
    <row r="172" spans="1:40">
      <c r="A172" s="4" t="s">
        <v>61</v>
      </c>
      <c r="C172" s="40">
        <v>2.1299999999999999E-10</v>
      </c>
      <c r="D172" s="40">
        <v>1.1000000000000001E-11</v>
      </c>
      <c r="E172" s="17">
        <f>+D172/C172</f>
        <v>5.1643192488262921E-2</v>
      </c>
      <c r="G172" s="40">
        <v>6E-11</v>
      </c>
      <c r="H172" s="20">
        <v>0.14299999999999999</v>
      </c>
      <c r="J172" s="22">
        <v>12.5913</v>
      </c>
      <c r="K172" s="22">
        <v>7.1783999999999999</v>
      </c>
      <c r="M172" s="17">
        <v>2.6429999999999998</v>
      </c>
      <c r="N172" s="17">
        <v>0.78</v>
      </c>
      <c r="P172" s="22">
        <v>6.0400000000000002E-3</v>
      </c>
      <c r="R172" s="35">
        <v>1.3746636000000001E-3</v>
      </c>
      <c r="T172" s="6">
        <v>4.4374160684602599E-5</v>
      </c>
      <c r="X172" s="20">
        <v>0.64</v>
      </c>
      <c r="AD172" s="24">
        <v>541</v>
      </c>
      <c r="AE172" s="24" t="s">
        <v>18</v>
      </c>
      <c r="AF172" s="24">
        <v>1700</v>
      </c>
      <c r="AH172" s="24" t="s">
        <v>560</v>
      </c>
      <c r="AJ172" s="28">
        <v>13700760.791173268</v>
      </c>
      <c r="AL172" s="2" t="s">
        <v>248</v>
      </c>
      <c r="AM172" s="2" t="s">
        <v>249</v>
      </c>
      <c r="AN172" s="2" t="s">
        <v>567</v>
      </c>
    </row>
    <row r="173" spans="1:40">
      <c r="A173" s="4" t="s">
        <v>665</v>
      </c>
      <c r="C173" s="40">
        <v>1.7000000000000001E-10</v>
      </c>
      <c r="D173" s="40">
        <v>1.3E-11</v>
      </c>
      <c r="E173" s="17">
        <f>+D173/C173</f>
        <v>7.647058823529411E-2</v>
      </c>
      <c r="G173" s="40">
        <v>1.7399999999999999E-10</v>
      </c>
      <c r="H173" s="20">
        <v>0.14000000000000001</v>
      </c>
      <c r="J173" s="18"/>
      <c r="M173" s="17">
        <v>2.9780000000000002</v>
      </c>
      <c r="N173" s="17">
        <v>0.72</v>
      </c>
      <c r="P173" s="22">
        <v>4.4000000000000003E-3</v>
      </c>
      <c r="T173" s="6"/>
      <c r="AD173" s="24">
        <v>696</v>
      </c>
      <c r="AE173" s="24" t="s">
        <v>18</v>
      </c>
      <c r="AF173" s="24">
        <v>1952</v>
      </c>
      <c r="AL173" s="2" t="s">
        <v>254</v>
      </c>
      <c r="AM173" s="2" t="s">
        <v>252</v>
      </c>
    </row>
    <row r="174" spans="1:40">
      <c r="A174" s="4"/>
      <c r="Q174" s="59"/>
      <c r="T174" s="6"/>
    </row>
    <row r="175" spans="1:40">
      <c r="A175" s="4" t="s">
        <v>60</v>
      </c>
      <c r="C175" s="40">
        <v>5.6E-11</v>
      </c>
      <c r="D175" s="40">
        <v>3.0845434641440514E-12</v>
      </c>
      <c r="E175" s="17">
        <f>+D175/C175</f>
        <v>5.5081133288286635E-2</v>
      </c>
      <c r="G175" s="40">
        <v>1.3696594427244582E-11</v>
      </c>
      <c r="H175" s="20">
        <v>0.67100000000000004</v>
      </c>
      <c r="J175" s="22">
        <v>121.631</v>
      </c>
      <c r="K175" s="22">
        <v>16.979849999999999</v>
      </c>
      <c r="M175" s="17">
        <v>3.312104551043987</v>
      </c>
      <c r="N175" s="17">
        <v>4.1133751306165109</v>
      </c>
      <c r="R175" s="35">
        <v>9.5087159999999993E-4</v>
      </c>
      <c r="T175" s="6"/>
      <c r="X175" s="20">
        <v>0.56799999999999995</v>
      </c>
      <c r="AD175" s="24">
        <v>323</v>
      </c>
      <c r="AE175" s="24" t="s">
        <v>18</v>
      </c>
      <c r="AF175" s="24">
        <v>1789</v>
      </c>
      <c r="AL175" s="2" t="s">
        <v>107</v>
      </c>
    </row>
    <row r="176" spans="1:40">
      <c r="T176" s="6"/>
    </row>
    <row r="177" spans="1:41">
      <c r="A177" s="2" t="s">
        <v>21</v>
      </c>
      <c r="C177" s="40">
        <v>7.6100000000000001E-12</v>
      </c>
      <c r="D177" s="40">
        <v>2.4575765582546031E-12</v>
      </c>
      <c r="E177" s="17">
        <f>+D177/C177</f>
        <v>0.32294041501374549</v>
      </c>
      <c r="J177" s="22">
        <v>103.014</v>
      </c>
      <c r="K177" s="22">
        <v>50.765740000000001</v>
      </c>
      <c r="P177" s="22">
        <v>3.2000000000000002E-3</v>
      </c>
      <c r="R177" s="35">
        <v>3.8632728139999998E-4</v>
      </c>
      <c r="T177" s="6">
        <v>3.0989085453367957E-3</v>
      </c>
      <c r="X177" s="20">
        <v>0.77600000000000002</v>
      </c>
      <c r="AD177" s="24">
        <v>5</v>
      </c>
      <c r="AE177" s="24" t="s">
        <v>18</v>
      </c>
      <c r="AF177" s="24">
        <v>1000</v>
      </c>
      <c r="AH177" s="24" t="s">
        <v>559</v>
      </c>
      <c r="AJ177" s="28">
        <v>105462315.15092713</v>
      </c>
      <c r="AL177" s="2" t="s">
        <v>192</v>
      </c>
      <c r="AM177" s="2" t="s">
        <v>276</v>
      </c>
      <c r="AN177" s="2" t="s">
        <v>567</v>
      </c>
    </row>
    <row r="178" spans="1:41">
      <c r="T178" s="6"/>
    </row>
    <row r="179" spans="1:41">
      <c r="A179" s="2" t="s">
        <v>228</v>
      </c>
      <c r="C179" s="40">
        <v>3.0499999999999998E-10</v>
      </c>
      <c r="D179" s="40">
        <v>8.5216810324634668E-12</v>
      </c>
      <c r="E179" s="17">
        <f>+D179/C179</f>
        <v>2.793993781135563E-2</v>
      </c>
      <c r="G179" s="40">
        <v>5.8379999999999999E-10</v>
      </c>
      <c r="J179" s="22">
        <v>39.686300000000003</v>
      </c>
      <c r="K179" s="22">
        <v>14.37457</v>
      </c>
      <c r="M179" s="17">
        <v>9.02</v>
      </c>
      <c r="N179" s="17">
        <v>2.8759999999999999</v>
      </c>
      <c r="P179" s="22">
        <v>3.024E-2</v>
      </c>
      <c r="R179" s="35">
        <v>4.3842438499999995E-3</v>
      </c>
      <c r="T179" s="6"/>
      <c r="X179" s="20">
        <v>0.47899999999999998</v>
      </c>
      <c r="AD179" s="24">
        <v>14834</v>
      </c>
      <c r="AE179" s="24" t="s">
        <v>18</v>
      </c>
      <c r="AH179" s="24" t="s">
        <v>560</v>
      </c>
      <c r="AJ179" s="28">
        <v>51119628.043849289</v>
      </c>
      <c r="AL179" s="2" t="s">
        <v>230</v>
      </c>
      <c r="AM179" s="2" t="s">
        <v>617</v>
      </c>
    </row>
    <row r="180" spans="1:41">
      <c r="T180" s="6"/>
    </row>
    <row r="184" spans="1:41">
      <c r="A184" s="16" t="s">
        <v>62</v>
      </c>
      <c r="R184" s="50"/>
    </row>
    <row r="185" spans="1:41">
      <c r="R185" s="50"/>
    </row>
    <row r="186" spans="1:41" s="4" customFormat="1">
      <c r="A186" s="2" t="s">
        <v>600</v>
      </c>
      <c r="C186" s="40">
        <v>4.0699999999999999E-10</v>
      </c>
      <c r="D186" s="40"/>
      <c r="E186" s="17"/>
      <c r="F186" s="40"/>
      <c r="G186" s="40"/>
      <c r="H186" s="20"/>
      <c r="J186" s="78">
        <v>200.08492000000001</v>
      </c>
      <c r="K186" s="78">
        <v>39.389009999999999</v>
      </c>
      <c r="L186" s="12"/>
      <c r="M186" s="17"/>
      <c r="N186" s="17">
        <v>4.5629999999999997</v>
      </c>
      <c r="O186" s="14"/>
      <c r="P186" s="22">
        <v>3.2299999999999998E-3</v>
      </c>
      <c r="Q186" s="12"/>
      <c r="R186" s="50"/>
      <c r="T186" s="3"/>
      <c r="V186" s="12"/>
      <c r="X186" s="20">
        <v>0.46600000000000003</v>
      </c>
      <c r="AD186" s="24">
        <v>2</v>
      </c>
      <c r="AE186" s="24" t="s">
        <v>509</v>
      </c>
      <c r="AF186" s="24"/>
      <c r="AG186" s="24"/>
      <c r="AH186" s="24"/>
      <c r="AJ186" s="79">
        <v>2000000</v>
      </c>
      <c r="AL186" s="4" t="s">
        <v>599</v>
      </c>
      <c r="AO186" s="24"/>
    </row>
    <row r="187" spans="1:41" ht="16">
      <c r="R187" s="50"/>
      <c r="S187" s="60"/>
    </row>
    <row r="188" spans="1:41">
      <c r="A188" s="2" t="s">
        <v>603</v>
      </c>
      <c r="C188" s="40">
        <v>7.2500000000000004E-9</v>
      </c>
      <c r="G188" s="40">
        <v>6.236559139784947E-10</v>
      </c>
      <c r="H188" s="20">
        <v>0.75</v>
      </c>
      <c r="J188" s="22">
        <v>44.11</v>
      </c>
      <c r="K188" s="22">
        <v>16.223659999999999</v>
      </c>
      <c r="N188" s="17">
        <v>3.2269999999999999</v>
      </c>
      <c r="P188" s="22">
        <v>9.5700000000000004E-3</v>
      </c>
      <c r="R188" s="50">
        <v>6.1600000000000007E-5</v>
      </c>
      <c r="X188" s="20">
        <v>0.55889999999999995</v>
      </c>
      <c r="AH188" s="24" t="s">
        <v>560</v>
      </c>
      <c r="AJ188" s="28">
        <f>+P188/(2*C88*(1-P88))</f>
        <v>38238778.596672788</v>
      </c>
      <c r="AL188" s="2" t="s">
        <v>602</v>
      </c>
    </row>
    <row r="189" spans="1:41" s="4" customFormat="1">
      <c r="C189" s="40"/>
      <c r="D189" s="40"/>
      <c r="E189" s="17"/>
      <c r="F189" s="40"/>
      <c r="G189" s="40"/>
      <c r="H189" s="20"/>
      <c r="J189" s="22"/>
      <c r="K189" s="22"/>
      <c r="L189" s="12"/>
      <c r="M189" s="17"/>
      <c r="N189" s="17"/>
      <c r="O189" s="14"/>
      <c r="P189" s="22"/>
      <c r="Q189" s="12"/>
      <c r="R189" s="50"/>
      <c r="T189" s="3"/>
      <c r="V189" s="12"/>
      <c r="X189" s="20"/>
      <c r="AD189" s="24"/>
      <c r="AE189" s="24"/>
      <c r="AF189" s="24"/>
      <c r="AG189" s="24"/>
      <c r="AH189" s="24"/>
      <c r="AJ189" s="29"/>
      <c r="AO189" s="24"/>
    </row>
    <row r="190" spans="1:41" s="4" customFormat="1">
      <c r="A190" s="2" t="s">
        <v>607</v>
      </c>
      <c r="C190" s="40">
        <v>6.0299999999999999E-10</v>
      </c>
      <c r="D190" s="40"/>
      <c r="E190" s="17"/>
      <c r="F190" s="40"/>
      <c r="G190" s="40"/>
      <c r="H190" s="20"/>
      <c r="J190" s="22">
        <v>41.1</v>
      </c>
      <c r="K190" s="22">
        <v>13.30184</v>
      </c>
      <c r="L190" s="12"/>
      <c r="M190" s="17"/>
      <c r="N190" s="17"/>
      <c r="O190" s="14"/>
      <c r="P190" s="22">
        <v>1.899E-2</v>
      </c>
      <c r="Q190" s="12"/>
      <c r="R190" s="50">
        <v>8.4499999999999992E-3</v>
      </c>
      <c r="T190" s="3"/>
      <c r="V190" s="12"/>
      <c r="X190" s="20">
        <v>0.51770000000000005</v>
      </c>
      <c r="AD190" s="24">
        <v>6420</v>
      </c>
      <c r="AE190" s="24" t="s">
        <v>509</v>
      </c>
      <c r="AF190" s="24">
        <v>67</v>
      </c>
      <c r="AG190" s="24"/>
      <c r="AH190" s="24" t="s">
        <v>560</v>
      </c>
      <c r="AJ190" s="45">
        <v>90752611.585944921</v>
      </c>
      <c r="AL190" s="4" t="s">
        <v>344</v>
      </c>
      <c r="AM190" s="4" t="s">
        <v>609</v>
      </c>
      <c r="AO190" s="24" t="s">
        <v>608</v>
      </c>
    </row>
    <row r="191" spans="1:41" s="4" customFormat="1">
      <c r="A191" s="2" t="s">
        <v>607</v>
      </c>
      <c r="C191" s="40">
        <v>6.6999999999999996E-10</v>
      </c>
      <c r="D191" s="40">
        <v>1.9799999999999999E-11</v>
      </c>
      <c r="E191" s="17">
        <f>+D191/C191</f>
        <v>2.955223880597015E-2</v>
      </c>
      <c r="F191" s="40"/>
      <c r="G191" s="40">
        <v>1.4370473537604456E-10</v>
      </c>
      <c r="H191" s="20">
        <v>0.42</v>
      </c>
      <c r="J191" s="22"/>
      <c r="K191" s="22"/>
      <c r="L191" s="12"/>
      <c r="M191" s="17">
        <v>1.544</v>
      </c>
      <c r="N191" s="17">
        <v>1.08</v>
      </c>
      <c r="O191" s="14"/>
      <c r="P191" s="22">
        <v>2.1299999999999999E-2</v>
      </c>
      <c r="Q191" s="12"/>
      <c r="R191" s="50"/>
      <c r="T191" s="3"/>
      <c r="V191" s="12"/>
      <c r="X191" s="20"/>
      <c r="AD191" s="24">
        <v>1322</v>
      </c>
      <c r="AE191" s="24" t="s">
        <v>18</v>
      </c>
      <c r="AF191" s="24">
        <v>1015</v>
      </c>
      <c r="AG191" s="24"/>
      <c r="AH191" s="24"/>
      <c r="AJ191" s="28"/>
      <c r="AL191" s="4" t="s">
        <v>605</v>
      </c>
      <c r="AO191" s="24"/>
    </row>
    <row r="192" spans="1:41" s="4" customFormat="1">
      <c r="A192" s="2"/>
      <c r="C192" s="40"/>
      <c r="D192" s="40"/>
      <c r="E192" s="17"/>
      <c r="F192" s="40"/>
      <c r="G192" s="40"/>
      <c r="H192" s="20"/>
      <c r="J192" s="22"/>
      <c r="K192" s="22"/>
      <c r="L192" s="12"/>
      <c r="M192" s="17"/>
      <c r="N192" s="17"/>
      <c r="O192" s="14"/>
      <c r="P192" s="22"/>
      <c r="Q192" s="12"/>
      <c r="R192" s="50"/>
      <c r="T192" s="3"/>
      <c r="V192" s="12"/>
      <c r="X192" s="20"/>
      <c r="AD192" s="24"/>
      <c r="AE192" s="24"/>
      <c r="AF192" s="24"/>
      <c r="AG192" s="24"/>
      <c r="AH192" s="24"/>
      <c r="AJ192" s="29"/>
      <c r="AO192" s="24"/>
    </row>
    <row r="193" spans="1:41" s="4" customFormat="1">
      <c r="A193" s="4" t="s">
        <v>615</v>
      </c>
      <c r="C193" s="40">
        <v>2.0399999999999999E-11</v>
      </c>
      <c r="D193" s="40">
        <v>4.4800000000000003E-12</v>
      </c>
      <c r="E193" s="17">
        <f>+D193/C193</f>
        <v>0.21960784313725493</v>
      </c>
      <c r="F193" s="40"/>
      <c r="G193" s="40">
        <v>7.9014084507042248E-13</v>
      </c>
      <c r="H193" s="20"/>
      <c r="J193" s="22">
        <v>38.67</v>
      </c>
      <c r="K193" s="22">
        <v>20.49907</v>
      </c>
      <c r="L193" s="12"/>
      <c r="M193" s="17">
        <v>2.423</v>
      </c>
      <c r="N193" s="17">
        <v>0.90500000000000003</v>
      </c>
      <c r="O193" s="14"/>
      <c r="P193" s="22">
        <v>0.16500000000000001</v>
      </c>
      <c r="Q193" s="12"/>
      <c r="R193" s="50">
        <v>4.1818102799999994E-4</v>
      </c>
      <c r="T193" s="3"/>
      <c r="V193" s="12"/>
      <c r="X193" s="20">
        <v>0.42499999999999999</v>
      </c>
      <c r="AD193" s="24">
        <v>300</v>
      </c>
      <c r="AE193" s="24" t="s">
        <v>18</v>
      </c>
      <c r="AF193" s="24">
        <v>112</v>
      </c>
      <c r="AG193" s="24"/>
      <c r="AH193" s="24" t="s">
        <v>560</v>
      </c>
      <c r="AJ193" s="28">
        <f>+P193/(2*C93*(1-P93))</f>
        <v>197537717.49261856</v>
      </c>
      <c r="AL193" s="4" t="s">
        <v>612</v>
      </c>
      <c r="AM193" s="2" t="s">
        <v>613</v>
      </c>
      <c r="AO193" s="24"/>
    </row>
    <row r="194" spans="1:41">
      <c r="R194" s="50"/>
    </row>
    <row r="195" spans="1:41" s="52" customFormat="1">
      <c r="A195" s="2" t="s">
        <v>713</v>
      </c>
      <c r="B195" s="2"/>
      <c r="C195" s="40">
        <v>1.2199999999999999E-9</v>
      </c>
      <c r="D195" s="40"/>
      <c r="E195" s="17"/>
      <c r="F195" s="40"/>
      <c r="G195" s="40"/>
      <c r="H195" s="20"/>
      <c r="I195" s="2"/>
      <c r="J195" s="22">
        <v>185.35</v>
      </c>
      <c r="K195" s="22"/>
      <c r="L195" s="18"/>
      <c r="M195" s="17">
        <v>1.5</v>
      </c>
      <c r="N195" s="17">
        <v>0.4</v>
      </c>
      <c r="O195" s="17"/>
      <c r="P195" s="22"/>
      <c r="Q195" s="18"/>
      <c r="R195" s="35"/>
      <c r="S195" s="2"/>
      <c r="T195" s="33"/>
      <c r="U195" s="2"/>
      <c r="V195" s="18"/>
      <c r="W195" s="2"/>
      <c r="X195" s="20"/>
      <c r="Y195" s="2"/>
      <c r="Z195" s="2"/>
      <c r="AA195" s="2"/>
      <c r="AB195" s="2"/>
      <c r="AC195" s="2"/>
      <c r="AD195" s="24">
        <v>7</v>
      </c>
      <c r="AE195" s="24"/>
      <c r="AF195" s="24"/>
      <c r="AG195" s="24"/>
      <c r="AH195" s="24"/>
      <c r="AI195" s="2"/>
      <c r="AJ195" s="28"/>
      <c r="AK195" s="2"/>
      <c r="AL195" s="4" t="s">
        <v>711</v>
      </c>
      <c r="AM195" s="2"/>
      <c r="AN195" s="2"/>
      <c r="AO195" s="24"/>
    </row>
    <row r="196" spans="1:41" s="52" customFormat="1">
      <c r="A196" s="80"/>
      <c r="B196" s="2"/>
      <c r="C196" s="40"/>
      <c r="D196" s="40"/>
      <c r="E196" s="17"/>
      <c r="F196" s="40"/>
      <c r="G196" s="40"/>
      <c r="H196" s="20"/>
      <c r="I196" s="2"/>
      <c r="J196" s="22"/>
      <c r="K196" s="81"/>
      <c r="L196" s="18"/>
      <c r="M196" s="17"/>
      <c r="N196" s="17"/>
      <c r="O196" s="17"/>
      <c r="P196" s="22"/>
      <c r="Q196" s="18"/>
      <c r="R196" s="35"/>
      <c r="S196" s="2"/>
      <c r="T196" s="33"/>
      <c r="U196" s="2"/>
      <c r="V196" s="18"/>
      <c r="W196" s="2"/>
      <c r="X196" s="20"/>
      <c r="Y196" s="2"/>
      <c r="Z196" s="2"/>
      <c r="AA196" s="2"/>
      <c r="AB196" s="2"/>
      <c r="AC196" s="2"/>
      <c r="AD196" s="24"/>
      <c r="AE196" s="24"/>
      <c r="AF196" s="24"/>
      <c r="AG196" s="24"/>
      <c r="AH196" s="24"/>
      <c r="AI196" s="2"/>
      <c r="AJ196" s="28"/>
      <c r="AK196" s="2"/>
      <c r="AL196" s="4"/>
      <c r="AM196" s="2"/>
      <c r="AN196" s="2"/>
      <c r="AO196" s="24"/>
    </row>
    <row r="197" spans="1:41" s="52" customFormat="1">
      <c r="A197" s="80"/>
      <c r="B197" s="2"/>
      <c r="C197" s="40"/>
      <c r="D197" s="40"/>
      <c r="E197" s="17"/>
      <c r="F197" s="40"/>
      <c r="G197" s="40"/>
      <c r="H197" s="20"/>
      <c r="I197" s="2"/>
      <c r="J197" s="22"/>
      <c r="K197" s="81"/>
      <c r="L197" s="18"/>
      <c r="M197" s="17"/>
      <c r="N197" s="17"/>
      <c r="O197" s="17"/>
      <c r="P197" s="22"/>
      <c r="Q197" s="18"/>
      <c r="R197" s="35"/>
      <c r="S197" s="2"/>
      <c r="T197" s="33"/>
      <c r="U197" s="2"/>
      <c r="V197" s="18"/>
      <c r="W197" s="2"/>
      <c r="X197" s="20"/>
      <c r="Y197" s="2"/>
      <c r="Z197" s="2"/>
      <c r="AA197" s="2"/>
      <c r="AB197" s="2"/>
      <c r="AC197" s="2"/>
      <c r="AD197" s="24"/>
      <c r="AE197" s="24"/>
      <c r="AF197" s="24"/>
      <c r="AG197" s="24"/>
      <c r="AH197" s="24"/>
      <c r="AI197" s="2"/>
      <c r="AJ197" s="28"/>
      <c r="AK197" s="2"/>
      <c r="AL197" s="4"/>
      <c r="AM197" s="2"/>
      <c r="AN197" s="2"/>
      <c r="AO197" s="24"/>
    </row>
    <row r="198" spans="1:41" s="52" customFormat="1">
      <c r="A198" s="80"/>
      <c r="B198" s="2"/>
      <c r="C198" s="40"/>
      <c r="D198" s="40"/>
      <c r="E198" s="17"/>
      <c r="F198" s="40"/>
      <c r="G198" s="40"/>
      <c r="H198" s="20"/>
      <c r="I198" s="2"/>
      <c r="J198" s="22"/>
      <c r="K198" s="81"/>
      <c r="L198" s="18"/>
      <c r="M198" s="17"/>
      <c r="N198" s="17"/>
      <c r="O198" s="17"/>
      <c r="P198" s="22"/>
      <c r="Q198" s="18"/>
      <c r="R198" s="35"/>
      <c r="S198" s="2"/>
      <c r="T198" s="33"/>
      <c r="U198" s="2"/>
      <c r="V198" s="18"/>
      <c r="W198" s="2"/>
      <c r="X198" s="20"/>
      <c r="Y198" s="2"/>
      <c r="Z198" s="2"/>
      <c r="AA198" s="2"/>
      <c r="AB198" s="2"/>
      <c r="AC198" s="2"/>
      <c r="AD198" s="24"/>
      <c r="AE198" s="24"/>
      <c r="AF198" s="24"/>
      <c r="AG198" s="24"/>
      <c r="AH198" s="24"/>
      <c r="AI198" s="2"/>
      <c r="AJ198" s="28"/>
      <c r="AK198" s="2"/>
      <c r="AL198" s="4"/>
      <c r="AM198" s="2"/>
      <c r="AN198" s="2"/>
      <c r="AO198" s="24"/>
    </row>
    <row r="199" spans="1:41">
      <c r="A199" s="4"/>
    </row>
    <row r="200" spans="1:41">
      <c r="A200" s="16" t="s">
        <v>35</v>
      </c>
    </row>
    <row r="201" spans="1:41">
      <c r="A201" s="16"/>
    </row>
    <row r="202" spans="1:41" s="52" customFormat="1">
      <c r="A202" s="2" t="s">
        <v>712</v>
      </c>
      <c r="B202" s="2"/>
      <c r="C202" s="40">
        <v>9.1299999999999997E-9</v>
      </c>
      <c r="D202" s="40"/>
      <c r="E202" s="17"/>
      <c r="F202" s="40"/>
      <c r="G202" s="40"/>
      <c r="H202" s="20"/>
      <c r="I202" s="2"/>
      <c r="J202" s="22">
        <v>383.8</v>
      </c>
      <c r="K202" s="22">
        <v>30.84281</v>
      </c>
      <c r="L202" s="18"/>
      <c r="M202" s="17">
        <v>1.33</v>
      </c>
      <c r="N202" s="17">
        <v>2.94</v>
      </c>
      <c r="O202" s="17"/>
      <c r="P202" s="22"/>
      <c r="Q202" s="18"/>
      <c r="R202" s="35">
        <f>+C202*1000000*K202</f>
        <v>0.2815948553</v>
      </c>
      <c r="S202" s="2"/>
      <c r="T202" s="33"/>
      <c r="U202" s="2"/>
      <c r="V202" s="18"/>
      <c r="W202" s="2"/>
      <c r="X202" s="20"/>
      <c r="Y202" s="2"/>
      <c r="Z202" s="2"/>
      <c r="AA202" s="2"/>
      <c r="AB202" s="2"/>
      <c r="AC202" s="2"/>
      <c r="AD202" s="24">
        <v>63</v>
      </c>
      <c r="AE202" s="24" t="s">
        <v>709</v>
      </c>
      <c r="AF202" s="24"/>
      <c r="AG202" s="24"/>
      <c r="AH202" s="24"/>
      <c r="AI202" s="2"/>
      <c r="AJ202" s="28">
        <v>125000</v>
      </c>
      <c r="AK202" s="2"/>
      <c r="AL202" s="4" t="s">
        <v>710</v>
      </c>
      <c r="AM202" s="2"/>
      <c r="AN202" s="2"/>
      <c r="AO202" s="24"/>
    </row>
    <row r="203" spans="1:41" s="52" customFormat="1">
      <c r="A203" s="82"/>
      <c r="B203" s="2"/>
      <c r="C203" s="40"/>
      <c r="D203" s="40"/>
      <c r="E203" s="17"/>
      <c r="F203" s="40"/>
      <c r="G203" s="40"/>
      <c r="H203" s="20"/>
      <c r="I203" s="2"/>
      <c r="J203" s="22"/>
      <c r="K203" s="22"/>
      <c r="L203" s="18"/>
      <c r="M203" s="17"/>
      <c r="N203" s="17"/>
      <c r="O203" s="17"/>
      <c r="P203" s="22"/>
      <c r="Q203" s="18"/>
      <c r="R203" s="35"/>
      <c r="S203" s="2"/>
      <c r="T203" s="33"/>
      <c r="U203" s="2"/>
      <c r="V203" s="18"/>
      <c r="W203" s="2"/>
      <c r="X203" s="20"/>
      <c r="Y203" s="2"/>
      <c r="Z203" s="2"/>
      <c r="AA203" s="2"/>
      <c r="AB203" s="2"/>
      <c r="AC203" s="2"/>
      <c r="AD203" s="24"/>
      <c r="AE203" s="24"/>
      <c r="AF203" s="24"/>
      <c r="AG203" s="24"/>
      <c r="AH203" s="24"/>
      <c r="AI203" s="2"/>
      <c r="AJ203" s="28"/>
      <c r="AK203" s="2"/>
      <c r="AL203" s="4"/>
      <c r="AM203" s="2"/>
      <c r="AN203" s="2"/>
      <c r="AO203" s="24"/>
    </row>
    <row r="204" spans="1:41">
      <c r="A204" s="2" t="s">
        <v>63</v>
      </c>
      <c r="C204" s="40">
        <v>2.7E-10</v>
      </c>
      <c r="D204" s="40">
        <v>3.9999999999999998E-11</v>
      </c>
      <c r="E204" s="17">
        <f>+D204/C204</f>
        <v>0.14814814814814814</v>
      </c>
      <c r="J204" s="22">
        <v>533.649</v>
      </c>
      <c r="K204" s="22">
        <v>24.450500000000002</v>
      </c>
      <c r="M204" s="22"/>
      <c r="N204" s="17">
        <v>1.8660000000000001</v>
      </c>
      <c r="P204" s="22">
        <v>4.2500000000000003E-3</v>
      </c>
      <c r="R204" s="35">
        <v>6.6016350000000007E-3</v>
      </c>
      <c r="T204" s="34">
        <v>500</v>
      </c>
      <c r="X204" s="20">
        <v>0.68959999999999999</v>
      </c>
      <c r="AD204" s="24">
        <v>43</v>
      </c>
      <c r="AE204" s="24" t="s">
        <v>18</v>
      </c>
      <c r="AF204" s="24">
        <v>28</v>
      </c>
      <c r="AJ204" s="28">
        <v>3951981.104880929</v>
      </c>
      <c r="AL204" s="2" t="s">
        <v>277</v>
      </c>
      <c r="AM204" s="2" t="s">
        <v>277</v>
      </c>
      <c r="AN204" s="2" t="s">
        <v>573</v>
      </c>
    </row>
    <row r="206" spans="1:41">
      <c r="A206" s="2" t="s">
        <v>297</v>
      </c>
      <c r="C206" s="40">
        <v>1.0000000000000001E-9</v>
      </c>
      <c r="D206" s="40">
        <v>2.1500000000000001E-10</v>
      </c>
      <c r="E206" s="17">
        <f>+D206/C206</f>
        <v>0.215</v>
      </c>
      <c r="J206" s="22">
        <v>266</v>
      </c>
      <c r="K206" s="22">
        <v>23.413889999999999</v>
      </c>
      <c r="P206" s="22">
        <v>2.5999999999999999E-2</v>
      </c>
      <c r="R206" s="35">
        <v>2.341389E-2</v>
      </c>
      <c r="T206" s="34">
        <v>350</v>
      </c>
      <c r="X206" s="20">
        <v>0.55700000000000005</v>
      </c>
      <c r="AD206" s="24">
        <v>3</v>
      </c>
      <c r="AE206" s="24" t="s">
        <v>326</v>
      </c>
      <c r="AJ206" s="28">
        <v>6673511.2936344966</v>
      </c>
      <c r="AL206" s="2" t="s">
        <v>280</v>
      </c>
      <c r="AM206" s="2" t="s">
        <v>282</v>
      </c>
      <c r="AN206" s="2" t="s">
        <v>575</v>
      </c>
    </row>
    <row r="208" spans="1:41">
      <c r="A208" s="2" t="s">
        <v>66</v>
      </c>
      <c r="C208" s="40">
        <v>1.3600000000000001E-9</v>
      </c>
      <c r="D208" s="40">
        <v>3.1000000000000002E-10</v>
      </c>
      <c r="E208" s="17">
        <f>+D208/C208</f>
        <v>0.22794117647058823</v>
      </c>
      <c r="J208" s="22">
        <v>243.46</v>
      </c>
      <c r="K208" s="22">
        <v>23.647919999999999</v>
      </c>
      <c r="P208" s="61">
        <v>1.38248818611414E-2</v>
      </c>
      <c r="R208" s="35">
        <v>3.2161171199999998E-2</v>
      </c>
      <c r="T208" s="33">
        <v>417.5</v>
      </c>
      <c r="X208" s="20">
        <v>0.55069999999999997</v>
      </c>
      <c r="AD208" s="24">
        <v>5</v>
      </c>
      <c r="AE208" s="24" t="s">
        <v>326</v>
      </c>
      <c r="AJ208" s="28">
        <v>2576964.8114949344</v>
      </c>
      <c r="AL208" s="2" t="s">
        <v>280</v>
      </c>
      <c r="AM208" s="2" t="s">
        <v>617</v>
      </c>
      <c r="AN208" s="2" t="s">
        <v>684</v>
      </c>
    </row>
    <row r="210" spans="1:40">
      <c r="A210" s="51" t="s">
        <v>512</v>
      </c>
      <c r="C210" s="40">
        <v>6.7999999999999997E-9</v>
      </c>
      <c r="D210" s="40">
        <v>8.997354108424373E-10</v>
      </c>
      <c r="E210" s="17">
        <f>+D210/C210</f>
        <v>0.13231403100624078</v>
      </c>
      <c r="G210" s="40">
        <v>2.1999999999999998E-9</v>
      </c>
      <c r="J210" s="22">
        <v>231.15</v>
      </c>
      <c r="K210" s="22">
        <v>18.521460000000001</v>
      </c>
      <c r="M210" s="17">
        <v>9.1639999999999997</v>
      </c>
      <c r="N210" s="22"/>
      <c r="P210" s="62">
        <v>4.4314892623716204E-3</v>
      </c>
      <c r="R210" s="35">
        <v>0.12594592800000001</v>
      </c>
      <c r="T210" s="33">
        <v>22450</v>
      </c>
      <c r="X210" s="20">
        <v>0.67200000000000004</v>
      </c>
      <c r="AD210" s="24">
        <v>46</v>
      </c>
      <c r="AE210" s="24" t="s">
        <v>509</v>
      </c>
      <c r="AJ210" s="28">
        <v>163647.60194271983</v>
      </c>
      <c r="AL210" s="2" t="s">
        <v>511</v>
      </c>
      <c r="AM210" s="2" t="s">
        <v>617</v>
      </c>
      <c r="AN210" s="2" t="s">
        <v>676</v>
      </c>
    </row>
    <row r="212" spans="1:40">
      <c r="A212" s="2" t="s">
        <v>26</v>
      </c>
      <c r="C212" s="40">
        <v>3.58E-9</v>
      </c>
      <c r="D212" s="40">
        <v>7.46385240474707E-10</v>
      </c>
      <c r="E212" s="17">
        <f>+D212/C212</f>
        <v>0.20848749733930363</v>
      </c>
      <c r="G212" s="40">
        <v>3.1000000000000002E-10</v>
      </c>
      <c r="J212" s="22">
        <v>392.96</v>
      </c>
      <c r="K212" s="22">
        <v>19.23846</v>
      </c>
      <c r="M212" s="17">
        <v>11.208</v>
      </c>
      <c r="N212" s="22"/>
      <c r="P212" s="62">
        <v>2.4830940988835701E-3</v>
      </c>
      <c r="R212" s="35">
        <v>6.88736868E-2</v>
      </c>
      <c r="T212" s="33">
        <v>300000</v>
      </c>
      <c r="X212" s="20">
        <v>0.61309999999999998</v>
      </c>
      <c r="AD212" s="24">
        <v>23</v>
      </c>
      <c r="AE212" s="24" t="s">
        <v>509</v>
      </c>
      <c r="AJ212" s="28">
        <v>173832.06728015072</v>
      </c>
      <c r="AL212" s="2" t="s">
        <v>284</v>
      </c>
      <c r="AM212" s="2" t="s">
        <v>617</v>
      </c>
      <c r="AN212" s="2" t="s">
        <v>678</v>
      </c>
    </row>
    <row r="213" spans="1:40">
      <c r="L213" s="22"/>
    </row>
    <row r="214" spans="1:40">
      <c r="A214" s="2" t="s">
        <v>586</v>
      </c>
      <c r="C214" s="40">
        <v>4.1000000000000003E-9</v>
      </c>
      <c r="D214" s="40">
        <v>4.0000000000000001E-10</v>
      </c>
      <c r="E214" s="17">
        <f>+D214/C214</f>
        <v>9.7560975609756087E-2</v>
      </c>
      <c r="J214" s="22">
        <v>460.35</v>
      </c>
      <c r="M214" s="17">
        <v>1.9950000000000001</v>
      </c>
      <c r="N214" s="17">
        <v>1.4350000000000001</v>
      </c>
      <c r="P214" s="62">
        <v>9.4583676268861494E-3</v>
      </c>
      <c r="T214" s="33">
        <v>1416000</v>
      </c>
      <c r="X214" s="20">
        <v>0.61399999999999999</v>
      </c>
      <c r="AD214" s="24">
        <v>106</v>
      </c>
      <c r="AE214" s="24" t="s">
        <v>326</v>
      </c>
      <c r="AJ214" s="28">
        <v>582236.74250319216</v>
      </c>
      <c r="AL214" s="2" t="s">
        <v>587</v>
      </c>
      <c r="AM214" s="2" t="s">
        <v>617</v>
      </c>
      <c r="AN214" s="2" t="s">
        <v>680</v>
      </c>
    </row>
    <row r="216" spans="1:40">
      <c r="A216" s="2" t="s">
        <v>1</v>
      </c>
      <c r="C216" s="40">
        <v>1.3277000000000001E-9</v>
      </c>
      <c r="D216" s="40">
        <v>9.0799999999999999E-11</v>
      </c>
      <c r="E216" s="17">
        <f>+D216/C216</f>
        <v>6.8388943285380727E-2</v>
      </c>
      <c r="J216" s="22">
        <v>104</v>
      </c>
      <c r="K216" s="22">
        <v>26.120139999999999</v>
      </c>
      <c r="M216" s="17">
        <v>4.1239999999999997</v>
      </c>
      <c r="N216" s="17">
        <v>0.93</v>
      </c>
      <c r="P216" s="22">
        <v>1.42E-3</v>
      </c>
      <c r="R216" s="35">
        <v>3.4679709878000002E-2</v>
      </c>
      <c r="T216" s="33">
        <v>0.10199999999999899</v>
      </c>
      <c r="X216" s="20">
        <v>0.623</v>
      </c>
      <c r="AD216" s="24">
        <v>254</v>
      </c>
      <c r="AE216" s="24" t="s">
        <v>18</v>
      </c>
      <c r="AF216" s="24">
        <v>250</v>
      </c>
      <c r="AJ216" s="28">
        <v>279618.8898094449</v>
      </c>
      <c r="AL216" s="2" t="s">
        <v>495</v>
      </c>
      <c r="AM216" s="2" t="s">
        <v>503</v>
      </c>
      <c r="AN216" s="2" t="s">
        <v>567</v>
      </c>
    </row>
    <row r="217" spans="1:40">
      <c r="P217" s="22">
        <v>1.5499999999999999E-3</v>
      </c>
      <c r="AM217" s="2" t="s">
        <v>507</v>
      </c>
    </row>
    <row r="219" spans="1:40">
      <c r="A219" s="4" t="s">
        <v>2</v>
      </c>
      <c r="C219" s="40">
        <v>1.45E-9</v>
      </c>
      <c r="D219" s="40">
        <v>1.0109E-10</v>
      </c>
      <c r="J219" s="22">
        <v>100.3</v>
      </c>
      <c r="K219" s="22">
        <v>26.850370000000002</v>
      </c>
      <c r="M219" s="17">
        <v>2.7559999999999998</v>
      </c>
      <c r="N219" s="17">
        <v>0.85</v>
      </c>
      <c r="P219" s="22">
        <v>1.8699999999999999E-3</v>
      </c>
      <c r="R219" s="35">
        <v>0.10129302082499998</v>
      </c>
      <c r="T219" s="33">
        <v>0.17868577406301819</v>
      </c>
      <c r="X219" s="20">
        <v>0.64600000000000002</v>
      </c>
      <c r="AD219" s="24">
        <v>207</v>
      </c>
      <c r="AE219" s="24" t="s">
        <v>18</v>
      </c>
      <c r="AF219" s="24">
        <v>250</v>
      </c>
      <c r="AJ219" s="28">
        <v>124155.29830710532</v>
      </c>
      <c r="AL219" s="2" t="s">
        <v>495</v>
      </c>
      <c r="AM219" s="2" t="s">
        <v>506</v>
      </c>
    </row>
    <row r="220" spans="1:40">
      <c r="A220" s="4"/>
      <c r="C220" s="40">
        <v>9.1000000000000004E-9</v>
      </c>
      <c r="D220" s="40">
        <v>3.9142782102836108E-9</v>
      </c>
      <c r="G220" s="40">
        <v>1.1900000000000001E-8</v>
      </c>
      <c r="H220" s="20">
        <v>0.23499999999999999</v>
      </c>
      <c r="N220" s="17">
        <v>2</v>
      </c>
      <c r="AD220" s="24">
        <v>30</v>
      </c>
      <c r="AE220" s="24" t="s">
        <v>18</v>
      </c>
      <c r="AF220" s="24">
        <v>280</v>
      </c>
      <c r="AL220" s="2" t="s">
        <v>498</v>
      </c>
    </row>
    <row r="221" spans="1:40">
      <c r="C221" s="40">
        <v>2.7000000000000002E-9</v>
      </c>
      <c r="D221" s="40">
        <v>4.0000000000000001E-10</v>
      </c>
      <c r="M221" s="17">
        <v>4.4379999999999997</v>
      </c>
      <c r="N221" s="17">
        <v>0.45</v>
      </c>
      <c r="AD221" s="24">
        <v>391</v>
      </c>
      <c r="AE221" s="24" t="s">
        <v>18</v>
      </c>
      <c r="AL221" s="2" t="s">
        <v>500</v>
      </c>
    </row>
    <row r="222" spans="1:40">
      <c r="C222" s="40">
        <v>1.8400000000000001E-9</v>
      </c>
      <c r="D222" s="40">
        <v>7.0000000000000004E-11</v>
      </c>
      <c r="E222" s="17">
        <f>+D222/C222</f>
        <v>3.8043478260869568E-2</v>
      </c>
      <c r="G222" s="40">
        <v>6.8400000000000002E-10</v>
      </c>
      <c r="H222" s="20">
        <v>0.73899999999999999</v>
      </c>
      <c r="M222" s="17">
        <v>3.75</v>
      </c>
      <c r="N222" s="17">
        <v>0.64</v>
      </c>
      <c r="AD222" s="24">
        <v>1112</v>
      </c>
      <c r="AE222" s="24" t="s">
        <v>18</v>
      </c>
      <c r="AF222" s="24">
        <v>409</v>
      </c>
      <c r="AL222" s="2" t="s">
        <v>502</v>
      </c>
    </row>
    <row r="224" spans="1:40">
      <c r="A224" s="2" t="s">
        <v>23</v>
      </c>
      <c r="C224" s="40">
        <v>5.4219999999999997E-9</v>
      </c>
      <c r="D224" s="40">
        <v>4.6165889011001404E-10</v>
      </c>
      <c r="E224" s="17">
        <f>+D224/C224</f>
        <v>8.5145497991518646E-2</v>
      </c>
      <c r="G224" s="40">
        <v>9.3499999999999998E-10</v>
      </c>
      <c r="J224" s="22">
        <v>191.84</v>
      </c>
      <c r="K224" s="22">
        <v>24.200420000000001</v>
      </c>
      <c r="M224" s="17">
        <v>1.8680000000000001</v>
      </c>
      <c r="N224" s="17">
        <v>1.633</v>
      </c>
      <c r="P224" s="62">
        <v>1.03337296868807E-2</v>
      </c>
      <c r="R224" s="35">
        <v>0.13121467723999999</v>
      </c>
      <c r="X224" s="20">
        <v>0.69299999999999995</v>
      </c>
      <c r="AD224" s="24">
        <v>201</v>
      </c>
      <c r="AE224" s="24" t="s">
        <v>18</v>
      </c>
      <c r="AF224" s="24">
        <v>5</v>
      </c>
      <c r="AJ224" s="28">
        <v>481447.3753123568</v>
      </c>
      <c r="AL224" s="2" t="s">
        <v>493</v>
      </c>
      <c r="AM224" s="2" t="s">
        <v>617</v>
      </c>
    </row>
    <row r="226" spans="1:40">
      <c r="A226" s="2" t="s">
        <v>65</v>
      </c>
      <c r="C226" s="40">
        <v>7.4500000000000001E-10</v>
      </c>
      <c r="D226" s="40">
        <v>7.1793332222030375E-11</v>
      </c>
      <c r="E226" s="17">
        <f>+D226/C226</f>
        <v>9.6366888888631375E-2</v>
      </c>
      <c r="J226" s="22">
        <v>130.69999999999999</v>
      </c>
      <c r="K226" s="22">
        <v>24.901800000000001</v>
      </c>
      <c r="N226" s="17">
        <v>0.5</v>
      </c>
      <c r="P226" s="22">
        <v>9.1999999999999998E-3</v>
      </c>
      <c r="R226" s="35">
        <v>1.8551840999999999E-2</v>
      </c>
      <c r="T226" s="33">
        <v>7.4005161558644268</v>
      </c>
      <c r="X226" s="20">
        <v>0.61299999999999999</v>
      </c>
      <c r="AD226" s="24">
        <v>12</v>
      </c>
      <c r="AE226" s="24" t="s">
        <v>18</v>
      </c>
      <c r="AF226" s="24">
        <v>90</v>
      </c>
      <c r="AJ226" s="28">
        <v>3115914.7377348109</v>
      </c>
      <c r="AL226" s="2" t="s">
        <v>299</v>
      </c>
      <c r="AM226" s="2" t="s">
        <v>299</v>
      </c>
    </row>
    <row r="228" spans="1:40">
      <c r="A228" s="2" t="s">
        <v>64</v>
      </c>
      <c r="C228" s="40">
        <v>8.9600000000000005E-9</v>
      </c>
      <c r="D228" s="40">
        <v>3.5130610293792576E-10</v>
      </c>
      <c r="E228" s="17">
        <f>+D228/C228</f>
        <v>3.9208270417179211E-2</v>
      </c>
      <c r="J228" s="22">
        <v>139.9</v>
      </c>
      <c r="K228" s="22">
        <v>27.688330000000001</v>
      </c>
      <c r="M228" s="17">
        <v>1.5609999999999999</v>
      </c>
      <c r="N228" s="17">
        <v>1.54</v>
      </c>
      <c r="P228" s="22">
        <v>1.4999999999999999E-2</v>
      </c>
      <c r="R228" s="35">
        <v>0.24808743680000003</v>
      </c>
      <c r="T228" s="33">
        <v>163.39427009537388</v>
      </c>
      <c r="X228" s="20">
        <v>0.60299999999999998</v>
      </c>
      <c r="AD228" s="24">
        <v>573</v>
      </c>
      <c r="AE228" s="24" t="s">
        <v>18</v>
      </c>
      <c r="AF228" s="24">
        <v>11</v>
      </c>
      <c r="AJ228" s="28">
        <v>424900.29006526462</v>
      </c>
      <c r="AL228" s="2" t="s">
        <v>300</v>
      </c>
      <c r="AM228" s="2" t="s">
        <v>302</v>
      </c>
    </row>
    <row r="229" spans="1:40">
      <c r="A229" s="4"/>
    </row>
    <row r="230" spans="1:40">
      <c r="A230" s="4" t="s">
        <v>3</v>
      </c>
      <c r="C230" s="40">
        <v>3.9350000000000002E-9</v>
      </c>
      <c r="D230" s="40">
        <v>1.7963843919699652E-10</v>
      </c>
      <c r="E230" s="17">
        <f>+D230/C230</f>
        <v>4.5651445793391747E-2</v>
      </c>
      <c r="G230" s="40">
        <v>4.9600000000000004E-10</v>
      </c>
      <c r="J230" s="22">
        <v>133.19999999999999</v>
      </c>
      <c r="K230" s="22">
        <v>25.824539999999999</v>
      </c>
      <c r="M230" s="17">
        <v>2.5950000000000002</v>
      </c>
      <c r="N230" s="17">
        <v>1.58</v>
      </c>
      <c r="P230" s="22">
        <v>1.457E-2</v>
      </c>
      <c r="R230" s="35">
        <v>8.0508003450000004E-2</v>
      </c>
      <c r="T230" s="33">
        <v>22.236089946394817</v>
      </c>
      <c r="X230" s="20">
        <v>0.59399999999999997</v>
      </c>
      <c r="AD230" s="24">
        <v>733</v>
      </c>
      <c r="AE230" s="24" t="s">
        <v>18</v>
      </c>
      <c r="AF230" s="24">
        <v>130</v>
      </c>
      <c r="AJ230" s="28">
        <v>1494285.8948558616</v>
      </c>
      <c r="AL230" s="2" t="s">
        <v>490</v>
      </c>
      <c r="AM230" s="2" t="s">
        <v>487</v>
      </c>
    </row>
    <row r="231" spans="1:40">
      <c r="A231" s="4"/>
      <c r="C231" s="40">
        <v>2.2999999999999999E-9</v>
      </c>
      <c r="D231" s="40">
        <v>1.4991659136075721E-10</v>
      </c>
      <c r="E231" s="17">
        <f>+D231/C231</f>
        <v>6.5181126678590093E-2</v>
      </c>
      <c r="M231" s="17">
        <v>6.0819999999999999</v>
      </c>
      <c r="N231" s="17">
        <v>0.81399999999999995</v>
      </c>
      <c r="P231" s="22">
        <v>2.1999999999999999E-2</v>
      </c>
      <c r="AD231" s="24">
        <v>477</v>
      </c>
      <c r="AE231" s="24" t="s">
        <v>18</v>
      </c>
      <c r="AF231" s="24">
        <v>82</v>
      </c>
      <c r="AL231" s="2" t="s">
        <v>492</v>
      </c>
      <c r="AM231" s="2" t="s">
        <v>302</v>
      </c>
    </row>
    <row r="233" spans="1:40">
      <c r="A233" s="4" t="s">
        <v>4</v>
      </c>
      <c r="C233" s="40">
        <v>4.8600000000000002E-9</v>
      </c>
      <c r="D233" s="40">
        <v>1.5799999999999999E-9</v>
      </c>
      <c r="G233" s="40">
        <v>5.3100000000000003E-10</v>
      </c>
      <c r="J233" s="22">
        <v>168.7</v>
      </c>
      <c r="K233" s="22">
        <v>23.146249999999998</v>
      </c>
      <c r="M233" s="17">
        <v>2.6429999999999998</v>
      </c>
      <c r="N233" s="17">
        <v>1.4390000000000001</v>
      </c>
      <c r="P233" s="22">
        <v>1.2699999999999999E-2</v>
      </c>
      <c r="R233" s="35">
        <v>0.10397295499999998</v>
      </c>
      <c r="T233" s="33">
        <v>354</v>
      </c>
      <c r="X233" s="20">
        <v>0.57899999999999996</v>
      </c>
      <c r="AD233" s="24">
        <v>27</v>
      </c>
      <c r="AE233" s="24" t="s">
        <v>326</v>
      </c>
      <c r="AJ233" s="28">
        <v>627824.29433393921</v>
      </c>
      <c r="AL233" s="2" t="s">
        <v>293</v>
      </c>
      <c r="AM233" s="2" t="s">
        <v>293</v>
      </c>
      <c r="AN233" s="2" t="s">
        <v>571</v>
      </c>
    </row>
    <row r="234" spans="1:40">
      <c r="A234" s="4"/>
      <c r="C234" s="40">
        <v>1.67E-9</v>
      </c>
      <c r="D234" s="40">
        <v>5.5500000000000005E-10</v>
      </c>
      <c r="G234" s="40">
        <v>3.5600000000000001E-10</v>
      </c>
      <c r="L234" s="22"/>
      <c r="M234" s="20">
        <v>8.2520000000000007</v>
      </c>
      <c r="N234" s="17">
        <v>1.222</v>
      </c>
      <c r="P234" s="22">
        <v>9.5999999999999992E-3</v>
      </c>
      <c r="AD234" s="24">
        <v>9</v>
      </c>
      <c r="AE234" s="24" t="s">
        <v>326</v>
      </c>
      <c r="AL234" s="2" t="s">
        <v>293</v>
      </c>
      <c r="AM234" s="2" t="s">
        <v>296</v>
      </c>
    </row>
    <row r="235" spans="1:40">
      <c r="A235" s="4"/>
      <c r="C235" s="40">
        <v>5.4899999999999999E-9</v>
      </c>
      <c r="D235" s="40">
        <v>2.0000000000000001E-10</v>
      </c>
      <c r="E235" s="17">
        <f>+D235/C235</f>
        <v>3.6429872495446269E-2</v>
      </c>
      <c r="G235" s="40">
        <v>4.4999999999999995E-10</v>
      </c>
      <c r="L235" s="22"/>
      <c r="M235" s="17">
        <v>4.3090000000000002</v>
      </c>
      <c r="N235" s="17">
        <v>1.407</v>
      </c>
      <c r="AD235" s="24">
        <v>732</v>
      </c>
      <c r="AE235" s="24" t="s">
        <v>18</v>
      </c>
      <c r="AF235" s="24">
        <v>147</v>
      </c>
      <c r="AL235" s="2" t="s">
        <v>478</v>
      </c>
    </row>
    <row r="236" spans="1:40">
      <c r="C236" s="40">
        <v>5.14E-9</v>
      </c>
      <c r="D236" s="40">
        <v>1.7730569327718026E-10</v>
      </c>
      <c r="E236" s="17">
        <f>+D236/C236</f>
        <v>3.449527106559927E-2</v>
      </c>
      <c r="G236" s="40">
        <v>7.2E-10</v>
      </c>
      <c r="L236" s="22"/>
      <c r="M236" s="17">
        <v>3.5009999999999999</v>
      </c>
      <c r="N236" s="17">
        <v>0.97899999999999998</v>
      </c>
      <c r="AD236" s="24">
        <v>1456</v>
      </c>
      <c r="AE236" s="24" t="s">
        <v>18</v>
      </c>
      <c r="AF236" s="24">
        <v>60</v>
      </c>
      <c r="AL236" s="2" t="s">
        <v>480</v>
      </c>
    </row>
    <row r="237" spans="1:40">
      <c r="C237" s="40">
        <v>4.9E-9</v>
      </c>
      <c r="D237" s="40">
        <v>2.7499999999999998E-10</v>
      </c>
      <c r="E237" s="17">
        <f>+D237/C237</f>
        <v>5.612244897959183E-2</v>
      </c>
      <c r="L237" s="22"/>
      <c r="M237" s="17">
        <v>6.69</v>
      </c>
      <c r="N237" s="17">
        <v>1.82</v>
      </c>
      <c r="AD237" s="24">
        <v>325</v>
      </c>
      <c r="AE237" s="24" t="s">
        <v>18</v>
      </c>
      <c r="AF237" s="24">
        <v>45</v>
      </c>
      <c r="AL237" s="2" t="s">
        <v>482</v>
      </c>
    </row>
    <row r="238" spans="1:40">
      <c r="C238" s="40">
        <v>6.5839999999999996E-9</v>
      </c>
      <c r="D238" s="40">
        <v>1.1124720153614679E-10</v>
      </c>
      <c r="G238" s="40">
        <v>1.8159999999999999E-9</v>
      </c>
      <c r="H238" s="20">
        <v>0.75</v>
      </c>
      <c r="L238" s="22"/>
      <c r="M238" s="17">
        <v>1.375</v>
      </c>
      <c r="N238" s="17">
        <v>2.125</v>
      </c>
      <c r="AD238" s="24">
        <v>37</v>
      </c>
      <c r="AE238" s="24" t="s">
        <v>18</v>
      </c>
      <c r="AF238" s="24">
        <v>200</v>
      </c>
      <c r="AL238" s="2" t="s">
        <v>484</v>
      </c>
    </row>
    <row r="239" spans="1:40">
      <c r="C239" s="40">
        <v>2.7999999999999998E-9</v>
      </c>
      <c r="D239" s="40">
        <v>1.5087818809316481E-9</v>
      </c>
      <c r="L239" s="22"/>
      <c r="AD239" s="24">
        <v>88</v>
      </c>
      <c r="AE239" s="24" t="s">
        <v>326</v>
      </c>
      <c r="AL239" s="2" t="s">
        <v>486</v>
      </c>
    </row>
    <row r="240" spans="1:40">
      <c r="C240" s="40">
        <f>AVERAGE(C233:C239)</f>
        <v>4.4919999999999998E-9</v>
      </c>
      <c r="L240" s="22"/>
    </row>
    <row r="242" spans="1:40">
      <c r="A242" s="2" t="s">
        <v>68</v>
      </c>
      <c r="C242" s="40">
        <v>8.0499999999999993E-9</v>
      </c>
      <c r="D242" s="40">
        <v>5.6589999999999996E-9</v>
      </c>
      <c r="E242" s="17">
        <f>+D242/C242</f>
        <v>0.70298136645962739</v>
      </c>
      <c r="G242" s="40">
        <v>3.5600000000000001E-10</v>
      </c>
      <c r="J242" s="22">
        <v>163.28</v>
      </c>
      <c r="K242" s="22">
        <v>24.106190000000002</v>
      </c>
      <c r="M242" s="17">
        <v>12.173</v>
      </c>
      <c r="N242" s="17">
        <v>0.27300000000000002</v>
      </c>
      <c r="P242" s="22">
        <v>0.01</v>
      </c>
      <c r="R242" s="35">
        <v>0.1940548295</v>
      </c>
      <c r="T242" s="34">
        <v>1000</v>
      </c>
      <c r="X242" s="20">
        <v>0.54900000000000004</v>
      </c>
      <c r="AD242" s="24">
        <v>28</v>
      </c>
      <c r="AE242" s="24" t="s">
        <v>326</v>
      </c>
      <c r="AJ242" s="28">
        <v>350177.7741067562</v>
      </c>
      <c r="AL242" s="2" t="s">
        <v>286</v>
      </c>
      <c r="AM242" s="2" t="s">
        <v>287</v>
      </c>
      <c r="AN242" s="2" t="s">
        <v>582</v>
      </c>
    </row>
    <row r="243" spans="1:40">
      <c r="P243" s="22">
        <v>6.7000000000000002E-3</v>
      </c>
      <c r="T243" s="33">
        <v>460</v>
      </c>
      <c r="AM243" s="2" t="s">
        <v>290</v>
      </c>
      <c r="AN243" s="2" t="s">
        <v>581</v>
      </c>
    </row>
    <row r="244" spans="1:40">
      <c r="P244" s="22">
        <v>2.0500000000000001E-2</v>
      </c>
      <c r="AM244" s="2" t="s">
        <v>291</v>
      </c>
    </row>
    <row r="246" spans="1:40">
      <c r="A246" s="2" t="s">
        <v>67</v>
      </c>
      <c r="C246" s="40">
        <v>4.4999999999999998E-9</v>
      </c>
      <c r="D246" s="40">
        <v>1.2E-9</v>
      </c>
      <c r="E246" s="17">
        <f>+D246/C246</f>
        <v>0.26666666666666666</v>
      </c>
      <c r="G246" s="40">
        <v>7.7600000000000001E-10</v>
      </c>
      <c r="J246" s="22">
        <v>131.66</v>
      </c>
      <c r="K246" s="22">
        <v>23.479880000000001</v>
      </c>
      <c r="M246" s="20">
        <v>4.7910000000000004</v>
      </c>
      <c r="N246" s="17">
        <v>1.381</v>
      </c>
      <c r="P246" s="22">
        <v>2.2499999999999999E-2</v>
      </c>
      <c r="R246" s="35">
        <v>0.10565946</v>
      </c>
      <c r="T246" s="34">
        <v>263</v>
      </c>
      <c r="X246" s="20">
        <v>0.57399999999999995</v>
      </c>
      <c r="AD246" s="24">
        <v>21</v>
      </c>
      <c r="AE246" s="24" t="s">
        <v>326</v>
      </c>
      <c r="AJ246" s="28">
        <v>1465439.5748514605</v>
      </c>
      <c r="AL246" s="2" t="s">
        <v>293</v>
      </c>
      <c r="AM246" s="2" t="s">
        <v>293</v>
      </c>
      <c r="AN246" s="2" t="s">
        <v>584</v>
      </c>
    </row>
    <row r="247" spans="1:40">
      <c r="L247" s="22"/>
      <c r="P247" s="22">
        <v>2.8899999999999999E-2</v>
      </c>
      <c r="AM247" s="2" t="s">
        <v>296</v>
      </c>
    </row>
    <row r="248" spans="1:40">
      <c r="L248" s="22"/>
    </row>
    <row r="249" spans="1:40">
      <c r="A249" s="2" t="s">
        <v>5</v>
      </c>
      <c r="C249" s="40">
        <v>2.8999999999999999E-9</v>
      </c>
      <c r="D249" s="63">
        <v>1.0500000000000001E-9</v>
      </c>
      <c r="E249" s="17">
        <f>+D249/C249</f>
        <v>0.36206896551724144</v>
      </c>
      <c r="F249" s="64"/>
      <c r="G249" s="64"/>
      <c r="J249" s="22">
        <v>273.79000000000002</v>
      </c>
      <c r="K249" s="18">
        <v>39.1</v>
      </c>
      <c r="L249" s="22"/>
      <c r="N249" s="17">
        <v>1.25</v>
      </c>
      <c r="P249" s="22">
        <v>2.6749999999999999E-2</v>
      </c>
      <c r="R249" s="35">
        <v>0.11338999999999999</v>
      </c>
      <c r="T249" s="34">
        <v>33200</v>
      </c>
      <c r="AD249" s="24">
        <v>9</v>
      </c>
      <c r="AE249" s="24" t="s">
        <v>326</v>
      </c>
      <c r="AJ249" s="28">
        <v>2369416.3706741543</v>
      </c>
      <c r="AL249" s="2" t="s">
        <v>474</v>
      </c>
      <c r="AM249" s="2" t="s">
        <v>476</v>
      </c>
      <c r="AN249" s="2" t="s">
        <v>577</v>
      </c>
    </row>
    <row r="250" spans="1:40">
      <c r="L250" s="22"/>
    </row>
    <row r="251" spans="1:40">
      <c r="A251" s="2" t="s">
        <v>10</v>
      </c>
      <c r="C251" s="40">
        <v>2.0000000000000001E-9</v>
      </c>
      <c r="D251" s="40">
        <v>3.0642570651794781E-10</v>
      </c>
      <c r="E251" s="17">
        <f>+D251/C251</f>
        <v>0.15321285325897391</v>
      </c>
      <c r="J251" s="22">
        <v>169.7</v>
      </c>
      <c r="K251" s="22">
        <v>33.741410000000002</v>
      </c>
      <c r="M251" s="17">
        <v>5.3</v>
      </c>
      <c r="N251" s="17">
        <v>0.83299999999999996</v>
      </c>
      <c r="P251" s="22">
        <v>1.4E-2</v>
      </c>
      <c r="R251" s="35">
        <v>6.7482819999999999E-2</v>
      </c>
      <c r="T251" s="33">
        <v>1.1492</v>
      </c>
      <c r="X251" s="20">
        <v>0.56999999999999995</v>
      </c>
      <c r="AD251" s="24">
        <v>802</v>
      </c>
      <c r="AE251" s="24" t="s">
        <v>18</v>
      </c>
      <c r="AF251" s="24">
        <v>142</v>
      </c>
      <c r="AJ251" s="28">
        <v>1774847.8701825556</v>
      </c>
      <c r="AL251" s="2" t="s">
        <v>471</v>
      </c>
      <c r="AM251" s="2" t="s">
        <v>472</v>
      </c>
      <c r="AN251" s="2" t="s">
        <v>571</v>
      </c>
    </row>
    <row r="253" spans="1:40">
      <c r="E253" s="17">
        <f>AVERAGE(E204:E251)</f>
        <v>0.15397074621663726</v>
      </c>
    </row>
    <row r="256" spans="1:40">
      <c r="A256" s="11" t="s">
        <v>34</v>
      </c>
    </row>
    <row r="257" spans="1:40">
      <c r="A257" s="11"/>
    </row>
    <row r="258" spans="1:40">
      <c r="A258" s="65" t="s">
        <v>364</v>
      </c>
      <c r="C258" s="40">
        <v>1.31E-8</v>
      </c>
      <c r="D258" s="40">
        <v>1.7896742679409773E-9</v>
      </c>
      <c r="E258" s="17">
        <f>+D258/C258</f>
        <v>0.13661635633137231</v>
      </c>
      <c r="G258" s="66"/>
      <c r="J258" s="22">
        <v>2342.93905</v>
      </c>
      <c r="M258" s="17">
        <v>4.5949367088607582</v>
      </c>
      <c r="N258" s="17">
        <v>2.0294117647058822</v>
      </c>
      <c r="P258" s="22">
        <v>1.31E-3</v>
      </c>
      <c r="T258" s="67">
        <v>1500000000</v>
      </c>
      <c r="AD258" s="24">
        <v>103</v>
      </c>
      <c r="AE258" s="24" t="s">
        <v>326</v>
      </c>
      <c r="AJ258" s="28">
        <v>25032.792958775997</v>
      </c>
      <c r="AL258" s="2" t="s">
        <v>342</v>
      </c>
      <c r="AM258" s="2" t="s">
        <v>342</v>
      </c>
      <c r="AN258" s="2" t="s">
        <v>342</v>
      </c>
    </row>
    <row r="259" spans="1:40">
      <c r="A259" s="66"/>
      <c r="G259" s="66"/>
      <c r="T259" s="68"/>
    </row>
    <row r="260" spans="1:40">
      <c r="A260" s="65" t="s">
        <v>358</v>
      </c>
      <c r="C260" s="40">
        <v>7.37E-9</v>
      </c>
      <c r="D260" s="40">
        <v>2.4033023257521132E-9</v>
      </c>
      <c r="E260" s="17">
        <f>+D260/C260</f>
        <v>0.32609258151317683</v>
      </c>
      <c r="G260" s="66"/>
      <c r="J260" s="22">
        <v>880.72</v>
      </c>
      <c r="K260" s="22">
        <v>44.366579999999999</v>
      </c>
      <c r="M260" s="17">
        <v>10.722</v>
      </c>
      <c r="N260" s="17">
        <v>2.0299999999999998</v>
      </c>
      <c r="P260" s="22">
        <v>3.15E-3</v>
      </c>
      <c r="R260" s="35">
        <v>0.32698169459999998</v>
      </c>
      <c r="T260" s="67">
        <v>1000000</v>
      </c>
      <c r="X260" s="20">
        <v>0.60499999999999998</v>
      </c>
      <c r="AD260" s="24">
        <v>18</v>
      </c>
      <c r="AE260" s="24" t="s">
        <v>326</v>
      </c>
      <c r="AJ260" s="28">
        <v>107189.75083589289</v>
      </c>
      <c r="AL260" s="2" t="s">
        <v>342</v>
      </c>
      <c r="AM260" s="2" t="s">
        <v>342</v>
      </c>
      <c r="AN260" s="2" t="s">
        <v>342</v>
      </c>
    </row>
    <row r="261" spans="1:40">
      <c r="A261" s="65"/>
      <c r="G261" s="69"/>
      <c r="L261" s="24"/>
      <c r="T261" s="68"/>
    </row>
    <row r="262" spans="1:40">
      <c r="A262" s="2" t="s">
        <v>32</v>
      </c>
      <c r="C262" s="40">
        <v>8.0999999999999997E-9</v>
      </c>
      <c r="D262" s="40">
        <v>5.1016276788857688E-10</v>
      </c>
      <c r="E262" s="17">
        <f>+D262/C262</f>
        <v>6.2983057764021841E-2</v>
      </c>
      <c r="G262" s="69"/>
      <c r="J262" s="22">
        <v>2861.68</v>
      </c>
      <c r="K262" s="22">
        <v>34.593229999999998</v>
      </c>
      <c r="M262" s="17">
        <v>2.8250000000000002</v>
      </c>
      <c r="N262" s="17">
        <v>1.97</v>
      </c>
      <c r="Q262" s="22"/>
      <c r="R262" s="35">
        <v>0.28020516299999998</v>
      </c>
      <c r="T262" s="68"/>
      <c r="X262" s="20">
        <v>0.58899999999999997</v>
      </c>
      <c r="AD262" s="24">
        <v>283</v>
      </c>
      <c r="AE262" s="24" t="s">
        <v>326</v>
      </c>
      <c r="AL262" s="2" t="s">
        <v>304</v>
      </c>
    </row>
    <row r="263" spans="1:40">
      <c r="G263" s="66"/>
      <c r="Q263" s="22"/>
      <c r="T263" s="68"/>
    </row>
    <row r="264" spans="1:40">
      <c r="A264" s="65" t="s">
        <v>365</v>
      </c>
      <c r="C264" s="40">
        <v>1.4100000000000001E-8</v>
      </c>
      <c r="D264" s="40">
        <v>3.6351919386897961E-9</v>
      </c>
      <c r="E264" s="17">
        <f>+D264/C264</f>
        <v>0.2578150311127515</v>
      </c>
      <c r="G264" s="66"/>
      <c r="H264" s="70"/>
      <c r="J264" s="22">
        <v>1254.3499999999999</v>
      </c>
      <c r="K264" s="22">
        <v>26.149560000000001</v>
      </c>
      <c r="M264" s="17">
        <v>2.7619047619047619</v>
      </c>
      <c r="N264" s="17">
        <v>2.2222222222222223</v>
      </c>
      <c r="P264" s="22">
        <v>3.8173970000000002E-3</v>
      </c>
      <c r="R264" s="35">
        <v>0.36870879600000001</v>
      </c>
      <c r="T264" s="67">
        <v>8850000000</v>
      </c>
      <c r="X264" s="20">
        <v>0.57999999999999996</v>
      </c>
      <c r="AD264" s="24">
        <v>29</v>
      </c>
      <c r="AE264" s="24" t="s">
        <v>326</v>
      </c>
      <c r="AJ264" s="28">
        <v>67943.71209434903</v>
      </c>
      <c r="AL264" s="2" t="s">
        <v>342</v>
      </c>
      <c r="AM264" s="2" t="s">
        <v>342</v>
      </c>
      <c r="AN264" s="2" t="s">
        <v>342</v>
      </c>
    </row>
    <row r="265" spans="1:40">
      <c r="L265" s="24"/>
      <c r="T265" s="68"/>
    </row>
    <row r="266" spans="1:40">
      <c r="A266" s="65" t="s">
        <v>366</v>
      </c>
      <c r="C266" s="40">
        <v>1E-8</v>
      </c>
      <c r="D266" s="40">
        <v>3.1830350703961516E-9</v>
      </c>
      <c r="E266" s="17">
        <f>+D266/C266</f>
        <v>0.31830350703961519</v>
      </c>
      <c r="J266" s="22">
        <v>1139.7</v>
      </c>
      <c r="L266" s="22"/>
      <c r="M266" s="17">
        <v>3.4308860759493665</v>
      </c>
      <c r="N266" s="17">
        <v>2.875</v>
      </c>
      <c r="P266" s="22">
        <v>9.5861500000000001E-4</v>
      </c>
      <c r="T266" s="67">
        <v>240000000</v>
      </c>
      <c r="X266" s="20">
        <v>0.58199999999999996</v>
      </c>
      <c r="AD266" s="24">
        <v>19</v>
      </c>
      <c r="AE266" s="24" t="s">
        <v>326</v>
      </c>
      <c r="AJ266" s="28">
        <v>23988.370611894123</v>
      </c>
      <c r="AL266" s="2" t="s">
        <v>342</v>
      </c>
      <c r="AM266" s="2" t="s">
        <v>342</v>
      </c>
      <c r="AN266" s="2" t="s">
        <v>342</v>
      </c>
    </row>
    <row r="267" spans="1:40">
      <c r="A267" s="65"/>
      <c r="L267" s="22"/>
      <c r="Q267" s="22"/>
      <c r="T267" s="68"/>
    </row>
    <row r="268" spans="1:40">
      <c r="A268" s="65" t="s">
        <v>367</v>
      </c>
      <c r="C268" s="40">
        <v>6.7800000000000002E-9</v>
      </c>
      <c r="D268" s="40">
        <v>9.7310193417836555E-10</v>
      </c>
      <c r="E268" s="17">
        <f>+D268/C268</f>
        <v>0.14352535902335775</v>
      </c>
      <c r="J268" s="22">
        <v>2313.39</v>
      </c>
      <c r="L268" s="22"/>
      <c r="M268" s="17">
        <v>3.2234146341463408</v>
      </c>
      <c r="N268" s="17">
        <v>2.875</v>
      </c>
      <c r="P268" s="22">
        <v>2.9902319999999998E-3</v>
      </c>
      <c r="T268" s="67">
        <v>25500000000</v>
      </c>
      <c r="X268" s="20">
        <v>0.59</v>
      </c>
      <c r="AD268" s="24">
        <v>93</v>
      </c>
      <c r="AE268" s="24" t="s">
        <v>326</v>
      </c>
      <c r="AJ268" s="28">
        <v>110589.98173766962</v>
      </c>
      <c r="AL268" s="2" t="s">
        <v>342</v>
      </c>
      <c r="AM268" s="2" t="s">
        <v>342</v>
      </c>
      <c r="AN268" s="2" t="s">
        <v>342</v>
      </c>
    </row>
    <row r="269" spans="1:40">
      <c r="L269" s="24"/>
      <c r="T269" s="68"/>
    </row>
    <row r="270" spans="1:40">
      <c r="A270" s="2" t="s">
        <v>73</v>
      </c>
      <c r="C270" s="40">
        <v>1.2E-8</v>
      </c>
      <c r="D270" s="40">
        <v>3.3233007046087767E-9</v>
      </c>
      <c r="E270" s="17">
        <f>+D270/C270</f>
        <v>0.27694172538406475</v>
      </c>
      <c r="J270" s="22">
        <v>2298.3580000000002</v>
      </c>
      <c r="K270" s="22">
        <v>28.293900000000001</v>
      </c>
      <c r="M270" s="20"/>
      <c r="N270" s="20"/>
      <c r="Q270" s="22"/>
      <c r="R270" s="35">
        <v>0.41592033</v>
      </c>
      <c r="T270" s="68"/>
      <c r="AD270" s="24">
        <v>38</v>
      </c>
      <c r="AE270" s="24" t="s">
        <v>326</v>
      </c>
      <c r="AL270" s="2" t="s">
        <v>715</v>
      </c>
    </row>
    <row r="271" spans="1:40">
      <c r="T271" s="68"/>
    </row>
    <row r="272" spans="1:40">
      <c r="A272" s="2" t="s">
        <v>74</v>
      </c>
      <c r="C272" s="40">
        <v>1.24E-8</v>
      </c>
      <c r="D272" s="40">
        <v>2.8661381222985646E-9</v>
      </c>
      <c r="E272" s="17">
        <f>+D272/C272</f>
        <v>0.23114017115311006</v>
      </c>
      <c r="J272" s="22">
        <v>2374.87</v>
      </c>
      <c r="K272" s="22">
        <v>34.062190000000001</v>
      </c>
      <c r="M272" s="20"/>
      <c r="N272" s="20"/>
      <c r="Q272" s="22"/>
      <c r="R272" s="35">
        <v>0.43258981299999999</v>
      </c>
      <c r="T272" s="68"/>
      <c r="X272" s="20">
        <v>0.59</v>
      </c>
      <c r="AD272" s="24">
        <v>39</v>
      </c>
      <c r="AE272" s="24" t="s">
        <v>326</v>
      </c>
      <c r="AL272" s="2" t="s">
        <v>715</v>
      </c>
    </row>
    <row r="273" spans="1:40">
      <c r="L273" s="24"/>
      <c r="T273" s="68"/>
    </row>
    <row r="274" spans="1:40">
      <c r="A274" s="2" t="s">
        <v>75</v>
      </c>
      <c r="C274" s="40">
        <v>8.7999999999999994E-9</v>
      </c>
      <c r="D274" s="40">
        <v>2.3754611321719346E-9</v>
      </c>
      <c r="E274" s="17">
        <f>+D274/C274</f>
        <v>0.26993876501953806</v>
      </c>
      <c r="J274" s="22">
        <v>2462.77</v>
      </c>
      <c r="K274" s="22">
        <v>24.526630000000001</v>
      </c>
      <c r="L274" s="22"/>
      <c r="M274" s="20"/>
      <c r="N274" s="20"/>
      <c r="Q274" s="22"/>
      <c r="R274" s="35">
        <v>0.23790831099999998</v>
      </c>
      <c r="T274" s="68"/>
      <c r="X274" s="20">
        <v>0.59899999999999998</v>
      </c>
      <c r="AD274" s="24">
        <v>34</v>
      </c>
      <c r="AE274" s="24" t="s">
        <v>326</v>
      </c>
      <c r="AL274" s="2" t="s">
        <v>715</v>
      </c>
    </row>
    <row r="275" spans="1:40">
      <c r="L275" s="24"/>
      <c r="T275" s="68"/>
    </row>
    <row r="276" spans="1:40">
      <c r="A276" s="2" t="s">
        <v>361</v>
      </c>
      <c r="C276" s="40">
        <v>4.97E-9</v>
      </c>
      <c r="D276" s="40">
        <v>2.1756225162774292E-9</v>
      </c>
      <c r="E276" s="17">
        <f>+D276/C276</f>
        <v>0.43775100931135397</v>
      </c>
      <c r="J276" s="22">
        <v>441.39</v>
      </c>
      <c r="K276" s="22">
        <v>42.965609999999998</v>
      </c>
      <c r="M276" s="17">
        <v>0.9189873417721518</v>
      </c>
      <c r="N276" s="17">
        <v>2.3333333333333335</v>
      </c>
      <c r="P276" s="22">
        <v>3.2200000000000002E-3</v>
      </c>
      <c r="R276" s="35">
        <v>0.18733005959999999</v>
      </c>
      <c r="T276" s="67">
        <v>625000</v>
      </c>
      <c r="X276" s="20">
        <v>0.54700000000000004</v>
      </c>
      <c r="AD276" s="24">
        <v>10</v>
      </c>
      <c r="AE276" s="24" t="s">
        <v>326</v>
      </c>
      <c r="AJ276" s="28">
        <v>185229.46640475912</v>
      </c>
      <c r="AL276" s="2" t="s">
        <v>342</v>
      </c>
      <c r="AM276" s="2" t="s">
        <v>342</v>
      </c>
    </row>
    <row r="277" spans="1:40">
      <c r="C277" s="40">
        <v>3.7499999999999997E-9</v>
      </c>
      <c r="D277" s="40">
        <v>2.121E-9</v>
      </c>
      <c r="E277" s="17">
        <f>+D277/C277</f>
        <v>0.5656000000000001</v>
      </c>
      <c r="T277" s="68"/>
      <c r="AL277" s="2" t="s">
        <v>362</v>
      </c>
    </row>
    <row r="278" spans="1:40">
      <c r="T278" s="68"/>
    </row>
    <row r="279" spans="1:40">
      <c r="A279" s="2" t="s">
        <v>319</v>
      </c>
      <c r="C279" s="40">
        <v>1.0877900000000001E-8</v>
      </c>
      <c r="D279" s="40">
        <v>3.3712499999999999E-9</v>
      </c>
      <c r="E279" s="17">
        <f>+D279/C279</f>
        <v>0.30991735537190079</v>
      </c>
      <c r="G279" s="40">
        <v>1.2219999999999999E-9</v>
      </c>
      <c r="J279" s="22">
        <v>2711.21</v>
      </c>
      <c r="K279" s="22">
        <v>36.173180000000002</v>
      </c>
      <c r="M279" s="17">
        <v>4.5060000000000002</v>
      </c>
      <c r="N279" s="17">
        <v>1.96</v>
      </c>
      <c r="P279" s="62"/>
      <c r="Q279" s="22"/>
      <c r="R279" s="35">
        <v>0.39348823472200006</v>
      </c>
      <c r="T279" s="68"/>
      <c r="X279" s="20">
        <v>0.57999999999999996</v>
      </c>
      <c r="AD279" s="24">
        <v>7498</v>
      </c>
      <c r="AL279" s="51" t="s">
        <v>359</v>
      </c>
    </row>
    <row r="280" spans="1:40">
      <c r="T280" s="68"/>
      <c r="AL280" s="51"/>
    </row>
    <row r="281" spans="1:40">
      <c r="A281" s="2" t="s">
        <v>306</v>
      </c>
      <c r="C281" s="40">
        <v>4.2999999999999996E-9</v>
      </c>
      <c r="J281" s="22">
        <v>2914.96</v>
      </c>
      <c r="K281" s="22">
        <v>37.968440000000001</v>
      </c>
      <c r="M281" s="20"/>
      <c r="N281" s="20"/>
      <c r="R281" s="35">
        <v>0.16326429200000001</v>
      </c>
      <c r="T281" s="68"/>
      <c r="AL281" s="40" t="s">
        <v>307</v>
      </c>
    </row>
    <row r="282" spans="1:40">
      <c r="T282" s="68"/>
    </row>
    <row r="283" spans="1:40">
      <c r="A283" s="2" t="s">
        <v>30</v>
      </c>
      <c r="C283" s="40">
        <v>4.4999999999999998E-9</v>
      </c>
      <c r="J283" s="22">
        <v>2312.8000000000002</v>
      </c>
      <c r="K283" s="22">
        <v>34.735570000000003</v>
      </c>
      <c r="P283" s="22">
        <v>1.4499999999999999E-3</v>
      </c>
      <c r="R283" s="35">
        <v>0.22873372844999998</v>
      </c>
      <c r="T283" s="68">
        <v>11226600000</v>
      </c>
      <c r="AJ283" s="28">
        <v>57413.953992320363</v>
      </c>
      <c r="AL283" s="2" t="s">
        <v>310</v>
      </c>
      <c r="AM283" s="2" t="s">
        <v>312</v>
      </c>
      <c r="AN283" s="2" t="s">
        <v>571</v>
      </c>
    </row>
    <row r="284" spans="1:40">
      <c r="C284" s="40">
        <v>8.6699999999999992E-9</v>
      </c>
      <c r="M284" s="17">
        <v>3.601</v>
      </c>
      <c r="N284" s="17">
        <v>2.5350000000000001</v>
      </c>
      <c r="P284" s="22">
        <v>1.57E-3</v>
      </c>
      <c r="T284" s="68"/>
      <c r="X284" s="20">
        <v>0.58699999999999997</v>
      </c>
      <c r="AD284" s="24">
        <v>115</v>
      </c>
      <c r="AE284" s="24" t="s">
        <v>326</v>
      </c>
      <c r="AL284" s="2" t="s">
        <v>342</v>
      </c>
      <c r="AM284" s="2" t="s">
        <v>342</v>
      </c>
    </row>
    <row r="285" spans="1:40">
      <c r="T285" s="68"/>
      <c r="AL285" s="51"/>
    </row>
    <row r="286" spans="1:40">
      <c r="A286" s="65" t="s">
        <v>368</v>
      </c>
      <c r="C286" s="40">
        <v>5.2599999999999996E-9</v>
      </c>
      <c r="D286" s="40">
        <v>8.8870118138201534E-10</v>
      </c>
      <c r="E286" s="17">
        <f>+D286/C286</f>
        <v>0.16895459722091546</v>
      </c>
      <c r="G286" s="66"/>
      <c r="J286" s="22">
        <v>2922.62</v>
      </c>
      <c r="K286" s="22">
        <v>35.402479999999997</v>
      </c>
      <c r="M286" s="17">
        <v>3.3142857142857141</v>
      </c>
      <c r="N286" s="17">
        <v>1.9130434782608696</v>
      </c>
      <c r="P286" s="22">
        <v>3.3769080000000001E-3</v>
      </c>
      <c r="R286" s="35">
        <v>0.18621704479999998</v>
      </c>
      <c r="T286" s="70">
        <v>13500000000</v>
      </c>
      <c r="X286" s="20">
        <v>0.57999999999999996</v>
      </c>
      <c r="AD286" s="24">
        <v>67</v>
      </c>
      <c r="AE286" s="24" t="s">
        <v>326</v>
      </c>
      <c r="AJ286" s="28">
        <v>161043.25792382369</v>
      </c>
      <c r="AL286" s="2" t="s">
        <v>342</v>
      </c>
      <c r="AM286" s="2" t="s">
        <v>342</v>
      </c>
      <c r="AN286" s="2" t="s">
        <v>342</v>
      </c>
    </row>
    <row r="287" spans="1:40">
      <c r="A287" s="65"/>
      <c r="G287" s="66"/>
      <c r="T287" s="68"/>
    </row>
    <row r="288" spans="1:40">
      <c r="A288" s="65" t="s">
        <v>369</v>
      </c>
      <c r="C288" s="40">
        <v>8.6601299999999995E-9</v>
      </c>
      <c r="D288" s="40">
        <v>1.2594063663505896E-9</v>
      </c>
      <c r="E288" s="17">
        <f>+D288/C288</f>
        <v>0.14542580381017256</v>
      </c>
      <c r="G288" s="66"/>
      <c r="J288" s="22">
        <v>2716.4</v>
      </c>
      <c r="K288" s="22">
        <v>21.2255</v>
      </c>
      <c r="M288" s="17">
        <v>2.3740916271721955</v>
      </c>
      <c r="N288" s="17">
        <v>3.7894736842105261</v>
      </c>
      <c r="P288" s="22">
        <v>9.4342499999999999E-3</v>
      </c>
      <c r="R288" s="35">
        <v>0.183815589315</v>
      </c>
      <c r="T288" s="70">
        <v>228000000</v>
      </c>
      <c r="X288" s="20">
        <v>0.57799999999999996</v>
      </c>
      <c r="AD288" s="24">
        <v>91</v>
      </c>
      <c r="AE288" s="24" t="s">
        <v>326</v>
      </c>
      <c r="AJ288" s="28">
        <v>274941.10268913658</v>
      </c>
      <c r="AL288" s="2" t="s">
        <v>342</v>
      </c>
      <c r="AM288" s="2" t="s">
        <v>342</v>
      </c>
      <c r="AN288" s="2" t="s">
        <v>342</v>
      </c>
    </row>
    <row r="289" spans="1:40">
      <c r="A289" s="65"/>
      <c r="G289" s="66"/>
      <c r="T289" s="68"/>
    </row>
    <row r="290" spans="1:40">
      <c r="A290" s="65" t="s">
        <v>378</v>
      </c>
      <c r="C290" s="40">
        <v>9.5623400000000007E-9</v>
      </c>
      <c r="D290" s="40">
        <v>2.0958146712976019E-9</v>
      </c>
      <c r="E290" s="17">
        <f>+D290/C290</f>
        <v>0.21917382892656001</v>
      </c>
      <c r="G290" s="69"/>
      <c r="J290" s="22">
        <v>2495.81</v>
      </c>
      <c r="K290" s="22">
        <v>34.161709999999999</v>
      </c>
      <c r="M290" s="17">
        <v>3.6775067750677506</v>
      </c>
      <c r="N290" s="17">
        <v>2.0769230769230771</v>
      </c>
      <c r="P290" s="22">
        <v>1.0126009999999999E-3</v>
      </c>
      <c r="R290" s="35">
        <v>0.32666588600140001</v>
      </c>
      <c r="T290" s="70">
        <v>690000000000</v>
      </c>
      <c r="X290" s="20">
        <v>0.59</v>
      </c>
      <c r="AD290" s="24">
        <v>40</v>
      </c>
      <c r="AE290" s="24" t="s">
        <v>326</v>
      </c>
      <c r="AJ290" s="28">
        <v>26500.506155370644</v>
      </c>
      <c r="AL290" s="2" t="s">
        <v>342</v>
      </c>
      <c r="AM290" s="2" t="s">
        <v>342</v>
      </c>
      <c r="AN290" s="2" t="s">
        <v>342</v>
      </c>
    </row>
    <row r="291" spans="1:40">
      <c r="A291" s="65"/>
      <c r="G291" s="69"/>
      <c r="T291" s="68"/>
    </row>
    <row r="292" spans="1:40">
      <c r="A292" s="65" t="s">
        <v>370</v>
      </c>
      <c r="C292" s="40">
        <v>6.71364E-9</v>
      </c>
      <c r="D292" s="40">
        <v>2.8005423373299627E-9</v>
      </c>
      <c r="E292" s="17">
        <f>+D292/C292</f>
        <v>0.41714216689157635</v>
      </c>
      <c r="G292" s="66"/>
      <c r="J292" s="22">
        <v>2594.11</v>
      </c>
      <c r="K292" s="22">
        <v>30.930440000000001</v>
      </c>
      <c r="M292" s="17">
        <v>2.4567307692307687</v>
      </c>
      <c r="N292" s="17">
        <v>1.75</v>
      </c>
      <c r="P292" s="22">
        <v>2.604267E-3</v>
      </c>
      <c r="R292" s="35">
        <v>0.2076558392016</v>
      </c>
      <c r="T292" s="70">
        <v>84600000000</v>
      </c>
      <c r="X292" s="20">
        <v>0.58399999999999996</v>
      </c>
      <c r="AD292" s="24">
        <v>11</v>
      </c>
      <c r="AE292" s="24" t="s">
        <v>326</v>
      </c>
      <c r="AJ292" s="28">
        <v>97229.927260121738</v>
      </c>
      <c r="AL292" s="2" t="s">
        <v>342</v>
      </c>
      <c r="AM292" s="2" t="s">
        <v>342</v>
      </c>
      <c r="AN292" s="2" t="s">
        <v>342</v>
      </c>
    </row>
    <row r="293" spans="1:40">
      <c r="A293" s="65"/>
      <c r="G293" s="66"/>
    </row>
    <row r="294" spans="1:40">
      <c r="A294" s="65" t="s">
        <v>371</v>
      </c>
      <c r="C294" s="40">
        <v>4.7059200000000002E-9</v>
      </c>
      <c r="D294" s="40">
        <v>1.079808374146133E-9</v>
      </c>
      <c r="E294" s="17">
        <f>+D294/C294</f>
        <v>0.22945744384650249</v>
      </c>
      <c r="G294" s="66"/>
      <c r="J294" s="22">
        <v>2632.6533199999999</v>
      </c>
      <c r="K294" s="22">
        <v>34.686349999999997</v>
      </c>
      <c r="N294" s="17">
        <v>0.75</v>
      </c>
      <c r="P294" s="22">
        <v>4.2086299999999997E-3</v>
      </c>
      <c r="R294" s="35">
        <v>0.163231188192</v>
      </c>
      <c r="T294" s="70">
        <v>13500000000</v>
      </c>
      <c r="AD294" s="24">
        <v>18</v>
      </c>
      <c r="AE294" s="24" t="s">
        <v>326</v>
      </c>
      <c r="AJ294" s="28">
        <v>224526.62960571673</v>
      </c>
      <c r="AL294" s="2" t="s">
        <v>342</v>
      </c>
      <c r="AM294" s="2" t="s">
        <v>342</v>
      </c>
      <c r="AN294" s="2" t="s">
        <v>342</v>
      </c>
    </row>
    <row r="295" spans="1:40">
      <c r="A295" s="65"/>
      <c r="G295" s="69"/>
    </row>
    <row r="296" spans="1:40">
      <c r="A296" s="65" t="s">
        <v>372</v>
      </c>
      <c r="C296" s="40">
        <v>7.0626299999999996E-9</v>
      </c>
      <c r="D296" s="40">
        <v>2.6173023480273214E-9</v>
      </c>
      <c r="E296" s="17">
        <f>+D296/C296</f>
        <v>0.37058466152514313</v>
      </c>
      <c r="G296" s="66"/>
      <c r="J296" s="22">
        <v>1162.5999999999999</v>
      </c>
      <c r="K296" s="22">
        <v>19.48133</v>
      </c>
      <c r="M296" s="17">
        <v>2.0722263588979892</v>
      </c>
      <c r="N296" s="17">
        <v>1.76</v>
      </c>
      <c r="P296" s="22">
        <v>3.176973E-3</v>
      </c>
      <c r="R296" s="35">
        <v>0.13758942569789998</v>
      </c>
      <c r="T296" s="70">
        <v>1050000000</v>
      </c>
      <c r="X296" s="20">
        <v>0.59499999999999997</v>
      </c>
      <c r="AD296" s="24">
        <v>14</v>
      </c>
      <c r="AE296" s="24" t="s">
        <v>326</v>
      </c>
      <c r="AJ296" s="28">
        <v>112815.56322955868</v>
      </c>
      <c r="AL296" s="2" t="s">
        <v>342</v>
      </c>
      <c r="AM296" s="2" t="s">
        <v>342</v>
      </c>
      <c r="AN296" s="2" t="s">
        <v>342</v>
      </c>
    </row>
    <row r="297" spans="1:40">
      <c r="A297" s="65"/>
      <c r="G297" s="66"/>
      <c r="H297" s="67"/>
      <c r="T297" s="68"/>
    </row>
    <row r="298" spans="1:40">
      <c r="A298" s="2" t="s">
        <v>27</v>
      </c>
      <c r="C298" s="40">
        <v>9.1000000000000004E-9</v>
      </c>
      <c r="D298" s="40">
        <v>9.3397856020373697E-10</v>
      </c>
      <c r="E298" s="17">
        <f>+D298/C298</f>
        <v>0.10263500661579526</v>
      </c>
      <c r="J298" s="22">
        <v>2823.24</v>
      </c>
      <c r="P298" s="22">
        <v>3.9500000000000001E-4</v>
      </c>
      <c r="T298" s="68">
        <v>1413000000</v>
      </c>
      <c r="X298" s="20">
        <v>0.59099999999999997</v>
      </c>
      <c r="AD298" s="24">
        <v>8</v>
      </c>
      <c r="AE298" s="24" t="s">
        <v>326</v>
      </c>
      <c r="AJ298" s="28">
        <v>10855.936446544738</v>
      </c>
      <c r="AL298" s="2" t="s">
        <v>314</v>
      </c>
      <c r="AM298" s="2" t="s">
        <v>314</v>
      </c>
      <c r="AN298" s="2" t="s">
        <v>571</v>
      </c>
    </row>
    <row r="299" spans="1:40">
      <c r="T299" s="68"/>
    </row>
    <row r="300" spans="1:40">
      <c r="A300" s="65" t="s">
        <v>373</v>
      </c>
      <c r="C300" s="40">
        <v>4.6080300000000003E-9</v>
      </c>
      <c r="D300" s="40">
        <v>5.3936164569654457E-10</v>
      </c>
      <c r="E300" s="17">
        <f>+D300/C300</f>
        <v>0.11704820621752561</v>
      </c>
      <c r="J300" s="22">
        <v>2481.37</v>
      </c>
      <c r="K300" s="22">
        <v>36.71913</v>
      </c>
      <c r="M300" s="17">
        <v>1.6670168067226896</v>
      </c>
      <c r="N300" s="17">
        <v>1.76</v>
      </c>
      <c r="P300" s="22">
        <v>6.6912159999999998E-3</v>
      </c>
      <c r="R300" s="35">
        <v>0.1692028526139</v>
      </c>
      <c r="T300" s="67">
        <v>14250000</v>
      </c>
      <c r="X300" s="20">
        <v>0.55200000000000005</v>
      </c>
      <c r="AD300" s="24">
        <v>138</v>
      </c>
      <c r="AE300" s="24" t="s">
        <v>326</v>
      </c>
      <c r="AJ300" s="28">
        <v>365464.74150755175</v>
      </c>
      <c r="AL300" s="2" t="s">
        <v>342</v>
      </c>
      <c r="AM300" s="2" t="s">
        <v>342</v>
      </c>
      <c r="AN300" s="2" t="s">
        <v>342</v>
      </c>
    </row>
    <row r="301" spans="1:40">
      <c r="T301" s="68"/>
    </row>
    <row r="302" spans="1:40">
      <c r="A302" s="2" t="s">
        <v>22</v>
      </c>
      <c r="C302" s="40">
        <v>2.0000000000000001E-9</v>
      </c>
      <c r="D302" s="40">
        <v>6.140634384863434E-10</v>
      </c>
      <c r="E302" s="17">
        <f>+D302/C302</f>
        <v>0.30703171924317169</v>
      </c>
      <c r="J302" s="22">
        <v>786.33</v>
      </c>
      <c r="K302" s="22">
        <v>46.805489999999999</v>
      </c>
      <c r="M302" s="17">
        <v>1.429</v>
      </c>
      <c r="P302" s="22">
        <v>3.2000000000000002E-3</v>
      </c>
      <c r="R302" s="35">
        <v>9.3610979999999996E-2</v>
      </c>
      <c r="T302" s="68">
        <v>43125000</v>
      </c>
      <c r="X302" s="20">
        <v>0.55800000000000005</v>
      </c>
      <c r="AD302" s="24">
        <v>19</v>
      </c>
      <c r="AE302" s="24" t="s">
        <v>326</v>
      </c>
      <c r="AJ302" s="28">
        <v>401284.10914927768</v>
      </c>
      <c r="AL302" s="2" t="s">
        <v>315</v>
      </c>
      <c r="AM302" s="2" t="s">
        <v>318</v>
      </c>
      <c r="AN302" s="2" t="s">
        <v>571</v>
      </c>
    </row>
    <row r="303" spans="1:40">
      <c r="T303" s="68"/>
    </row>
    <row r="304" spans="1:40">
      <c r="A304" s="65" t="s">
        <v>374</v>
      </c>
      <c r="C304" s="40">
        <v>6.3303199999999997E-9</v>
      </c>
      <c r="D304" s="40">
        <v>1.9079326548718023E-9</v>
      </c>
      <c r="E304" s="17">
        <f>+D304/C304</f>
        <v>0.30139592546218869</v>
      </c>
      <c r="G304" s="69"/>
      <c r="J304" s="22">
        <v>2141.5580199999999</v>
      </c>
      <c r="N304" s="17">
        <v>1.625</v>
      </c>
      <c r="P304" s="22">
        <v>2.1248299999999999E-3</v>
      </c>
      <c r="T304" s="67">
        <v>650000</v>
      </c>
      <c r="AD304" s="24">
        <v>21</v>
      </c>
      <c r="AE304" s="24" t="s">
        <v>326</v>
      </c>
      <c r="AJ304" s="28">
        <v>84093.478542830009</v>
      </c>
      <c r="AL304" s="2" t="s">
        <v>342</v>
      </c>
      <c r="AM304" s="2" t="s">
        <v>342</v>
      </c>
      <c r="AN304" s="2" t="s">
        <v>342</v>
      </c>
    </row>
    <row r="305" spans="1:41">
      <c r="T305" s="68"/>
    </row>
    <row r="306" spans="1:41">
      <c r="A306" s="65" t="s">
        <v>375</v>
      </c>
      <c r="C306" s="40">
        <v>5.6726699999999996E-9</v>
      </c>
      <c r="D306" s="40">
        <v>9.7298883671319243E-10</v>
      </c>
      <c r="E306" s="17">
        <f>+D306/C306</f>
        <v>0.17152219972485488</v>
      </c>
      <c r="J306" s="22">
        <v>927.66</v>
      </c>
      <c r="K306" s="22">
        <v>29.333919999999999</v>
      </c>
      <c r="M306" s="17">
        <v>3.4137539073600447</v>
      </c>
      <c r="N306" s="17">
        <v>3.3333333333333335</v>
      </c>
      <c r="P306" s="22">
        <v>8.7699160000000009E-3</v>
      </c>
      <c r="R306" s="35">
        <v>0.16640164796639997</v>
      </c>
      <c r="T306" s="70">
        <v>27000000</v>
      </c>
      <c r="X306" s="20">
        <v>0.58599999999999997</v>
      </c>
      <c r="AD306" s="24">
        <v>65</v>
      </c>
      <c r="AE306" s="24" t="s">
        <v>326</v>
      </c>
      <c r="AJ306" s="28">
        <v>459553.00084980205</v>
      </c>
      <c r="AL306" s="2" t="s">
        <v>342</v>
      </c>
      <c r="AM306" s="2" t="s">
        <v>342</v>
      </c>
      <c r="AN306" s="2" t="s">
        <v>342</v>
      </c>
    </row>
    <row r="307" spans="1:41" s="65" customFormat="1">
      <c r="C307" s="43"/>
      <c r="D307" s="43"/>
      <c r="E307" s="71"/>
      <c r="J307" s="41"/>
      <c r="K307" s="41"/>
      <c r="P307" s="41">
        <v>1.187E-2</v>
      </c>
      <c r="R307" s="38"/>
      <c r="T307" s="72"/>
      <c r="V307" s="42"/>
      <c r="X307" s="73"/>
      <c r="AD307" s="67"/>
      <c r="AF307" s="67"/>
      <c r="AG307" s="67"/>
      <c r="AH307" s="67"/>
      <c r="AJ307" s="74"/>
      <c r="AM307" s="65" t="s">
        <v>388</v>
      </c>
      <c r="AO307" s="67"/>
    </row>
    <row r="308" spans="1:41">
      <c r="T308" s="68"/>
    </row>
    <row r="309" spans="1:41">
      <c r="A309" s="65" t="s">
        <v>376</v>
      </c>
      <c r="C309" s="40">
        <v>5.1938899999999997E-9</v>
      </c>
      <c r="D309" s="40">
        <v>1.4098622070209802E-9</v>
      </c>
      <c r="E309" s="17">
        <f>+D309/C309</f>
        <v>0.27144629690289557</v>
      </c>
      <c r="J309" s="22">
        <v>1186.98</v>
      </c>
      <c r="K309" s="22">
        <v>27.419339999999998</v>
      </c>
      <c r="M309" s="17">
        <v>2.0885167464114831</v>
      </c>
      <c r="N309" s="17">
        <v>1.8888888888888888</v>
      </c>
      <c r="P309" s="22">
        <v>5.221481E-3</v>
      </c>
      <c r="R309" s="35">
        <v>0.14241303583259998</v>
      </c>
      <c r="T309" s="70">
        <v>3090000000</v>
      </c>
      <c r="X309" s="20">
        <v>0.58199999999999996</v>
      </c>
      <c r="AD309" s="24">
        <v>26</v>
      </c>
      <c r="AE309" s="24" t="s">
        <v>326</v>
      </c>
      <c r="AJ309" s="28">
        <v>177578.91554434394</v>
      </c>
      <c r="AL309" s="2" t="s">
        <v>342</v>
      </c>
      <c r="AM309" s="2" t="s">
        <v>342</v>
      </c>
      <c r="AN309" s="2" t="s">
        <v>342</v>
      </c>
    </row>
    <row r="310" spans="1:41" s="65" customFormat="1">
      <c r="C310" s="43"/>
      <c r="D310" s="43"/>
      <c r="E310" s="71"/>
      <c r="J310" s="41"/>
      <c r="K310" s="41"/>
      <c r="P310" s="41">
        <v>2.1299999999999999E-3</v>
      </c>
      <c r="R310" s="38"/>
      <c r="T310" s="72"/>
      <c r="V310" s="42"/>
      <c r="X310" s="73"/>
      <c r="AD310" s="67"/>
      <c r="AF310" s="67"/>
      <c r="AG310" s="67"/>
      <c r="AH310" s="67"/>
      <c r="AJ310" s="74"/>
      <c r="AM310" s="65" t="s">
        <v>391</v>
      </c>
      <c r="AO310" s="67"/>
    </row>
    <row r="311" spans="1:41">
      <c r="T311" s="68"/>
    </row>
    <row r="312" spans="1:41">
      <c r="A312" s="65" t="s">
        <v>377</v>
      </c>
      <c r="C312" s="40">
        <v>9.1342699999999993E-9</v>
      </c>
      <c r="D312" s="40">
        <v>3.0560995363826286E-9</v>
      </c>
      <c r="E312" s="17">
        <f>+D312/C312</f>
        <v>0.33457512602349493</v>
      </c>
      <c r="J312" s="22">
        <v>470.2</v>
      </c>
      <c r="K312" s="22">
        <v>38.89273</v>
      </c>
      <c r="M312" s="17">
        <v>1.989830508474576</v>
      </c>
      <c r="N312" s="17">
        <v>1.125</v>
      </c>
      <c r="P312" s="22">
        <v>7.3444080000000002E-3</v>
      </c>
      <c r="R312" s="35">
        <v>0.35525669685709999</v>
      </c>
      <c r="T312" s="67">
        <v>250000000</v>
      </c>
      <c r="X312" s="20">
        <v>0.58720000000000006</v>
      </c>
      <c r="AD312" s="24">
        <v>17</v>
      </c>
      <c r="AE312" s="24" t="s">
        <v>326</v>
      </c>
      <c r="AJ312" s="28">
        <v>202499.69126540804</v>
      </c>
      <c r="AL312" s="2" t="s">
        <v>342</v>
      </c>
      <c r="AM312" s="2" t="s">
        <v>342</v>
      </c>
      <c r="AN312" s="2" t="s">
        <v>342</v>
      </c>
    </row>
    <row r="313" spans="1:41" s="18" customFormat="1">
      <c r="C313" s="40"/>
      <c r="D313" s="40"/>
      <c r="E313" s="17"/>
      <c r="J313" s="22"/>
      <c r="M313" s="17"/>
      <c r="N313" s="17"/>
      <c r="P313" s="22"/>
      <c r="R313" s="35"/>
      <c r="T313" s="68"/>
      <c r="X313" s="20"/>
      <c r="AD313" s="22"/>
      <c r="AF313" s="22"/>
      <c r="AG313" s="22"/>
      <c r="AH313" s="22"/>
      <c r="AJ313" s="28"/>
      <c r="AO313" s="22"/>
    </row>
    <row r="314" spans="1:41">
      <c r="A314" s="65" t="s">
        <v>382</v>
      </c>
      <c r="C314" s="40">
        <v>5.7500000000000002E-9</v>
      </c>
      <c r="D314" s="40">
        <v>1.6480342041449802E-9</v>
      </c>
      <c r="E314" s="17">
        <f>+D314/C314</f>
        <v>0.28661464419912697</v>
      </c>
      <c r="G314" s="66"/>
      <c r="J314" s="22">
        <v>2117.0709000000002</v>
      </c>
      <c r="N314" s="17">
        <v>2.6</v>
      </c>
      <c r="P314" s="22">
        <v>4.2323880000000001E-3</v>
      </c>
      <c r="T314" s="67">
        <v>16250000</v>
      </c>
      <c r="AD314" s="24">
        <v>18</v>
      </c>
      <c r="AE314" s="24" t="s">
        <v>326</v>
      </c>
      <c r="AJ314" s="28">
        <v>184799.01068043313</v>
      </c>
      <c r="AL314" s="2" t="s">
        <v>342</v>
      </c>
      <c r="AM314" s="2" t="s">
        <v>342</v>
      </c>
      <c r="AN314" s="2" t="s">
        <v>342</v>
      </c>
    </row>
    <row r="315" spans="1:41">
      <c r="G315" s="66"/>
      <c r="T315" s="68"/>
    </row>
    <row r="316" spans="1:41">
      <c r="A316" s="2" t="s">
        <v>71</v>
      </c>
      <c r="C316" s="40">
        <v>8.5999999999999993E-9</v>
      </c>
      <c r="D316" s="40">
        <v>7.7600000000000001E-10</v>
      </c>
      <c r="E316" s="17">
        <f>+D316/C316</f>
        <v>9.0232558139534888E-2</v>
      </c>
      <c r="G316" s="69"/>
      <c r="J316" s="22">
        <v>2422.3000000000002</v>
      </c>
      <c r="K316" s="22">
        <v>36.380119999999998</v>
      </c>
      <c r="M316" s="17">
        <v>3.1150000000000002</v>
      </c>
      <c r="N316" s="17">
        <v>1.9870000000000001</v>
      </c>
      <c r="R316" s="35">
        <v>0.21991782539999999</v>
      </c>
      <c r="T316" s="70">
        <v>1350000000</v>
      </c>
      <c r="X316" s="20">
        <v>0.58199999999999996</v>
      </c>
      <c r="AD316" s="24">
        <v>124</v>
      </c>
      <c r="AE316" s="24" t="s">
        <v>326</v>
      </c>
      <c r="AJ316" s="28">
        <v>109129.07296544891</v>
      </c>
      <c r="AL316" s="2" t="s">
        <v>293</v>
      </c>
    </row>
    <row r="317" spans="1:41">
      <c r="C317" s="40">
        <v>3.4900000000000001E-9</v>
      </c>
      <c r="D317" s="40">
        <v>1.2936781173251605E-9</v>
      </c>
      <c r="G317" s="69"/>
      <c r="M317" s="17">
        <v>3.4809999999999999</v>
      </c>
      <c r="N317" s="17">
        <v>6</v>
      </c>
      <c r="P317" s="22">
        <v>3.7399999999999998E-3</v>
      </c>
      <c r="T317" s="68"/>
      <c r="AD317" s="24">
        <v>12</v>
      </c>
      <c r="AE317" s="24" t="s">
        <v>326</v>
      </c>
      <c r="AL317" s="2" t="s">
        <v>342</v>
      </c>
      <c r="AM317" s="2" t="s">
        <v>342</v>
      </c>
      <c r="AN317" s="2" t="s">
        <v>342</v>
      </c>
    </row>
    <row r="318" spans="1:41">
      <c r="G318" s="66"/>
      <c r="T318" s="68"/>
    </row>
    <row r="319" spans="1:41">
      <c r="A319" s="4" t="s">
        <v>19</v>
      </c>
      <c r="C319" s="40">
        <v>4.5999999999999998E-9</v>
      </c>
      <c r="D319" s="40">
        <v>6.2500000000000001E-10</v>
      </c>
      <c r="E319" s="17">
        <f>+D319/C319</f>
        <v>0.13586956521739132</v>
      </c>
      <c r="G319" s="66"/>
      <c r="J319" s="22">
        <v>1118.3399999999999</v>
      </c>
      <c r="K319" s="22">
        <v>27.536200000000001</v>
      </c>
      <c r="M319" s="17">
        <v>4.242</v>
      </c>
      <c r="N319" s="17">
        <v>2.67</v>
      </c>
      <c r="P319" s="22">
        <v>4.0000000000000001E-3</v>
      </c>
      <c r="R319" s="35">
        <v>0.12666652</v>
      </c>
      <c r="T319" s="68">
        <v>3810000</v>
      </c>
      <c r="X319" s="20">
        <v>0.55700000000000005</v>
      </c>
      <c r="AD319" s="24">
        <v>55</v>
      </c>
      <c r="AE319" s="24" t="s">
        <v>326</v>
      </c>
      <c r="AJ319" s="28">
        <v>218264.36179500612</v>
      </c>
      <c r="AL319" s="2" t="s">
        <v>328</v>
      </c>
      <c r="AM319" s="2" t="s">
        <v>332</v>
      </c>
      <c r="AN319" s="2" t="s">
        <v>571</v>
      </c>
    </row>
    <row r="320" spans="1:41">
      <c r="G320" s="69"/>
      <c r="T320" s="68"/>
    </row>
    <row r="321" spans="1:40">
      <c r="A321" s="65" t="s">
        <v>383</v>
      </c>
      <c r="C321" s="40">
        <v>7.4099999999999998E-9</v>
      </c>
      <c r="D321" s="40">
        <v>9.9002966125199005E-10</v>
      </c>
      <c r="E321" s="17">
        <f>+D321/C321</f>
        <v>0.1336072417344116</v>
      </c>
      <c r="G321" s="66"/>
      <c r="H321" s="70"/>
      <c r="J321" s="22">
        <v>2334.38</v>
      </c>
      <c r="K321" s="22">
        <v>33.968780000000002</v>
      </c>
      <c r="M321" s="17">
        <v>2.2853223593964329</v>
      </c>
      <c r="N321" s="17">
        <v>2.6</v>
      </c>
      <c r="P321" s="22">
        <v>1.1897050000000001E-3</v>
      </c>
      <c r="R321" s="35">
        <v>0.25170865980000001</v>
      </c>
      <c r="T321" s="70">
        <v>45000000</v>
      </c>
      <c r="X321" s="20">
        <v>0.59499999999999997</v>
      </c>
      <c r="AD321" s="24">
        <v>107</v>
      </c>
      <c r="AE321" s="24" t="s">
        <v>326</v>
      </c>
      <c r="AJ321" s="28">
        <v>40186.305124791666</v>
      </c>
      <c r="AL321" s="2" t="s">
        <v>342</v>
      </c>
      <c r="AM321" s="2" t="s">
        <v>342</v>
      </c>
      <c r="AN321" s="2" t="s">
        <v>394</v>
      </c>
    </row>
    <row r="322" spans="1:40">
      <c r="G322" s="66"/>
      <c r="T322" s="68"/>
    </row>
    <row r="323" spans="1:40">
      <c r="A323" s="65" t="s">
        <v>384</v>
      </c>
      <c r="C323" s="40">
        <v>3.6267999999999999E-9</v>
      </c>
      <c r="D323" s="40">
        <v>2.0535845008972925E-9</v>
      </c>
      <c r="E323" s="17">
        <f>+D323/C323</f>
        <v>0.56622490925810431</v>
      </c>
      <c r="J323" s="22">
        <v>1053.33</v>
      </c>
      <c r="K323" s="22">
        <v>32.491990000000001</v>
      </c>
      <c r="M323" s="17">
        <v>6.8483412322274866</v>
      </c>
      <c r="N323" s="17">
        <v>5</v>
      </c>
      <c r="P323" s="22">
        <v>3.207381E-3</v>
      </c>
      <c r="R323" s="35">
        <v>0.117841949332</v>
      </c>
      <c r="T323" s="70">
        <v>750000000</v>
      </c>
      <c r="X323" s="20">
        <v>0.57799999999999996</v>
      </c>
      <c r="AD323" s="24">
        <v>6</v>
      </c>
      <c r="AE323" s="24" t="s">
        <v>326</v>
      </c>
      <c r="AJ323" s="28">
        <v>221800.30566310536</v>
      </c>
      <c r="AL323" s="2" t="s">
        <v>342</v>
      </c>
      <c r="AM323" s="2" t="s">
        <v>342</v>
      </c>
      <c r="AN323" s="2" t="s">
        <v>342</v>
      </c>
    </row>
    <row r="324" spans="1:40">
      <c r="T324" s="68"/>
    </row>
    <row r="325" spans="1:40" ht="16">
      <c r="A325" s="65" t="s">
        <v>385</v>
      </c>
      <c r="C325" s="40">
        <v>1.00732E-8</v>
      </c>
      <c r="D325" s="40">
        <v>2.2330993424537403E-9</v>
      </c>
      <c r="E325" s="17">
        <f>+D325/C325</f>
        <v>0.22168718405806898</v>
      </c>
      <c r="J325" s="22">
        <v>2441.48</v>
      </c>
      <c r="K325" s="75"/>
      <c r="M325" s="17">
        <v>2.1597633136094672</v>
      </c>
      <c r="N325" s="17">
        <v>1.7857142857142858</v>
      </c>
      <c r="P325" s="22">
        <v>2.4492950000000002E-3</v>
      </c>
      <c r="T325" s="70">
        <v>277500000000</v>
      </c>
      <c r="X325" s="20">
        <v>0.58399999999999996</v>
      </c>
      <c r="AD325" s="24">
        <v>39</v>
      </c>
      <c r="AE325" s="24" t="s">
        <v>326</v>
      </c>
      <c r="AJ325" s="28">
        <v>60936.663014417129</v>
      </c>
      <c r="AL325" s="2" t="s">
        <v>342</v>
      </c>
      <c r="AM325" s="2" t="s">
        <v>342</v>
      </c>
      <c r="AN325" s="2" t="s">
        <v>342</v>
      </c>
    </row>
    <row r="326" spans="1:40">
      <c r="T326" s="68"/>
    </row>
    <row r="327" spans="1:40">
      <c r="A327" s="2" t="s">
        <v>33</v>
      </c>
      <c r="C327" s="40">
        <v>1.125E-8</v>
      </c>
      <c r="D327" s="40">
        <v>9.5000000000000003E-10</v>
      </c>
      <c r="E327" s="17">
        <f>+D327/C327</f>
        <v>8.4444444444444447E-2</v>
      </c>
      <c r="J327" s="22">
        <v>3044.87</v>
      </c>
      <c r="K327" s="22">
        <v>35.043779999999998</v>
      </c>
      <c r="M327" s="17">
        <v>2.6070000000000002</v>
      </c>
      <c r="N327" s="17">
        <v>2.0299999999999998</v>
      </c>
      <c r="P327" s="22">
        <v>1.58E-3</v>
      </c>
      <c r="R327" s="35">
        <v>0.39424252499999995</v>
      </c>
      <c r="T327" s="68">
        <v>37650000000</v>
      </c>
      <c r="X327" s="20">
        <v>0.59199999999999997</v>
      </c>
      <c r="AD327" s="24">
        <v>83</v>
      </c>
      <c r="AE327" s="24" t="s">
        <v>326</v>
      </c>
      <c r="AJ327" s="28">
        <v>35166.674456752778</v>
      </c>
      <c r="AL327" s="2" t="s">
        <v>334</v>
      </c>
      <c r="AM327" s="2" t="s">
        <v>335</v>
      </c>
      <c r="AN327" s="2" t="s">
        <v>571</v>
      </c>
    </row>
    <row r="328" spans="1:40">
      <c r="L328" s="49"/>
      <c r="T328" s="68"/>
    </row>
    <row r="329" spans="1:40">
      <c r="A329" s="65" t="s">
        <v>386</v>
      </c>
      <c r="C329" s="40">
        <v>2.6106600000000002E-9</v>
      </c>
      <c r="D329" s="40">
        <v>1.6198082894195726E-9</v>
      </c>
      <c r="E329" s="17">
        <f>+D329/C329</f>
        <v>0.62045930508743863</v>
      </c>
      <c r="J329" s="22">
        <v>1223.56</v>
      </c>
      <c r="L329" s="22"/>
      <c r="M329" s="17">
        <v>0.97536945812807863</v>
      </c>
      <c r="N329" s="17">
        <v>4</v>
      </c>
      <c r="P329" s="22">
        <v>2.1383660000000001E-3</v>
      </c>
      <c r="T329" s="70">
        <v>2400000000</v>
      </c>
      <c r="X329" s="20">
        <v>0.59399999999999997</v>
      </c>
      <c r="AD329" s="24">
        <v>5</v>
      </c>
      <c r="AE329" s="24" t="s">
        <v>326</v>
      </c>
      <c r="AJ329" s="28">
        <v>205211.36494367843</v>
      </c>
      <c r="AL329" s="2" t="s">
        <v>342</v>
      </c>
      <c r="AM329" s="2" t="s">
        <v>342</v>
      </c>
    </row>
    <row r="330" spans="1:40">
      <c r="L330" s="22"/>
    </row>
    <row r="331" spans="1:40">
      <c r="A331" s="65" t="s">
        <v>395</v>
      </c>
      <c r="C331" s="40">
        <v>1.18558E-8</v>
      </c>
      <c r="D331" s="40">
        <v>2.5976435186037134E-9</v>
      </c>
      <c r="E331" s="17">
        <f>+D331/C331</f>
        <v>0.21910318313430671</v>
      </c>
      <c r="J331" s="22">
        <v>2424.2600000000002</v>
      </c>
      <c r="L331" s="22"/>
      <c r="M331" s="17">
        <v>2.8780487804878043</v>
      </c>
      <c r="N331" s="17">
        <v>3</v>
      </c>
      <c r="P331" s="22">
        <v>2.879029E-3</v>
      </c>
      <c r="Q331" s="76"/>
      <c r="T331" s="70">
        <v>900000000000</v>
      </c>
      <c r="X331" s="20">
        <v>0.59</v>
      </c>
      <c r="AD331" s="24">
        <v>40</v>
      </c>
      <c r="AE331" s="24" t="s">
        <v>326</v>
      </c>
      <c r="AJ331" s="28">
        <v>60884.582664267909</v>
      </c>
      <c r="AL331" s="2" t="s">
        <v>342</v>
      </c>
      <c r="AM331" s="2" t="s">
        <v>342</v>
      </c>
      <c r="AN331" s="2" t="s">
        <v>342</v>
      </c>
    </row>
    <row r="333" spans="1:40">
      <c r="A333" s="3" t="s">
        <v>6</v>
      </c>
      <c r="C333" s="40">
        <v>1.239E-8</v>
      </c>
      <c r="D333" s="40">
        <v>7.0398863627192159E-10</v>
      </c>
      <c r="E333" s="17">
        <f t="shared" ref="E333:E341" si="0">+D333/C333</f>
        <v>5.6819098972713603E-2</v>
      </c>
      <c r="J333" s="22">
        <v>3117.28</v>
      </c>
      <c r="K333" s="22">
        <v>36.450000000000003</v>
      </c>
      <c r="M333" s="17">
        <v>1.718</v>
      </c>
      <c r="N333" s="17">
        <v>1.857</v>
      </c>
      <c r="P333" s="22">
        <v>1.14E-3</v>
      </c>
      <c r="R333" s="35">
        <v>0.47197889999999998</v>
      </c>
      <c r="T333" s="68">
        <v>18599999999.999996</v>
      </c>
      <c r="X333" s="20">
        <v>0.59199999999999997</v>
      </c>
      <c r="AD333" s="24">
        <v>505</v>
      </c>
      <c r="AE333" s="24" t="s">
        <v>326</v>
      </c>
      <c r="AJ333" s="28">
        <v>22118.238047187748</v>
      </c>
      <c r="AL333" s="2" t="s">
        <v>351</v>
      </c>
      <c r="AM333" s="2" t="s">
        <v>397</v>
      </c>
    </row>
    <row r="334" spans="1:40">
      <c r="A334" s="3"/>
      <c r="C334" s="40">
        <v>1.2E-8</v>
      </c>
      <c r="D334" s="40">
        <v>2.2645540682891915E-10</v>
      </c>
      <c r="E334" s="17">
        <f t="shared" si="0"/>
        <v>1.8871283902409931E-2</v>
      </c>
      <c r="M334" s="17">
        <v>2.15</v>
      </c>
      <c r="N334" s="17">
        <v>2.1059999999999999</v>
      </c>
      <c r="T334" s="68"/>
      <c r="AD334" s="24">
        <v>4933</v>
      </c>
      <c r="AE334" s="24" t="s">
        <v>326</v>
      </c>
      <c r="AL334" s="2" t="s">
        <v>396</v>
      </c>
    </row>
    <row r="335" spans="1:40">
      <c r="A335" s="3"/>
      <c r="C335" s="40">
        <v>1.6400000000000001E-8</v>
      </c>
      <c r="D335" s="40">
        <v>4.2000000000000004E-9</v>
      </c>
      <c r="E335" s="17">
        <f t="shared" si="0"/>
        <v>0.25609756097560976</v>
      </c>
      <c r="G335" s="2"/>
      <c r="T335" s="68"/>
      <c r="AD335" s="24">
        <v>186</v>
      </c>
      <c r="AE335" s="24" t="s">
        <v>326</v>
      </c>
      <c r="AL335" s="2" t="s">
        <v>399</v>
      </c>
    </row>
    <row r="336" spans="1:40">
      <c r="A336" s="3"/>
      <c r="C336" s="40">
        <v>1.07E-8</v>
      </c>
      <c r="D336" s="40">
        <v>1.5E-9</v>
      </c>
      <c r="E336" s="17">
        <f t="shared" si="0"/>
        <v>0.14018691588785046</v>
      </c>
      <c r="G336" s="2"/>
      <c r="T336" s="68"/>
      <c r="AD336" s="24">
        <v>84</v>
      </c>
      <c r="AE336" s="24" t="s">
        <v>326</v>
      </c>
      <c r="AL336" s="2" t="s">
        <v>401</v>
      </c>
    </row>
    <row r="337" spans="1:41">
      <c r="A337" s="3"/>
      <c r="C337" s="40">
        <v>1.2E-8</v>
      </c>
      <c r="D337" s="40">
        <v>1.3500000000000001E-9</v>
      </c>
      <c r="E337" s="17">
        <f t="shared" si="0"/>
        <v>0.1125</v>
      </c>
      <c r="G337" s="2"/>
      <c r="M337" s="17">
        <v>2.8740000000000001</v>
      </c>
      <c r="N337" s="17">
        <v>1.9670000000000001</v>
      </c>
      <c r="T337" s="68"/>
      <c r="AD337" s="24">
        <v>631</v>
      </c>
      <c r="AE337" s="24" t="s">
        <v>326</v>
      </c>
      <c r="AL337" s="2" t="s">
        <v>404</v>
      </c>
    </row>
    <row r="338" spans="1:41">
      <c r="A338" s="3"/>
      <c r="C338" s="40">
        <v>1.9688000000000001E-8</v>
      </c>
      <c r="D338" s="40">
        <v>1.7869674808324045E-9</v>
      </c>
      <c r="E338" s="17">
        <f t="shared" si="0"/>
        <v>9.0764297076005918E-2</v>
      </c>
      <c r="G338" s="40">
        <v>2.0099999999999999E-9</v>
      </c>
      <c r="T338" s="68"/>
      <c r="AD338" s="24">
        <v>248</v>
      </c>
      <c r="AE338" s="24" t="s">
        <v>326</v>
      </c>
      <c r="AL338" s="2" t="s">
        <v>405</v>
      </c>
    </row>
    <row r="339" spans="1:41">
      <c r="A339" s="3"/>
      <c r="C339" s="40">
        <v>1E-8</v>
      </c>
      <c r="D339" s="40">
        <v>4.0824829046386303E-10</v>
      </c>
      <c r="E339" s="17">
        <f t="shared" si="0"/>
        <v>4.0824829046386304E-2</v>
      </c>
      <c r="G339" s="2"/>
      <c r="M339" s="17">
        <v>1.925</v>
      </c>
      <c r="N339" s="17">
        <v>1.8540000000000001</v>
      </c>
      <c r="T339" s="68"/>
      <c r="AD339" s="24">
        <v>581</v>
      </c>
      <c r="AE339" s="24" t="s">
        <v>409</v>
      </c>
      <c r="AL339" s="2" t="s">
        <v>408</v>
      </c>
    </row>
    <row r="340" spans="1:41">
      <c r="A340" s="3"/>
      <c r="C340" s="40">
        <v>1.28E-8</v>
      </c>
      <c r="D340" s="40">
        <v>1.5E-9</v>
      </c>
      <c r="E340" s="17">
        <f t="shared" si="0"/>
        <v>0.1171875</v>
      </c>
      <c r="M340" s="17">
        <v>2.073</v>
      </c>
      <c r="N340" s="17">
        <v>1.5640000000000001</v>
      </c>
      <c r="T340" s="68"/>
      <c r="AD340" s="24">
        <v>6570</v>
      </c>
      <c r="AE340" s="24" t="s">
        <v>326</v>
      </c>
      <c r="AL340" s="2" t="s">
        <v>412</v>
      </c>
    </row>
    <row r="341" spans="1:41">
      <c r="A341" s="3"/>
      <c r="C341" s="40">
        <v>1.056E-8</v>
      </c>
      <c r="D341" s="40">
        <v>9.879999999999999E-10</v>
      </c>
      <c r="E341" s="17">
        <f t="shared" si="0"/>
        <v>9.3560606060606052E-2</v>
      </c>
      <c r="F341" s="21"/>
      <c r="G341" s="40">
        <v>1.7599999999999999E-9</v>
      </c>
      <c r="H341" s="2"/>
      <c r="O341" s="27"/>
      <c r="P341" s="77"/>
      <c r="Q341" s="16"/>
      <c r="R341" s="39"/>
      <c r="S341" s="16"/>
      <c r="T341" s="68"/>
      <c r="AL341" s="2" t="s">
        <v>414</v>
      </c>
    </row>
    <row r="342" spans="1:41" s="65" customFormat="1">
      <c r="C342" s="43"/>
      <c r="D342" s="43"/>
      <c r="E342" s="71"/>
      <c r="J342" s="41"/>
      <c r="K342" s="42"/>
      <c r="L342" s="42"/>
      <c r="P342" s="41"/>
      <c r="R342" s="38"/>
      <c r="T342" s="72"/>
      <c r="V342" s="42"/>
      <c r="X342" s="73"/>
      <c r="AD342" s="67"/>
      <c r="AF342" s="67"/>
      <c r="AG342" s="67"/>
      <c r="AH342" s="67"/>
      <c r="AJ342" s="74"/>
      <c r="AO342" s="67"/>
    </row>
    <row r="343" spans="1:41">
      <c r="A343" s="65" t="s">
        <v>387</v>
      </c>
      <c r="C343" s="40">
        <v>7.0528000000000003E-9</v>
      </c>
      <c r="D343" s="40">
        <v>1.7823964028624321E-9</v>
      </c>
      <c r="E343" s="17">
        <f>+D343/C343</f>
        <v>0.25272181301928764</v>
      </c>
      <c r="G343" s="69"/>
      <c r="J343" s="22">
        <v>2851.3239800000001</v>
      </c>
      <c r="L343" s="22"/>
      <c r="M343" s="20"/>
      <c r="N343" s="20"/>
      <c r="P343" s="22">
        <v>2.9886510000000002E-3</v>
      </c>
      <c r="Q343" s="76"/>
      <c r="T343" s="70">
        <v>1800000000</v>
      </c>
      <c r="AD343" s="24">
        <v>30</v>
      </c>
      <c r="AE343" s="24" t="s">
        <v>326</v>
      </c>
      <c r="AJ343" s="28">
        <v>106256.01922480916</v>
      </c>
      <c r="AL343" s="2" t="s">
        <v>342</v>
      </c>
      <c r="AM343" s="2" t="s">
        <v>342</v>
      </c>
      <c r="AN343" s="2" t="s">
        <v>342</v>
      </c>
    </row>
    <row r="344" spans="1:41">
      <c r="A344" s="3"/>
      <c r="D344" s="18"/>
      <c r="F344" s="2"/>
      <c r="G344" s="17"/>
      <c r="H344" s="2"/>
      <c r="L344" s="49"/>
      <c r="M344" s="2"/>
      <c r="O344" s="2"/>
      <c r="Q344" s="2"/>
      <c r="T344" s="68"/>
    </row>
    <row r="345" spans="1:41">
      <c r="A345" s="65" t="s">
        <v>415</v>
      </c>
      <c r="C345" s="40">
        <v>2.25529E-9</v>
      </c>
      <c r="D345" s="40">
        <v>2.1789857611669751E-9</v>
      </c>
      <c r="E345" s="17">
        <f>+D345/C345</f>
        <v>0.96616655116059358</v>
      </c>
      <c r="G345" s="66"/>
      <c r="J345" s="22">
        <v>657.94</v>
      </c>
      <c r="K345" s="22">
        <v>43.242649999999998</v>
      </c>
      <c r="P345" s="22">
        <v>9.0327129999999995E-3</v>
      </c>
      <c r="R345" s="35">
        <v>9.7524716118499999E-2</v>
      </c>
      <c r="T345" s="67">
        <v>125000000</v>
      </c>
      <c r="X345" s="20">
        <v>0.58599999999999997</v>
      </c>
      <c r="AD345" s="24">
        <v>2</v>
      </c>
      <c r="AE345" s="24" t="s">
        <v>326</v>
      </c>
      <c r="AJ345" s="28">
        <v>1010407.3755391426</v>
      </c>
      <c r="AL345" s="2" t="s">
        <v>342</v>
      </c>
      <c r="AM345" s="2" t="s">
        <v>342</v>
      </c>
      <c r="AN345" s="2" t="s">
        <v>356</v>
      </c>
    </row>
    <row r="346" spans="1:41" s="65" customFormat="1">
      <c r="C346" s="43"/>
      <c r="D346" s="43"/>
      <c r="E346" s="71"/>
      <c r="G346" s="66"/>
      <c r="J346" s="22"/>
      <c r="K346" s="22"/>
      <c r="M346" s="2"/>
      <c r="N346" s="18"/>
      <c r="O346" s="2"/>
      <c r="P346" s="22"/>
      <c r="Q346" s="2"/>
      <c r="R346" s="35"/>
      <c r="S346" s="2"/>
      <c r="T346" s="68"/>
      <c r="U346" s="2"/>
      <c r="V346" s="18"/>
      <c r="W346" s="2"/>
      <c r="X346" s="20"/>
      <c r="Y346" s="2"/>
      <c r="Z346" s="2"/>
      <c r="AD346" s="67"/>
      <c r="AF346" s="67"/>
      <c r="AG346" s="67"/>
      <c r="AH346" s="67"/>
      <c r="AJ346" s="74"/>
      <c r="AO346" s="67"/>
    </row>
    <row r="347" spans="1:41">
      <c r="A347" s="65" t="s">
        <v>416</v>
      </c>
      <c r="C347" s="40">
        <v>7.4134199999999998E-9</v>
      </c>
      <c r="D347" s="40">
        <v>1.1001610271747885E-9</v>
      </c>
      <c r="E347" s="17">
        <f>+D347/C347</f>
        <v>0.14840128134852584</v>
      </c>
      <c r="G347" s="66"/>
      <c r="J347" s="22">
        <v>1205.2523000000001</v>
      </c>
      <c r="M347" s="20"/>
      <c r="N347" s="17">
        <v>4.4375</v>
      </c>
      <c r="P347" s="22">
        <v>1.8606600000000001E-3</v>
      </c>
      <c r="T347" s="70">
        <v>300000000</v>
      </c>
      <c r="AD347" s="24">
        <v>87</v>
      </c>
      <c r="AE347" s="24" t="s">
        <v>326</v>
      </c>
      <c r="AJ347" s="28">
        <v>62863.311041065099</v>
      </c>
      <c r="AL347" s="2" t="s">
        <v>342</v>
      </c>
      <c r="AM347" s="2" t="s">
        <v>342</v>
      </c>
      <c r="AN347" s="2" t="s">
        <v>356</v>
      </c>
    </row>
    <row r="348" spans="1:41">
      <c r="G348" s="69"/>
      <c r="T348" s="68"/>
    </row>
    <row r="349" spans="1:41">
      <c r="A349" s="65" t="s">
        <v>417</v>
      </c>
      <c r="C349" s="40">
        <v>8.7310599999999998E-9</v>
      </c>
      <c r="D349" s="40">
        <v>2.1073745435821192E-9</v>
      </c>
      <c r="E349" s="17">
        <f>+D349/C349</f>
        <v>0.24136525732065972</v>
      </c>
      <c r="G349" s="69"/>
      <c r="J349" s="22">
        <v>1259.2764</v>
      </c>
      <c r="M349" s="20"/>
      <c r="N349" s="17">
        <v>3.125</v>
      </c>
      <c r="P349" s="22">
        <v>2.9961530000000001E-3</v>
      </c>
      <c r="T349" s="70">
        <v>120000000</v>
      </c>
      <c r="AD349" s="24">
        <v>33</v>
      </c>
      <c r="AE349" s="24" t="s">
        <v>326</v>
      </c>
      <c r="AJ349" s="28">
        <v>86047.88278545333</v>
      </c>
      <c r="AL349" s="2" t="s">
        <v>342</v>
      </c>
      <c r="AM349" s="2" t="s">
        <v>342</v>
      </c>
      <c r="AN349" s="2" t="s">
        <v>356</v>
      </c>
    </row>
    <row r="350" spans="1:41">
      <c r="G350" s="66"/>
    </row>
    <row r="351" spans="1:41">
      <c r="A351" s="2" t="s">
        <v>31</v>
      </c>
      <c r="C351" s="40">
        <v>5.7999999999999998E-9</v>
      </c>
      <c r="D351" s="40">
        <v>8.0827000000000004E-10</v>
      </c>
      <c r="E351" s="17">
        <f>+D351/C351</f>
        <v>0.13935689655172415</v>
      </c>
      <c r="G351" s="66"/>
      <c r="H351" s="70"/>
      <c r="J351" s="22">
        <v>2971.33</v>
      </c>
      <c r="K351" s="22">
        <v>36.480719999999998</v>
      </c>
      <c r="M351" s="17">
        <v>3.6110000000000002</v>
      </c>
      <c r="N351" s="17">
        <v>2.8460000000000001</v>
      </c>
      <c r="P351" s="22">
        <v>2.5669999999999998E-3</v>
      </c>
      <c r="R351" s="35">
        <v>0.21158817599999996</v>
      </c>
      <c r="T351" s="68">
        <v>2775000000</v>
      </c>
      <c r="X351" s="20">
        <v>0.58899999999999997</v>
      </c>
      <c r="AD351" s="24">
        <v>307</v>
      </c>
      <c r="AE351" s="24" t="s">
        <v>326</v>
      </c>
      <c r="AJ351" s="28">
        <v>110931.31240307662</v>
      </c>
      <c r="AL351" s="2" t="s">
        <v>344</v>
      </c>
      <c r="AM351" s="2" t="s">
        <v>346</v>
      </c>
      <c r="AN351" s="2" t="s">
        <v>571</v>
      </c>
    </row>
    <row r="352" spans="1:41">
      <c r="G352" s="69"/>
    </row>
    <row r="353" spans="1:40">
      <c r="A353" s="65" t="s">
        <v>418</v>
      </c>
      <c r="C353" s="40">
        <v>6.3318299999999996E-9</v>
      </c>
      <c r="D353" s="40">
        <v>1.1724724757834711E-9</v>
      </c>
      <c r="E353" s="17">
        <f>+D353/C353</f>
        <v>0.18517118681068051</v>
      </c>
      <c r="G353" s="69"/>
      <c r="J353" s="22">
        <v>3061.99</v>
      </c>
      <c r="K353" s="22">
        <v>33.98189</v>
      </c>
      <c r="M353" s="17">
        <v>1.5869565217391302</v>
      </c>
      <c r="N353" s="17">
        <v>3.3076923076923075</v>
      </c>
      <c r="P353" s="22">
        <v>3.0885539999999999E-3</v>
      </c>
      <c r="R353" s="35">
        <v>0.21516755055869996</v>
      </c>
      <c r="T353" s="70">
        <v>5400000000</v>
      </c>
      <c r="X353" s="20">
        <v>0.58399999999999996</v>
      </c>
      <c r="AD353" s="24">
        <v>56</v>
      </c>
      <c r="AE353" s="24" t="s">
        <v>326</v>
      </c>
      <c r="AJ353" s="28">
        <v>122323.35356908027</v>
      </c>
      <c r="AL353" s="2" t="s">
        <v>342</v>
      </c>
      <c r="AM353" s="2" t="s">
        <v>342</v>
      </c>
      <c r="AN353" s="2" t="s">
        <v>356</v>
      </c>
    </row>
    <row r="354" spans="1:40">
      <c r="A354" s="65"/>
      <c r="G354" s="69"/>
      <c r="T354" s="68"/>
    </row>
    <row r="355" spans="1:40">
      <c r="A355" s="4" t="s">
        <v>305</v>
      </c>
      <c r="C355" s="40">
        <v>1.1220000000000001E-8</v>
      </c>
      <c r="D355" s="40">
        <v>6.9299999999999999E-9</v>
      </c>
      <c r="E355" s="17">
        <f>+D355/C355</f>
        <v>0.61764705882352933</v>
      </c>
      <c r="J355" s="22">
        <v>2265.79</v>
      </c>
      <c r="T355" s="68">
        <v>9400000000000</v>
      </c>
      <c r="X355" s="20">
        <v>0.61399999999999999</v>
      </c>
      <c r="AD355" s="24">
        <v>152</v>
      </c>
      <c r="AE355" s="24" t="s">
        <v>326</v>
      </c>
      <c r="AJ355" s="28">
        <v>5200</v>
      </c>
      <c r="AL355" s="2" t="s">
        <v>715</v>
      </c>
    </row>
    <row r="356" spans="1:40">
      <c r="T356" s="68"/>
    </row>
    <row r="357" spans="1:40">
      <c r="A357" s="2" t="s">
        <v>37</v>
      </c>
      <c r="C357" s="40">
        <v>1.6400000000000001E-8</v>
      </c>
      <c r="D357" s="40">
        <v>1.45E-9</v>
      </c>
      <c r="E357" s="17">
        <f>+D357/C357</f>
        <v>8.8414634146341459E-2</v>
      </c>
      <c r="J357" s="22">
        <v>2487.41</v>
      </c>
      <c r="K357" s="22">
        <v>35.592019999999998</v>
      </c>
      <c r="M357" s="17">
        <v>1.2629999999999999</v>
      </c>
      <c r="N357" s="17">
        <v>1.03</v>
      </c>
      <c r="P357" s="22">
        <v>2.6900000000000001E-3</v>
      </c>
      <c r="R357" s="35">
        <v>0.58370912799999997</v>
      </c>
      <c r="T357" s="68">
        <f>0.0895*0.3*1000000000</f>
        <v>26850000</v>
      </c>
      <c r="X357" s="20">
        <v>0.58699999999999997</v>
      </c>
      <c r="AD357" s="24">
        <v>134</v>
      </c>
      <c r="AE357" s="24" t="s">
        <v>326</v>
      </c>
      <c r="AJ357" s="28">
        <v>41116.701487978273</v>
      </c>
      <c r="AL357" s="2" t="s">
        <v>348</v>
      </c>
      <c r="AM357" s="2" t="s">
        <v>348</v>
      </c>
      <c r="AN357" s="2" t="s">
        <v>571</v>
      </c>
    </row>
    <row r="358" spans="1:40">
      <c r="T358" s="68"/>
    </row>
    <row r="359" spans="1:40">
      <c r="A359" s="65" t="s">
        <v>419</v>
      </c>
      <c r="C359" s="40">
        <v>4.6016000000000003E-9</v>
      </c>
      <c r="D359" s="40">
        <v>1.2966328896670459E-9</v>
      </c>
      <c r="E359" s="17">
        <f>+D359/C359</f>
        <v>0.28177870516060627</v>
      </c>
      <c r="J359" s="22">
        <v>3598.44</v>
      </c>
      <c r="K359" s="22">
        <v>36.155050000000003</v>
      </c>
      <c r="M359" s="17">
        <v>3.2493438320209975</v>
      </c>
      <c r="N359" s="17">
        <v>1</v>
      </c>
      <c r="P359" s="22">
        <v>3.6305399999999998E-3</v>
      </c>
      <c r="R359" s="35">
        <v>0.16637107808000001</v>
      </c>
      <c r="T359" s="70">
        <v>36000000</v>
      </c>
      <c r="X359" s="20">
        <v>0.61860000000000004</v>
      </c>
      <c r="AD359" s="24">
        <v>24</v>
      </c>
      <c r="AE359" s="24" t="s">
        <v>326</v>
      </c>
      <c r="AJ359" s="28">
        <v>197962.05931390353</v>
      </c>
      <c r="AL359" s="2" t="s">
        <v>342</v>
      </c>
      <c r="AM359" s="2" t="s">
        <v>342</v>
      </c>
      <c r="AN359" s="2" t="s">
        <v>356</v>
      </c>
    </row>
    <row r="360" spans="1:40">
      <c r="T360" s="68"/>
    </row>
    <row r="361" spans="1:40">
      <c r="A361" s="65" t="s">
        <v>420</v>
      </c>
      <c r="C361" s="40">
        <v>1.0022E-8</v>
      </c>
      <c r="D361" s="40">
        <v>2.2213768291833988E-9</v>
      </c>
      <c r="E361" s="17">
        <f>+D361/C361</f>
        <v>0.22165005280217509</v>
      </c>
      <c r="J361" s="22">
        <v>2813.36</v>
      </c>
      <c r="M361" s="17">
        <v>4.2627068557919614</v>
      </c>
      <c r="N361" s="17">
        <v>3.3333333333333335</v>
      </c>
      <c r="P361" s="22">
        <v>2.127318E-3</v>
      </c>
      <c r="T361" s="70">
        <v>3750000000</v>
      </c>
      <c r="X361" s="20">
        <v>0.57699999999999996</v>
      </c>
      <c r="AD361" s="24">
        <v>39</v>
      </c>
      <c r="AE361" s="24" t="s">
        <v>326</v>
      </c>
      <c r="AJ361" s="28">
        <v>53179.333704246106</v>
      </c>
      <c r="AL361" s="2" t="s">
        <v>342</v>
      </c>
      <c r="AM361" s="2" t="s">
        <v>342</v>
      </c>
      <c r="AN361" s="2" t="s">
        <v>356</v>
      </c>
    </row>
    <row r="362" spans="1:40">
      <c r="T362" s="68"/>
    </row>
    <row r="363" spans="1:40">
      <c r="A363" s="3" t="s">
        <v>7</v>
      </c>
      <c r="C363" s="40">
        <v>5.3475499999999998E-9</v>
      </c>
      <c r="D363" s="40">
        <v>1.650506645073101E-9</v>
      </c>
      <c r="E363" s="17">
        <f>+D363/C363</f>
        <v>0.30864725810382343</v>
      </c>
      <c r="H363" s="2"/>
      <c r="J363" s="22">
        <v>2717</v>
      </c>
      <c r="K363" s="22">
        <v>37.835079999999998</v>
      </c>
      <c r="M363" s="17">
        <v>1.3866348448687349</v>
      </c>
      <c r="N363" s="17">
        <v>1.8571428571428572</v>
      </c>
      <c r="P363" s="22">
        <v>1.9268009999999999E-3</v>
      </c>
      <c r="R363" s="35">
        <v>0.21327208951349999</v>
      </c>
      <c r="T363" s="68">
        <v>6300000</v>
      </c>
      <c r="X363" s="20">
        <v>0.58099999999999996</v>
      </c>
      <c r="AD363" s="24">
        <v>20</v>
      </c>
      <c r="AE363" s="24" t="s">
        <v>326</v>
      </c>
      <c r="AJ363" s="28">
        <v>163119.21882758749</v>
      </c>
      <c r="AL363" s="2" t="s">
        <v>342</v>
      </c>
      <c r="AM363" s="2" t="s">
        <v>342</v>
      </c>
      <c r="AN363" s="2" t="s">
        <v>571</v>
      </c>
    </row>
    <row r="364" spans="1:40">
      <c r="C364" s="40">
        <v>5.4000000000000004E-9</v>
      </c>
      <c r="D364" s="40">
        <v>4.7500000000000001E-10</v>
      </c>
      <c r="E364" s="17">
        <f>+D364/C364</f>
        <v>8.7962962962962965E-2</v>
      </c>
      <c r="G364" s="40">
        <v>3.1000000000000002E-10</v>
      </c>
      <c r="M364" s="17">
        <v>3.9</v>
      </c>
      <c r="N364" s="17">
        <v>2.1</v>
      </c>
      <c r="T364" s="68"/>
      <c r="AD364" s="24">
        <v>419</v>
      </c>
      <c r="AE364" s="24" t="s">
        <v>326</v>
      </c>
      <c r="AL364" s="2" t="s">
        <v>422</v>
      </c>
    </row>
    <row r="365" spans="1:40">
      <c r="C365" s="40">
        <v>3.9000000000000002E-9</v>
      </c>
      <c r="D365" s="40">
        <v>1.2500000000000001E-10</v>
      </c>
      <c r="E365" s="17">
        <f>+D365/C365</f>
        <v>3.2051282051282048E-2</v>
      </c>
      <c r="M365" s="17">
        <v>3.698</v>
      </c>
      <c r="N365" s="17">
        <v>1.5640000000000001</v>
      </c>
      <c r="P365" s="22">
        <v>6.28E-3</v>
      </c>
      <c r="T365" s="68"/>
      <c r="AD365" s="24">
        <v>753</v>
      </c>
      <c r="AE365" s="24" t="s">
        <v>326</v>
      </c>
      <c r="AL365" s="2" t="s">
        <v>424</v>
      </c>
      <c r="AM365" s="2" t="s">
        <v>425</v>
      </c>
    </row>
    <row r="366" spans="1:40">
      <c r="A366" s="4"/>
      <c r="C366" s="40">
        <v>7.8999999999999996E-9</v>
      </c>
      <c r="D366" s="40">
        <v>2.85E-10</v>
      </c>
      <c r="E366" s="17">
        <f>+D366/C366</f>
        <v>3.6075949367088612E-2</v>
      </c>
      <c r="P366" s="22">
        <v>2.7599999999999999E-3</v>
      </c>
      <c r="T366" s="68"/>
      <c r="AM366" s="2" t="s">
        <v>431</v>
      </c>
    </row>
    <row r="367" spans="1:40">
      <c r="L367" s="2"/>
      <c r="Q367" s="22"/>
      <c r="T367" s="68"/>
    </row>
    <row r="368" spans="1:40">
      <c r="A368" s="2" t="s">
        <v>428</v>
      </c>
      <c r="C368" s="40">
        <v>4.6425199999999998E-9</v>
      </c>
      <c r="D368" s="22"/>
      <c r="G368" s="18"/>
      <c r="J368" s="22">
        <v>2681.22</v>
      </c>
      <c r="K368" s="22">
        <v>35.301769999999998</v>
      </c>
      <c r="M368" s="17">
        <v>5.9352290679304884</v>
      </c>
      <c r="N368" s="17">
        <v>2</v>
      </c>
      <c r="P368" s="22">
        <v>1.3517539999999999E-3</v>
      </c>
      <c r="R368" s="35">
        <v>0.16388917326039998</v>
      </c>
      <c r="T368" s="70">
        <v>330000000</v>
      </c>
      <c r="X368" s="20">
        <v>0.57799999999999996</v>
      </c>
      <c r="AD368" s="24">
        <v>18</v>
      </c>
      <c r="AE368" s="24" t="s">
        <v>326</v>
      </c>
      <c r="AJ368" s="28">
        <v>72890.569787383662</v>
      </c>
      <c r="AL368" s="2" t="s">
        <v>342</v>
      </c>
      <c r="AM368" s="2" t="s">
        <v>342</v>
      </c>
      <c r="AN368" s="2" t="s">
        <v>356</v>
      </c>
    </row>
    <row r="369" spans="1:41">
      <c r="D369" s="2"/>
      <c r="F369" s="2"/>
      <c r="G369" s="2"/>
      <c r="H369" s="2"/>
      <c r="M369" s="2"/>
      <c r="N369" s="2"/>
      <c r="O369" s="2"/>
      <c r="Q369" s="2"/>
      <c r="T369" s="68"/>
      <c r="AE369" s="2"/>
    </row>
    <row r="370" spans="1:41">
      <c r="A370" s="2" t="s">
        <v>429</v>
      </c>
      <c r="C370" s="40">
        <v>1.3237200000000001E-8</v>
      </c>
      <c r="D370" s="22"/>
      <c r="G370" s="18"/>
      <c r="H370" s="2"/>
      <c r="I370" s="18"/>
      <c r="J370" s="22">
        <v>2400.15</v>
      </c>
      <c r="K370" s="22">
        <v>32.938659999999999</v>
      </c>
      <c r="M370" s="17">
        <v>1.6448018056143319</v>
      </c>
      <c r="N370" s="17">
        <v>2.6153846153846154</v>
      </c>
      <c r="P370" s="22">
        <v>8.1111599999999996E-4</v>
      </c>
      <c r="R370" s="35">
        <v>0.43601563015200001</v>
      </c>
      <c r="T370" s="70">
        <v>300000000000</v>
      </c>
      <c r="X370" s="20">
        <v>0.58299999999999996</v>
      </c>
      <c r="AD370" s="24">
        <v>47</v>
      </c>
      <c r="AE370" s="24" t="s">
        <v>326</v>
      </c>
      <c r="AJ370" s="28">
        <v>12699.245897269253</v>
      </c>
      <c r="AL370" s="2" t="s">
        <v>342</v>
      </c>
      <c r="AM370" s="2" t="s">
        <v>342</v>
      </c>
      <c r="AN370" s="2" t="s">
        <v>356</v>
      </c>
    </row>
    <row r="371" spans="1:41">
      <c r="G371" s="18"/>
      <c r="H371" s="2"/>
      <c r="I371" s="18"/>
      <c r="P371" s="22">
        <v>5.3280000000000005E-4</v>
      </c>
      <c r="T371" s="68"/>
      <c r="AM371" s="2" t="s">
        <v>433</v>
      </c>
    </row>
    <row r="372" spans="1:41">
      <c r="G372" s="18"/>
      <c r="H372" s="2"/>
      <c r="I372" s="18"/>
      <c r="T372" s="68"/>
    </row>
    <row r="373" spans="1:41">
      <c r="A373" s="2" t="s">
        <v>430</v>
      </c>
      <c r="C373" s="40">
        <v>1.4132800000000001E-8</v>
      </c>
      <c r="D373" s="22"/>
      <c r="G373" s="17"/>
      <c r="H373" s="2"/>
      <c r="I373" s="18"/>
      <c r="J373" s="22">
        <v>2647.35</v>
      </c>
      <c r="K373" s="22">
        <v>34.490589999999997</v>
      </c>
      <c r="M373" s="17">
        <v>2.7732696897374698</v>
      </c>
      <c r="N373" s="17">
        <v>1.8888888888888888</v>
      </c>
      <c r="R373" s="35">
        <v>0.48744861035199999</v>
      </c>
      <c r="T373" s="70">
        <v>2160000000000</v>
      </c>
      <c r="X373" s="20">
        <v>0.58099999999999996</v>
      </c>
      <c r="AD373" s="24">
        <v>52</v>
      </c>
      <c r="AE373" s="24" t="s">
        <v>326</v>
      </c>
      <c r="AL373" s="2" t="s">
        <v>342</v>
      </c>
      <c r="AM373" s="2" t="s">
        <v>342</v>
      </c>
      <c r="AN373" s="2" t="s">
        <v>356</v>
      </c>
    </row>
    <row r="374" spans="1:41">
      <c r="T374" s="68"/>
    </row>
    <row r="375" spans="1:41">
      <c r="A375" s="3" t="s">
        <v>705</v>
      </c>
      <c r="C375" s="40">
        <v>6.9999999999999998E-9</v>
      </c>
      <c r="D375" s="22"/>
      <c r="J375" s="22">
        <v>2300</v>
      </c>
      <c r="K375" s="22">
        <v>32.417340000000003</v>
      </c>
      <c r="P375" s="22">
        <v>8.9999999999999998E-4</v>
      </c>
      <c r="R375" s="35">
        <v>0.22692138000000003</v>
      </c>
      <c r="T375" s="20">
        <v>375000000</v>
      </c>
      <c r="X375" s="20">
        <v>0.53</v>
      </c>
      <c r="AD375" s="24">
        <v>12</v>
      </c>
      <c r="AE375" s="24" t="s">
        <v>326</v>
      </c>
      <c r="AJ375" s="28">
        <v>32171.81177345325</v>
      </c>
      <c r="AL375" s="2" t="s">
        <v>350</v>
      </c>
      <c r="AM375" s="2" t="s">
        <v>350</v>
      </c>
    </row>
    <row r="376" spans="1:41">
      <c r="A376" s="3"/>
      <c r="T376" s="68"/>
    </row>
    <row r="377" spans="1:41">
      <c r="A377" s="3" t="s">
        <v>9</v>
      </c>
      <c r="C377" s="40">
        <v>1.2657E-8</v>
      </c>
      <c r="D377" s="40">
        <v>8.4499999999999996E-9</v>
      </c>
      <c r="E377" s="17">
        <f>+D377/C377</f>
        <v>0.66761475863158726</v>
      </c>
      <c r="G377" s="69"/>
      <c r="H377" s="70"/>
      <c r="J377" s="22">
        <v>3050.4</v>
      </c>
      <c r="K377" s="18">
        <v>37.19</v>
      </c>
      <c r="M377" s="17">
        <v>2.3860000000000001</v>
      </c>
      <c r="N377" s="17">
        <v>1.857</v>
      </c>
      <c r="R377" s="35">
        <v>0.49566831999999994</v>
      </c>
      <c r="T377" s="68">
        <v>12674999.999999998</v>
      </c>
      <c r="X377" s="20">
        <v>0.59199999999999997</v>
      </c>
      <c r="AD377" s="24">
        <v>218</v>
      </c>
      <c r="AE377" s="24" t="s">
        <v>326</v>
      </c>
      <c r="AJ377" s="28">
        <v>16907.108289352309</v>
      </c>
      <c r="AL377" s="2" t="s">
        <v>334</v>
      </c>
      <c r="AN377" s="2" t="s">
        <v>571</v>
      </c>
    </row>
    <row r="378" spans="1:41">
      <c r="A378" s="65"/>
      <c r="C378" s="40">
        <v>1.2527E-8</v>
      </c>
      <c r="D378" s="40">
        <v>2.5242466116162975E-9</v>
      </c>
      <c r="E378" s="17">
        <f>+D378/C378</f>
        <v>0.20150447925411491</v>
      </c>
      <c r="G378" s="66"/>
      <c r="I378" s="18"/>
      <c r="K378" s="18"/>
      <c r="M378" s="17">
        <v>2.9019607843137254</v>
      </c>
      <c r="N378" s="17">
        <v>1.9375</v>
      </c>
      <c r="P378" s="22">
        <v>9.1978399999999999E-4</v>
      </c>
      <c r="T378" s="68"/>
      <c r="AD378" s="24">
        <v>47</v>
      </c>
      <c r="AE378" s="24" t="s">
        <v>326</v>
      </c>
      <c r="AL378" s="2" t="s">
        <v>342</v>
      </c>
      <c r="AM378" s="2" t="s">
        <v>342</v>
      </c>
    </row>
    <row r="379" spans="1:41">
      <c r="A379" s="3"/>
      <c r="C379" s="40">
        <v>1.48E-8</v>
      </c>
      <c r="D379" s="40">
        <v>3.532551590846181E-9</v>
      </c>
      <c r="E379" s="17">
        <f>+D379/C379</f>
        <v>0.23868591830041763</v>
      </c>
      <c r="G379" s="66"/>
      <c r="N379" s="17">
        <v>1.98</v>
      </c>
      <c r="P379" s="22">
        <v>8.8000000000000003E-4</v>
      </c>
      <c r="T379" s="68"/>
      <c r="AD379" s="24">
        <v>45</v>
      </c>
      <c r="AE379" s="24" t="s">
        <v>326</v>
      </c>
      <c r="AL379" s="2" t="s">
        <v>447</v>
      </c>
      <c r="AM379" s="2" t="s">
        <v>448</v>
      </c>
    </row>
    <row r="380" spans="1:41">
      <c r="A380" s="3"/>
      <c r="G380" s="66"/>
      <c r="H380" s="2"/>
      <c r="I380" s="18"/>
      <c r="K380" s="18"/>
      <c r="T380" s="68"/>
    </row>
    <row r="381" spans="1:41">
      <c r="A381" s="65" t="s">
        <v>444</v>
      </c>
      <c r="C381" s="40">
        <v>8.8362500000000008E-9</v>
      </c>
      <c r="D381" s="40">
        <v>2.0715996264099435E-9</v>
      </c>
      <c r="E381" s="17">
        <f>+D381/C381</f>
        <v>0.23444330189955503</v>
      </c>
      <c r="G381" s="69"/>
      <c r="I381" s="18"/>
      <c r="J381" s="22">
        <v>2578.02</v>
      </c>
      <c r="K381" s="22">
        <v>35.824240000000003</v>
      </c>
      <c r="M381" s="17">
        <v>1.7648079843783899</v>
      </c>
      <c r="N381" s="17">
        <v>1.1875</v>
      </c>
      <c r="P381" s="22">
        <v>1.035443E-3</v>
      </c>
      <c r="R381" s="35">
        <v>0.31655194070000003</v>
      </c>
      <c r="T381" s="70">
        <v>12300000000</v>
      </c>
      <c r="X381" s="20">
        <v>0.58099999999999996</v>
      </c>
      <c r="AD381" s="24">
        <v>35</v>
      </c>
      <c r="AE381" s="24" t="s">
        <v>326</v>
      </c>
      <c r="AJ381" s="28">
        <v>29325.682656643708</v>
      </c>
      <c r="AL381" s="2" t="s">
        <v>342</v>
      </c>
      <c r="AM381" s="2" t="s">
        <v>342</v>
      </c>
      <c r="AN381" s="2" t="s">
        <v>356</v>
      </c>
    </row>
    <row r="382" spans="1:41" s="65" customFormat="1">
      <c r="C382" s="43"/>
      <c r="E382" s="71"/>
      <c r="G382" s="69"/>
      <c r="J382" s="41"/>
      <c r="K382" s="41"/>
      <c r="P382" s="41"/>
      <c r="R382" s="38"/>
      <c r="T382" s="72"/>
      <c r="V382" s="42"/>
      <c r="X382" s="73"/>
      <c r="AD382" s="67"/>
      <c r="AF382" s="67"/>
      <c r="AG382" s="67"/>
      <c r="AH382" s="67"/>
      <c r="AJ382" s="74"/>
      <c r="AO382" s="67"/>
    </row>
    <row r="383" spans="1:41">
      <c r="A383" s="65" t="s">
        <v>435</v>
      </c>
      <c r="C383" s="40">
        <v>6.9948199999999996E-9</v>
      </c>
      <c r="D383" s="40">
        <v>1.8024625772295667E-9</v>
      </c>
      <c r="E383" s="17">
        <f>+D383/C383</f>
        <v>0.25768534104230945</v>
      </c>
      <c r="G383" s="66"/>
      <c r="I383" s="18"/>
      <c r="J383" s="22">
        <v>2408.6999999999998</v>
      </c>
      <c r="K383" s="22">
        <v>35.400559999999999</v>
      </c>
      <c r="M383" s="17">
        <v>10.294871794871792</v>
      </c>
      <c r="N383" s="17">
        <v>2.625</v>
      </c>
      <c r="R383" s="35">
        <v>0.24762054509919998</v>
      </c>
      <c r="T383" s="70">
        <v>45000000000</v>
      </c>
      <c r="X383" s="20">
        <v>0.58399999999999996</v>
      </c>
      <c r="AD383" s="24">
        <v>29</v>
      </c>
      <c r="AE383" s="24" t="s">
        <v>326</v>
      </c>
      <c r="AL383" s="2" t="s">
        <v>342</v>
      </c>
      <c r="AM383" s="2" t="s">
        <v>342</v>
      </c>
      <c r="AN383" s="2" t="s">
        <v>356</v>
      </c>
    </row>
    <row r="384" spans="1:41">
      <c r="A384" s="65"/>
      <c r="G384" s="66"/>
      <c r="I384" s="18"/>
      <c r="T384" s="70"/>
    </row>
    <row r="385" spans="1:40">
      <c r="A385" s="2" t="s">
        <v>72</v>
      </c>
      <c r="C385" s="40">
        <v>5.6999999999999998E-9</v>
      </c>
      <c r="D385" s="40">
        <v>4.544466295731929E-10</v>
      </c>
      <c r="E385" s="17">
        <f>+D385/C385</f>
        <v>7.9727478872489987E-2</v>
      </c>
      <c r="J385" s="22">
        <v>2869.82</v>
      </c>
      <c r="K385" s="22">
        <v>36.161790000000003</v>
      </c>
      <c r="M385" s="17">
        <v>2.74</v>
      </c>
      <c r="N385" s="17">
        <v>2.448</v>
      </c>
      <c r="R385" s="35">
        <v>0.206122203</v>
      </c>
      <c r="T385" s="68"/>
      <c r="X385" s="20">
        <v>0.59099999999999997</v>
      </c>
      <c r="AD385" s="24">
        <v>248</v>
      </c>
      <c r="AE385" s="24" t="s">
        <v>326</v>
      </c>
      <c r="AL385" s="2" t="s">
        <v>351</v>
      </c>
      <c r="AM385" s="2" t="s">
        <v>675</v>
      </c>
    </row>
    <row r="386" spans="1:40">
      <c r="T386" s="68"/>
    </row>
    <row r="387" spans="1:40">
      <c r="A387" s="65" t="s">
        <v>436</v>
      </c>
      <c r="C387" s="40">
        <v>8.5333699999999999E-9</v>
      </c>
      <c r="D387" s="40">
        <v>3.0488702861529698E-9</v>
      </c>
      <c r="E387" s="17">
        <f>+D387/C387</f>
        <v>0.3572879514368848</v>
      </c>
      <c r="G387" s="66"/>
      <c r="I387" s="18"/>
      <c r="J387" s="22">
        <v>588.16999999999996</v>
      </c>
      <c r="K387" s="22">
        <v>38.451929999999997</v>
      </c>
      <c r="M387" s="17">
        <v>4.6794871794871788</v>
      </c>
      <c r="N387" s="17">
        <v>1.5</v>
      </c>
      <c r="P387" s="62">
        <v>4.6618645471104498E-3</v>
      </c>
      <c r="R387" s="35">
        <v>0.32812454590410001</v>
      </c>
      <c r="T387" s="67">
        <v>7500000</v>
      </c>
      <c r="X387" s="20">
        <v>0.58399999999999996</v>
      </c>
      <c r="AD387" s="24">
        <v>15</v>
      </c>
      <c r="AE387" s="24" t="s">
        <v>326</v>
      </c>
      <c r="AL387" s="2" t="s">
        <v>342</v>
      </c>
      <c r="AM387" s="2" t="s">
        <v>342</v>
      </c>
      <c r="AN387" s="2" t="s">
        <v>356</v>
      </c>
    </row>
    <row r="388" spans="1:40">
      <c r="A388" s="65"/>
      <c r="G388" s="69"/>
      <c r="I388" s="18"/>
      <c r="T388" s="68"/>
    </row>
    <row r="389" spans="1:40">
      <c r="A389" s="65" t="s">
        <v>437</v>
      </c>
      <c r="C389" s="40">
        <v>9.1222099999999997E-9</v>
      </c>
      <c r="D389" s="40">
        <v>2.8995804559067675E-9</v>
      </c>
      <c r="E389" s="17">
        <f>+D389/C389</f>
        <v>0.31785942835198572</v>
      </c>
      <c r="G389" s="66"/>
      <c r="I389" s="18"/>
      <c r="J389" s="22">
        <v>1160.92</v>
      </c>
      <c r="K389" s="22">
        <v>21.48855</v>
      </c>
      <c r="M389" s="17">
        <v>2.2242926155969629</v>
      </c>
      <c r="N389" s="17">
        <v>3.75</v>
      </c>
      <c r="P389" s="22">
        <v>1.0481550000000001E-3</v>
      </c>
      <c r="R389" s="35">
        <v>0.19602306569550002</v>
      </c>
      <c r="T389" s="70">
        <v>3000000000</v>
      </c>
      <c r="X389" s="20">
        <v>0.58599999999999997</v>
      </c>
      <c r="AD389" s="24">
        <v>19</v>
      </c>
      <c r="AE389" s="24" t="s">
        <v>326</v>
      </c>
      <c r="AJ389" s="28">
        <v>28755.498438581657</v>
      </c>
      <c r="AL389" s="2" t="s">
        <v>342</v>
      </c>
      <c r="AM389" s="2" t="s">
        <v>342</v>
      </c>
      <c r="AN389" s="2" t="s">
        <v>356</v>
      </c>
    </row>
    <row r="390" spans="1:40">
      <c r="A390" s="65"/>
      <c r="G390" s="66"/>
      <c r="I390" s="18"/>
      <c r="T390" s="68"/>
    </row>
    <row r="391" spans="1:40">
      <c r="A391" s="65" t="s">
        <v>438</v>
      </c>
      <c r="C391" s="40">
        <v>1.6592999999999998E-8</v>
      </c>
      <c r="D391" s="40">
        <v>3.9453347185347649E-9</v>
      </c>
      <c r="E391" s="17">
        <f>+D391/C391</f>
        <v>0.23777103106941272</v>
      </c>
      <c r="G391" s="66"/>
      <c r="I391" s="18"/>
      <c r="J391" s="22">
        <v>1270.7748799999999</v>
      </c>
      <c r="K391" s="22">
        <v>16.493939999999998</v>
      </c>
      <c r="M391" s="20"/>
      <c r="N391" s="17">
        <v>1.6153846153846154</v>
      </c>
      <c r="P391" s="22">
        <v>4.3948019999999997E-3</v>
      </c>
      <c r="R391" s="35">
        <v>0.27368394641999999</v>
      </c>
      <c r="T391" s="70">
        <v>750000000</v>
      </c>
      <c r="AD391" s="24">
        <v>34</v>
      </c>
      <c r="AE391" s="24" t="s">
        <v>326</v>
      </c>
      <c r="AJ391" s="28">
        <v>66506.98399572332</v>
      </c>
      <c r="AL391" s="2" t="s">
        <v>342</v>
      </c>
      <c r="AM391" s="2" t="s">
        <v>342</v>
      </c>
      <c r="AN391" s="2" t="s">
        <v>356</v>
      </c>
    </row>
    <row r="392" spans="1:40">
      <c r="A392" s="65"/>
      <c r="G392" s="66"/>
      <c r="I392" s="18"/>
      <c r="K392" s="18"/>
      <c r="L392" s="24"/>
      <c r="T392" s="68"/>
    </row>
    <row r="393" spans="1:40">
      <c r="A393" s="65" t="s">
        <v>439</v>
      </c>
      <c r="C393" s="40">
        <v>9.9373400000000008E-9</v>
      </c>
      <c r="D393" s="40">
        <v>1.0449953993273772E-9</v>
      </c>
      <c r="E393" s="17">
        <f>+D393/C393</f>
        <v>0.1051584628610249</v>
      </c>
      <c r="G393" s="17"/>
      <c r="H393" s="2"/>
      <c r="I393" s="18"/>
      <c r="J393" s="22">
        <v>2933.56</v>
      </c>
      <c r="L393" s="22"/>
      <c r="M393" s="17">
        <v>2.5372590816235898</v>
      </c>
      <c r="N393" s="17">
        <v>2.5306122448979593</v>
      </c>
      <c r="P393" s="22">
        <v>2.73865E-3</v>
      </c>
      <c r="T393" s="70">
        <v>540000000</v>
      </c>
      <c r="X393" s="20">
        <v>0.59299999999999997</v>
      </c>
      <c r="AD393" s="24">
        <v>173</v>
      </c>
      <c r="AE393" s="24" t="s">
        <v>326</v>
      </c>
      <c r="AJ393" s="28">
        <v>69087.170225212089</v>
      </c>
      <c r="AL393" s="2" t="s">
        <v>342</v>
      </c>
      <c r="AM393" s="2" t="s">
        <v>342</v>
      </c>
      <c r="AN393" s="2" t="s">
        <v>356</v>
      </c>
    </row>
    <row r="394" spans="1:40">
      <c r="A394" s="65"/>
      <c r="G394" s="17"/>
      <c r="H394" s="2"/>
      <c r="I394" s="18"/>
      <c r="K394" s="18"/>
      <c r="L394" s="22"/>
      <c r="T394" s="68"/>
    </row>
    <row r="395" spans="1:40">
      <c r="A395" s="65" t="s">
        <v>440</v>
      </c>
      <c r="C395" s="40">
        <v>1.69396E-8</v>
      </c>
      <c r="D395" s="40">
        <v>4.2160439078534962E-9</v>
      </c>
      <c r="E395" s="17">
        <f>+D395/C395</f>
        <v>0.24888686319945549</v>
      </c>
      <c r="G395" s="69"/>
      <c r="H395" s="2"/>
      <c r="I395" s="18"/>
      <c r="J395" s="22">
        <v>1222.4279799999999</v>
      </c>
      <c r="L395" s="22"/>
      <c r="M395" s="20"/>
      <c r="N395" s="17">
        <v>1.3846153846153846</v>
      </c>
      <c r="P395" s="22">
        <v>1.3558349999999999E-3</v>
      </c>
      <c r="T395" s="70">
        <v>390000000</v>
      </c>
      <c r="AD395" s="24">
        <v>31</v>
      </c>
      <c r="AE395" s="24" t="s">
        <v>326</v>
      </c>
      <c r="AJ395" s="28">
        <v>20037.010678337596</v>
      </c>
      <c r="AL395" s="2" t="s">
        <v>342</v>
      </c>
      <c r="AM395" s="2" t="s">
        <v>342</v>
      </c>
      <c r="AN395" s="2" t="s">
        <v>356</v>
      </c>
    </row>
    <row r="396" spans="1:40">
      <c r="A396" s="65"/>
      <c r="G396" s="69"/>
      <c r="H396" s="2"/>
      <c r="I396" s="18"/>
      <c r="K396" s="18"/>
      <c r="L396" s="24"/>
      <c r="T396" s="68"/>
    </row>
    <row r="397" spans="1:40">
      <c r="A397" s="65" t="s">
        <v>441</v>
      </c>
      <c r="C397" s="40">
        <v>1.4339100000000001E-8</v>
      </c>
      <c r="D397" s="40">
        <v>2.5244669404318475E-9</v>
      </c>
      <c r="E397" s="17">
        <f>+D397/C397</f>
        <v>0.17605476915788629</v>
      </c>
      <c r="G397" s="17"/>
      <c r="H397" s="2"/>
      <c r="I397" s="18"/>
      <c r="J397" s="22">
        <v>1716.68</v>
      </c>
      <c r="K397" s="22">
        <v>33.22372</v>
      </c>
      <c r="M397" s="17">
        <v>2.3940353655318023</v>
      </c>
      <c r="N397" s="17">
        <v>1.935483870967742</v>
      </c>
      <c r="P397" s="22">
        <v>1.5746926000000001E-2</v>
      </c>
      <c r="R397" s="35">
        <v>0.47639824345199999</v>
      </c>
      <c r="T397" s="67">
        <v>100000000</v>
      </c>
      <c r="X397" s="20">
        <v>0.57899999999999996</v>
      </c>
      <c r="AD397" s="24">
        <v>91</v>
      </c>
      <c r="AE397" s="24" t="s">
        <v>326</v>
      </c>
      <c r="AJ397" s="28">
        <v>278937.63985078782</v>
      </c>
      <c r="AL397" s="2" t="s">
        <v>342</v>
      </c>
      <c r="AM397" s="2" t="s">
        <v>342</v>
      </c>
      <c r="AN397" s="2" t="s">
        <v>356</v>
      </c>
    </row>
    <row r="398" spans="1:40">
      <c r="A398" s="65"/>
      <c r="G398" s="17"/>
      <c r="H398" s="2"/>
      <c r="I398" s="18"/>
      <c r="K398" s="18"/>
      <c r="L398" s="24"/>
      <c r="T398" s="68"/>
    </row>
    <row r="399" spans="1:40">
      <c r="A399" s="2" t="s">
        <v>337</v>
      </c>
      <c r="C399" s="40">
        <v>1.66E-8</v>
      </c>
      <c r="D399" s="40">
        <v>2.33E-9</v>
      </c>
      <c r="E399" s="17">
        <f>+D399/C399</f>
        <v>0.14036144578313253</v>
      </c>
      <c r="J399" s="22">
        <v>3065.05</v>
      </c>
      <c r="K399" s="22">
        <v>34.905450000000002</v>
      </c>
      <c r="M399" s="17">
        <v>2.4500000000000002</v>
      </c>
      <c r="N399" s="17">
        <v>1.6319999999999999</v>
      </c>
      <c r="P399" s="22">
        <v>1.6199999999999999E-3</v>
      </c>
      <c r="R399" s="35">
        <v>0.57943047000000003</v>
      </c>
      <c r="T399" s="68">
        <v>27764999999.999996</v>
      </c>
      <c r="X399" s="20">
        <v>0.59099999999999997</v>
      </c>
      <c r="AD399" s="24">
        <v>51</v>
      </c>
      <c r="AE399" s="24" t="s">
        <v>326</v>
      </c>
      <c r="AJ399" s="28">
        <v>47741.22371271532</v>
      </c>
      <c r="AL399" s="2" t="s">
        <v>334</v>
      </c>
      <c r="AN399" s="2" t="s">
        <v>571</v>
      </c>
    </row>
    <row r="400" spans="1:40">
      <c r="L400" s="24"/>
      <c r="P400" s="22">
        <v>3.7499999999999999E-3</v>
      </c>
      <c r="T400" s="68"/>
      <c r="AM400" s="2" t="s">
        <v>338</v>
      </c>
    </row>
    <row r="401" spans="1:41">
      <c r="L401" s="22"/>
      <c r="P401" s="22">
        <v>4.1000000000000003E-3</v>
      </c>
      <c r="T401" s="68"/>
      <c r="AM401" s="2" t="s">
        <v>341</v>
      </c>
    </row>
    <row r="402" spans="1:41">
      <c r="L402" s="22"/>
      <c r="T402" s="68"/>
    </row>
    <row r="403" spans="1:41">
      <c r="A403" s="65" t="s">
        <v>442</v>
      </c>
      <c r="C403" s="40">
        <v>9.1954400000000002E-9</v>
      </c>
      <c r="D403" s="40">
        <v>1.2201057022073322E-9</v>
      </c>
      <c r="E403" s="17">
        <f>+D403/C403</f>
        <v>0.13268595110264786</v>
      </c>
      <c r="G403" s="17"/>
      <c r="H403" s="2"/>
      <c r="I403" s="18"/>
      <c r="J403" s="22">
        <v>3705.82</v>
      </c>
      <c r="L403" s="22"/>
      <c r="M403" s="17">
        <v>2.4183006535947706</v>
      </c>
      <c r="N403" s="17">
        <v>2.8076923076923075</v>
      </c>
      <c r="P403" s="22">
        <v>1.377732E-3</v>
      </c>
      <c r="T403" s="70">
        <v>840000000</v>
      </c>
      <c r="X403" s="20">
        <v>0.59199999999999997</v>
      </c>
      <c r="AD403" s="24">
        <v>99</v>
      </c>
      <c r="AE403" s="24" t="s">
        <v>326</v>
      </c>
      <c r="AJ403" s="28">
        <v>37508.611991582162</v>
      </c>
      <c r="AL403" s="2" t="s">
        <v>342</v>
      </c>
      <c r="AM403" s="2" t="s">
        <v>342</v>
      </c>
      <c r="AN403" s="2" t="s">
        <v>356</v>
      </c>
    </row>
    <row r="404" spans="1:41">
      <c r="A404" s="65"/>
      <c r="G404" s="17"/>
      <c r="H404" s="2"/>
      <c r="I404" s="18"/>
      <c r="L404" s="24"/>
      <c r="T404" s="70"/>
    </row>
    <row r="405" spans="1:41">
      <c r="A405" s="65" t="s">
        <v>658</v>
      </c>
      <c r="C405" s="40">
        <v>4.3599999999999998E-9</v>
      </c>
      <c r="D405" s="40">
        <v>2.8000000000000002E-10</v>
      </c>
      <c r="E405" s="17">
        <f>+D405/C405</f>
        <v>6.4220183486238536E-2</v>
      </c>
      <c r="G405" s="17"/>
      <c r="H405" s="2"/>
      <c r="I405" s="18"/>
      <c r="J405" s="22">
        <v>466</v>
      </c>
      <c r="L405" s="2"/>
      <c r="M405" s="17">
        <v>1.248</v>
      </c>
      <c r="N405" s="17">
        <v>1.698</v>
      </c>
      <c r="P405" s="22">
        <v>2.5000000000000001E-3</v>
      </c>
      <c r="T405" s="70"/>
      <c r="X405" s="20">
        <v>0.55600000000000005</v>
      </c>
      <c r="AD405" s="24">
        <v>295</v>
      </c>
      <c r="AE405" s="24" t="s">
        <v>326</v>
      </c>
      <c r="AL405" s="2" t="s">
        <v>660</v>
      </c>
      <c r="AM405" s="2" t="s">
        <v>662</v>
      </c>
    </row>
    <row r="406" spans="1:41">
      <c r="A406" s="65"/>
      <c r="G406" s="17"/>
      <c r="H406" s="2"/>
      <c r="I406" s="18"/>
      <c r="K406" s="18"/>
      <c r="L406" s="24"/>
      <c r="T406" s="68"/>
    </row>
    <row r="407" spans="1:41">
      <c r="A407" s="65" t="s">
        <v>443</v>
      </c>
      <c r="C407" s="40">
        <v>1.50376E-8</v>
      </c>
      <c r="D407" s="40">
        <v>3.7453453699623628E-9</v>
      </c>
      <c r="E407" s="17">
        <f>+D407/C407</f>
        <v>0.24906536747635014</v>
      </c>
      <c r="J407" s="22">
        <v>1216.6199999999999</v>
      </c>
      <c r="K407" s="22">
        <v>24.440200000000001</v>
      </c>
      <c r="M407" s="17">
        <v>2.475279106858054</v>
      </c>
      <c r="N407" s="17">
        <v>2.1</v>
      </c>
      <c r="P407" s="22">
        <v>4.9831049999999998E-3</v>
      </c>
      <c r="R407" s="35">
        <v>0.36752195152</v>
      </c>
      <c r="T407" s="70">
        <v>1200000000</v>
      </c>
      <c r="X407" s="20">
        <v>0.58199999999999996</v>
      </c>
      <c r="AD407" s="24">
        <v>31</v>
      </c>
      <c r="AE407" s="24" t="s">
        <v>326</v>
      </c>
      <c r="AJ407" s="28">
        <v>83258.975705497942</v>
      </c>
      <c r="AL407" s="2" t="s">
        <v>342</v>
      </c>
      <c r="AM407" s="2" t="s">
        <v>342</v>
      </c>
      <c r="AN407" s="2" t="s">
        <v>356</v>
      </c>
    </row>
    <row r="409" spans="1:41">
      <c r="A409" s="65" t="s">
        <v>451</v>
      </c>
      <c r="C409" s="40">
        <v>5.8904800000000001E-9</v>
      </c>
      <c r="D409" s="40">
        <v>1.7556785345537578E-9</v>
      </c>
      <c r="E409" s="17">
        <f>+D409/C409</f>
        <v>0.29805356007553846</v>
      </c>
      <c r="J409" s="22">
        <v>2584.92</v>
      </c>
      <c r="L409" s="22"/>
      <c r="M409" s="17">
        <v>7.6383806928766056</v>
      </c>
      <c r="N409" s="17">
        <v>2.9090909090909092</v>
      </c>
      <c r="P409" s="22">
        <v>2.613672E-3</v>
      </c>
      <c r="T409" s="70">
        <v>56100000000</v>
      </c>
      <c r="X409" s="20">
        <v>0.63300000000000001</v>
      </c>
      <c r="AD409" s="24">
        <v>43</v>
      </c>
      <c r="AE409" s="24" t="s">
        <v>326</v>
      </c>
      <c r="AJ409" s="28">
        <v>98558.020487219357</v>
      </c>
      <c r="AL409" s="2" t="s">
        <v>356</v>
      </c>
      <c r="AM409" s="2" t="s">
        <v>356</v>
      </c>
      <c r="AN409" s="2" t="s">
        <v>356</v>
      </c>
    </row>
    <row r="410" spans="1:41" s="65" customFormat="1">
      <c r="A410" s="2"/>
      <c r="C410" s="43"/>
      <c r="E410" s="71"/>
      <c r="J410" s="41"/>
      <c r="K410" s="42"/>
      <c r="L410" s="22"/>
      <c r="P410" s="41">
        <v>2.0200000000000001E-3</v>
      </c>
      <c r="R410" s="38"/>
      <c r="T410" s="72"/>
      <c r="V410" s="42"/>
      <c r="X410" s="73"/>
      <c r="AD410" s="67"/>
      <c r="AF410" s="67"/>
      <c r="AG410" s="67"/>
      <c r="AH410" s="67"/>
      <c r="AJ410" s="74"/>
      <c r="AM410" s="65" t="s">
        <v>458</v>
      </c>
      <c r="AO410" s="67"/>
    </row>
    <row r="411" spans="1:41">
      <c r="T411" s="68"/>
    </row>
    <row r="412" spans="1:41">
      <c r="A412" s="65" t="s">
        <v>449</v>
      </c>
      <c r="C412" s="40">
        <v>3.9789E-8</v>
      </c>
      <c r="D412" s="40">
        <v>6.1646464075008298E-9</v>
      </c>
      <c r="E412" s="17">
        <f>+D412/C412</f>
        <v>0.15493343405214582</v>
      </c>
      <c r="J412" s="22">
        <v>1168.29</v>
      </c>
      <c r="M412" s="17">
        <v>1.5276830024813894</v>
      </c>
      <c r="N412" s="17">
        <v>1.5806451612903225</v>
      </c>
      <c r="P412" s="22">
        <v>2.6068240000000002E-3</v>
      </c>
      <c r="T412" s="70">
        <v>6000000000</v>
      </c>
      <c r="X412" s="20">
        <v>0.59699999999999998</v>
      </c>
      <c r="AD412" s="24">
        <v>80</v>
      </c>
      <c r="AE412" s="24" t="s">
        <v>326</v>
      </c>
      <c r="AJ412" s="28">
        <v>16421.85838058998</v>
      </c>
      <c r="AL412" s="2" t="s">
        <v>356</v>
      </c>
      <c r="AM412" s="2" t="s">
        <v>356</v>
      </c>
      <c r="AN412" s="2" t="s">
        <v>356</v>
      </c>
    </row>
    <row r="413" spans="1:41">
      <c r="T413" s="68"/>
    </row>
    <row r="414" spans="1:41">
      <c r="A414" s="65" t="s">
        <v>450</v>
      </c>
      <c r="C414" s="40">
        <v>8.1056299999999994E-9</v>
      </c>
      <c r="D414" s="40">
        <v>2.2031047770550167E-9</v>
      </c>
      <c r="E414" s="17">
        <f>+D414/C414</f>
        <v>0.2717993267710242</v>
      </c>
      <c r="J414" s="22">
        <v>1893.6</v>
      </c>
      <c r="K414" s="22">
        <v>34.100090000000002</v>
      </c>
      <c r="M414" s="17">
        <v>8.9253731343283569</v>
      </c>
      <c r="N414" s="17">
        <v>2.25</v>
      </c>
      <c r="P414" s="22">
        <v>2.994249E-3</v>
      </c>
      <c r="R414" s="35">
        <f>+C414*1000000*K414</f>
        <v>0.27640271250669995</v>
      </c>
      <c r="T414" s="70">
        <v>37500000</v>
      </c>
      <c r="X414" s="20">
        <v>0.59799999999999998</v>
      </c>
      <c r="AD414" s="24">
        <v>26</v>
      </c>
      <c r="AE414" s="24" t="s">
        <v>326</v>
      </c>
      <c r="AJ414" s="28">
        <v>92628.255074453045</v>
      </c>
      <c r="AL414" s="2" t="s">
        <v>356</v>
      </c>
      <c r="AM414" s="2" t="s">
        <v>356</v>
      </c>
      <c r="AN414" s="2" t="s">
        <v>356</v>
      </c>
    </row>
    <row r="415" spans="1:41">
      <c r="T415" s="68"/>
    </row>
    <row r="416" spans="1:41">
      <c r="A416" s="65" t="s">
        <v>452</v>
      </c>
      <c r="C416" s="40">
        <v>6.8987099999999996E-9</v>
      </c>
      <c r="D416" s="40">
        <v>1.0177634019468091E-9</v>
      </c>
      <c r="E416" s="17">
        <f>+D416/C416</f>
        <v>0.14752952391777727</v>
      </c>
      <c r="G416" s="66"/>
      <c r="J416" s="22">
        <v>2650.94</v>
      </c>
      <c r="K416" s="22">
        <v>35.087829999999997</v>
      </c>
      <c r="M416" s="17">
        <v>4.3970189701897011</v>
      </c>
      <c r="N416" s="17">
        <v>1.9333333333333333</v>
      </c>
      <c r="P416" s="22">
        <v>1.9884529999999998E-3</v>
      </c>
      <c r="R416" s="35">
        <f>+C416*1000000*K416</f>
        <v>0.24206076369929996</v>
      </c>
      <c r="T416" s="70">
        <v>225000000</v>
      </c>
      <c r="X416" s="20">
        <v>0.59</v>
      </c>
      <c r="AD416" s="24">
        <v>88</v>
      </c>
      <c r="AE416" s="24" t="s">
        <v>326</v>
      </c>
      <c r="AJ416" s="28">
        <v>72202.441588083166</v>
      </c>
      <c r="AL416" s="2" t="s">
        <v>356</v>
      </c>
      <c r="AM416" s="2" t="s">
        <v>356</v>
      </c>
      <c r="AN416" s="2" t="s">
        <v>356</v>
      </c>
    </row>
    <row r="417" spans="1:40">
      <c r="A417" s="65"/>
      <c r="G417" s="69"/>
      <c r="T417" s="68"/>
    </row>
    <row r="418" spans="1:40">
      <c r="A418" s="65" t="s">
        <v>453</v>
      </c>
      <c r="C418" s="40">
        <v>4.3101599999999999E-9</v>
      </c>
      <c r="D418" s="40">
        <v>1.5018147055256598E-9</v>
      </c>
      <c r="E418" s="17">
        <f>+D418/C418</f>
        <v>0.34843595261560123</v>
      </c>
      <c r="G418" s="66"/>
      <c r="J418" s="22">
        <v>2756.58</v>
      </c>
      <c r="K418" s="22">
        <v>78.501360000000005</v>
      </c>
      <c r="M418" s="17">
        <v>10.433179723502302</v>
      </c>
      <c r="N418" s="17">
        <v>0.66666666666666663</v>
      </c>
      <c r="P418" s="22">
        <v>1.9112039999999999E-3</v>
      </c>
      <c r="R418" s="35">
        <f>+C418*1000000*K418</f>
        <v>0.33835342181759998</v>
      </c>
      <c r="T418" s="67">
        <v>6500000000</v>
      </c>
      <c r="X418" s="20">
        <v>0.56599999999999995</v>
      </c>
      <c r="AD418" s="24">
        <v>10</v>
      </c>
      <c r="AE418" s="24" t="s">
        <v>326</v>
      </c>
      <c r="AJ418" s="28">
        <v>111066.85686573309</v>
      </c>
      <c r="AL418" s="2" t="s">
        <v>356</v>
      </c>
      <c r="AM418" s="2" t="s">
        <v>356</v>
      </c>
      <c r="AN418" s="2" t="s">
        <v>356</v>
      </c>
    </row>
    <row r="419" spans="1:40">
      <c r="A419" s="65"/>
      <c r="G419" s="66"/>
      <c r="T419" s="68"/>
    </row>
    <row r="420" spans="1:40">
      <c r="A420" s="65" t="s">
        <v>454</v>
      </c>
      <c r="C420" s="40">
        <v>5.9453500000000004E-9</v>
      </c>
      <c r="D420" s="40">
        <v>1.5514587624226356E-9</v>
      </c>
      <c r="E420" s="17">
        <f>+D420/C420</f>
        <v>0.26095331013693651</v>
      </c>
      <c r="G420" s="66"/>
      <c r="J420" s="22">
        <v>3086.67</v>
      </c>
      <c r="K420" s="22">
        <v>35.533279999999998</v>
      </c>
      <c r="M420" s="17">
        <v>5.9922651933701658</v>
      </c>
      <c r="N420" s="17">
        <v>1.3333333333333333</v>
      </c>
      <c r="P420" s="22">
        <v>6.0338799999999995E-4</v>
      </c>
      <c r="R420" s="35">
        <f>+C420*1000000*K420</f>
        <v>0.21125778624799998</v>
      </c>
      <c r="T420" s="70">
        <v>2400000000</v>
      </c>
      <c r="X420" s="20">
        <v>0.63800000000000001</v>
      </c>
      <c r="AD420" s="24">
        <v>28</v>
      </c>
      <c r="AE420" s="24" t="s">
        <v>326</v>
      </c>
      <c r="AJ420" s="28">
        <v>25387.584283974717</v>
      </c>
      <c r="AL420" s="2" t="s">
        <v>356</v>
      </c>
      <c r="AM420" s="2" t="s">
        <v>356</v>
      </c>
      <c r="AN420" s="2" t="s">
        <v>356</v>
      </c>
    </row>
    <row r="421" spans="1:40">
      <c r="G421" s="66"/>
      <c r="T421" s="68"/>
    </row>
    <row r="422" spans="1:40">
      <c r="A422" s="65" t="s">
        <v>455</v>
      </c>
      <c r="C422" s="40">
        <v>6.6765600000000004E-9</v>
      </c>
      <c r="D422" s="40">
        <v>1.2497073341597351E-9</v>
      </c>
      <c r="E422" s="17">
        <f>+D422/C422</f>
        <v>0.18717832748597107</v>
      </c>
      <c r="G422" s="66"/>
      <c r="J422" s="22">
        <v>1020.37</v>
      </c>
      <c r="M422" s="17">
        <v>4.5757575757575752</v>
      </c>
      <c r="N422" s="17">
        <v>1.8947368421052631</v>
      </c>
      <c r="P422" s="22">
        <v>6.2861940000000002E-3</v>
      </c>
      <c r="T422" s="70">
        <v>4200000</v>
      </c>
      <c r="X422" s="20">
        <v>0.60399999999999998</v>
      </c>
      <c r="AD422" s="24">
        <v>55</v>
      </c>
      <c r="AE422" s="24" t="s">
        <v>326</v>
      </c>
      <c r="AJ422" s="28">
        <v>236871.98995950216</v>
      </c>
      <c r="AL422" s="2" t="s">
        <v>356</v>
      </c>
      <c r="AM422" s="2" t="s">
        <v>356</v>
      </c>
      <c r="AN422" s="2" t="s">
        <v>356</v>
      </c>
    </row>
    <row r="423" spans="1:40">
      <c r="G423" s="66"/>
      <c r="T423" s="68"/>
    </row>
    <row r="424" spans="1:40">
      <c r="A424" s="65" t="s">
        <v>456</v>
      </c>
      <c r="C424" s="40">
        <v>1.35994E-8</v>
      </c>
      <c r="D424" s="40">
        <v>4.6314314988679931E-9</v>
      </c>
      <c r="E424" s="17">
        <f>+D424/C424</f>
        <v>0.340561458510522</v>
      </c>
      <c r="G424" s="69"/>
      <c r="J424" s="22">
        <v>2144.1293000000001</v>
      </c>
      <c r="K424" s="22">
        <v>29.34657</v>
      </c>
      <c r="N424" s="17">
        <v>1.6666666666666667</v>
      </c>
      <c r="P424" s="22">
        <v>8.5073300000000004E-3</v>
      </c>
      <c r="R424" s="35">
        <f>+C424*1000000*K424</f>
        <v>0.39909574405799997</v>
      </c>
      <c r="T424" s="67">
        <v>17500000</v>
      </c>
      <c r="AD424" s="24">
        <v>16</v>
      </c>
      <c r="AE424" s="24" t="s">
        <v>326</v>
      </c>
      <c r="AJ424" s="28">
        <v>157733.53349988541</v>
      </c>
      <c r="AL424" s="2" t="s">
        <v>356</v>
      </c>
      <c r="AM424" s="2" t="s">
        <v>356</v>
      </c>
      <c r="AN424" s="2" t="s">
        <v>356</v>
      </c>
    </row>
    <row r="425" spans="1:40">
      <c r="G425" s="66"/>
      <c r="T425" s="68"/>
    </row>
    <row r="426" spans="1:40">
      <c r="A426" s="65" t="s">
        <v>457</v>
      </c>
      <c r="C426" s="40">
        <v>5.5875499999999998E-9</v>
      </c>
      <c r="D426" s="40">
        <v>2.0715967408826548E-9</v>
      </c>
      <c r="E426" s="17">
        <f>+D426/C426</f>
        <v>0.37075225114453647</v>
      </c>
      <c r="G426" s="66"/>
      <c r="J426" s="22">
        <v>428.43</v>
      </c>
      <c r="K426" s="22">
        <v>37.898609999999998</v>
      </c>
      <c r="M426" s="17">
        <v>14.726057906458799</v>
      </c>
      <c r="N426" s="17">
        <v>6</v>
      </c>
      <c r="P426" s="22">
        <v>7.3518569999999998E-3</v>
      </c>
      <c r="R426" s="35">
        <f>+C426*1000000*K426</f>
        <v>0.21176037830549999</v>
      </c>
      <c r="T426" s="67">
        <v>2500000</v>
      </c>
      <c r="X426" s="20">
        <v>0.55100000000000005</v>
      </c>
      <c r="AD426" s="24">
        <v>14</v>
      </c>
      <c r="AE426" s="24" t="s">
        <v>326</v>
      </c>
      <c r="AJ426" s="28">
        <v>331375.4288899657</v>
      </c>
      <c r="AL426" s="2" t="s">
        <v>356</v>
      </c>
      <c r="AM426" s="2" t="s">
        <v>356</v>
      </c>
      <c r="AN426" s="2" t="s">
        <v>356</v>
      </c>
    </row>
    <row r="427" spans="1:40">
      <c r="G427" s="69"/>
      <c r="T427" s="68"/>
    </row>
    <row r="428" spans="1:40">
      <c r="A428" s="2" t="s">
        <v>355</v>
      </c>
      <c r="C428" s="40">
        <v>3.6E-9</v>
      </c>
      <c r="D428" s="40">
        <v>7.6571484133523379E-10</v>
      </c>
      <c r="E428" s="17">
        <f>+D428/C428</f>
        <v>0.21269856703756496</v>
      </c>
      <c r="G428" s="69"/>
      <c r="J428" s="22">
        <v>2501.91</v>
      </c>
      <c r="K428" s="22">
        <v>35.83135</v>
      </c>
      <c r="R428" s="35">
        <f>AVERAGE(C428:C429)*1000000*K428</f>
        <v>0.141892146</v>
      </c>
      <c r="T428" s="70">
        <v>51000000000</v>
      </c>
      <c r="X428" s="20">
        <v>0.57999999999999996</v>
      </c>
      <c r="AD428" s="24">
        <v>44</v>
      </c>
      <c r="AE428" s="24" t="s">
        <v>326</v>
      </c>
      <c r="AJ428" s="28">
        <v>320431.30942573119</v>
      </c>
      <c r="AL428" s="2" t="s">
        <v>354</v>
      </c>
    </row>
    <row r="429" spans="1:40">
      <c r="C429" s="40">
        <v>4.32E-9</v>
      </c>
      <c r="D429" s="40">
        <v>5.9266185042458661E-10</v>
      </c>
      <c r="E429" s="17">
        <f>+D429/C429</f>
        <v>0.13719024315383949</v>
      </c>
      <c r="G429" s="66"/>
      <c r="M429" s="17">
        <v>7.1020000000000003</v>
      </c>
      <c r="N429" s="17">
        <v>2.48</v>
      </c>
      <c r="P429" s="22">
        <v>5.0499999999999998E-3</v>
      </c>
      <c r="T429" s="68"/>
      <c r="AD429" s="24">
        <v>101</v>
      </c>
      <c r="AE429" s="24" t="s">
        <v>326</v>
      </c>
      <c r="AL429" s="2" t="s">
        <v>356</v>
      </c>
      <c r="AM429" s="2" t="s">
        <v>356</v>
      </c>
      <c r="AN429" s="2" t="s">
        <v>356</v>
      </c>
    </row>
    <row r="430" spans="1:40">
      <c r="G430" s="69"/>
      <c r="T430" s="68"/>
    </row>
    <row r="431" spans="1:40">
      <c r="A431" s="65" t="s">
        <v>460</v>
      </c>
      <c r="C431" s="40">
        <v>5.8470600000000003E-9</v>
      </c>
      <c r="D431" s="40">
        <v>2.0888938728284637E-9</v>
      </c>
      <c r="E431" s="17">
        <f>+D431/C431</f>
        <v>0.35725541944643352</v>
      </c>
      <c r="J431" s="22">
        <v>1056.27</v>
      </c>
      <c r="K431" s="22">
        <v>30.41799</v>
      </c>
      <c r="M431" s="17">
        <v>0.69331742243436745</v>
      </c>
      <c r="N431" s="17">
        <v>4</v>
      </c>
      <c r="P431" s="22">
        <v>9.8485650000000001E-3</v>
      </c>
      <c r="R431" s="35">
        <f>+C431*1000000*K431</f>
        <v>0.1778558126094</v>
      </c>
      <c r="T431" s="70">
        <v>3599999.9999999995</v>
      </c>
      <c r="X431" s="20">
        <v>0.58099999999999996</v>
      </c>
      <c r="AD431" s="24">
        <v>15</v>
      </c>
      <c r="AE431" s="24" t="s">
        <v>326</v>
      </c>
      <c r="AJ431" s="28">
        <v>425278.85758056509</v>
      </c>
      <c r="AL431" s="2" t="s">
        <v>356</v>
      </c>
      <c r="AM431" s="2" t="s">
        <v>356</v>
      </c>
      <c r="AN431" s="2" t="s">
        <v>356</v>
      </c>
    </row>
    <row r="432" spans="1:40">
      <c r="T432" s="68"/>
    </row>
    <row r="433" spans="1:41">
      <c r="A433" s="65" t="s">
        <v>461</v>
      </c>
      <c r="C433" s="40">
        <v>4.8035300000000003E-9</v>
      </c>
      <c r="D433" s="40">
        <v>1.5251769238060257E-9</v>
      </c>
      <c r="E433" s="17">
        <f>+D433/C433</f>
        <v>0.31751168907158395</v>
      </c>
      <c r="J433" s="22">
        <v>2425.1999999999998</v>
      </c>
      <c r="M433" s="17">
        <v>1.6256112469437651</v>
      </c>
      <c r="N433" s="17">
        <v>2.8</v>
      </c>
      <c r="P433" s="22">
        <v>1.347822E-3</v>
      </c>
      <c r="T433" s="70">
        <v>90000000000</v>
      </c>
      <c r="X433" s="20">
        <v>0.59099999999999997</v>
      </c>
      <c r="AD433" s="24">
        <v>19</v>
      </c>
      <c r="AE433" s="24" t="s">
        <v>326</v>
      </c>
      <c r="AJ433" s="28">
        <v>70242.148791318454</v>
      </c>
      <c r="AL433" s="2" t="s">
        <v>356</v>
      </c>
      <c r="AM433" s="2" t="s">
        <v>356</v>
      </c>
      <c r="AN433" s="2" t="s">
        <v>356</v>
      </c>
    </row>
    <row r="434" spans="1:41">
      <c r="A434" s="65"/>
      <c r="T434" s="68"/>
    </row>
    <row r="435" spans="1:41">
      <c r="A435" s="65" t="s">
        <v>462</v>
      </c>
      <c r="C435" s="40">
        <v>2.54289E-8</v>
      </c>
      <c r="D435" s="40">
        <v>4.180539105964068E-9</v>
      </c>
      <c r="E435" s="17">
        <f>+D435/C435</f>
        <v>0.1644010989843866</v>
      </c>
      <c r="J435" s="22">
        <v>1424.9</v>
      </c>
      <c r="K435" s="22">
        <v>25.584879999999998</v>
      </c>
      <c r="M435" s="17">
        <v>2.7183868762816128</v>
      </c>
      <c r="N435" s="17">
        <v>1.6923076923076923</v>
      </c>
      <c r="P435" s="22">
        <v>1.3087328000000001E-2</v>
      </c>
      <c r="R435" s="35">
        <f>+C435*1000000*K435</f>
        <v>0.65059535503199994</v>
      </c>
      <c r="T435" s="67">
        <v>37500000</v>
      </c>
      <c r="X435" s="20">
        <v>0.58199999999999996</v>
      </c>
      <c r="AD435" s="24">
        <v>70</v>
      </c>
      <c r="AE435" s="24" t="s">
        <v>326</v>
      </c>
      <c r="AJ435" s="28">
        <v>130372.11059849719</v>
      </c>
      <c r="AL435" s="2" t="s">
        <v>356</v>
      </c>
      <c r="AM435" s="2" t="s">
        <v>356</v>
      </c>
      <c r="AN435" s="2" t="s">
        <v>356</v>
      </c>
    </row>
    <row r="436" spans="1:41">
      <c r="T436" s="68"/>
    </row>
    <row r="437" spans="1:41">
      <c r="A437" s="65" t="s">
        <v>463</v>
      </c>
      <c r="C437" s="40">
        <v>7.4923900000000004E-9</v>
      </c>
      <c r="D437" s="40">
        <v>1.0559067137277034E-9</v>
      </c>
      <c r="E437" s="17">
        <f>+D437/C437</f>
        <v>0.14093055937126917</v>
      </c>
      <c r="J437" s="22">
        <v>2137.23</v>
      </c>
      <c r="M437" s="17">
        <v>4.4586956521739127</v>
      </c>
      <c r="N437" s="17">
        <v>3.1739130434782608</v>
      </c>
      <c r="P437" s="22">
        <v>2.124674E-3</v>
      </c>
      <c r="T437" s="70">
        <v>48000000</v>
      </c>
      <c r="X437" s="20">
        <v>0.58599999999999997</v>
      </c>
      <c r="AD437" s="24">
        <v>96</v>
      </c>
      <c r="AE437" s="24" t="s">
        <v>326</v>
      </c>
      <c r="AJ437" s="28">
        <v>71045.349058029067</v>
      </c>
      <c r="AL437" s="2" t="s">
        <v>356</v>
      </c>
      <c r="AM437" s="2" t="s">
        <v>356</v>
      </c>
      <c r="AN437" s="2" t="s">
        <v>356</v>
      </c>
    </row>
    <row r="438" spans="1:41">
      <c r="K438" s="41"/>
      <c r="T438" s="68"/>
    </row>
    <row r="439" spans="1:41">
      <c r="A439" s="65" t="s">
        <v>464</v>
      </c>
      <c r="C439" s="40">
        <v>6.9698300000000001E-9</v>
      </c>
      <c r="D439" s="40">
        <v>1.4758292160680382E-9</v>
      </c>
      <c r="E439" s="17">
        <f>+D439/C439</f>
        <v>0.2117453676873092</v>
      </c>
      <c r="G439" s="69"/>
      <c r="J439" s="22">
        <v>1012.06656</v>
      </c>
      <c r="N439" s="17">
        <v>3.7777777777777777</v>
      </c>
      <c r="P439" s="22">
        <v>5.4074739999999998E-3</v>
      </c>
      <c r="T439" s="70">
        <v>30000000</v>
      </c>
      <c r="AD439" s="24">
        <v>43</v>
      </c>
      <c r="AE439" s="24" t="s">
        <v>326</v>
      </c>
      <c r="AJ439" s="28">
        <v>195014.57544384632</v>
      </c>
      <c r="AL439" s="2" t="s">
        <v>356</v>
      </c>
      <c r="AM439" s="2" t="s">
        <v>356</v>
      </c>
      <c r="AN439" s="2" t="s">
        <v>356</v>
      </c>
    </row>
    <row r="440" spans="1:41">
      <c r="T440" s="68"/>
    </row>
    <row r="441" spans="1:41">
      <c r="A441" s="65" t="s">
        <v>465</v>
      </c>
      <c r="C441" s="40">
        <v>8.8328700000000003E-9</v>
      </c>
      <c r="D441" s="40">
        <v>2.166412285129603E-9</v>
      </c>
      <c r="E441" s="17">
        <f>+D441/C441</f>
        <v>0.2452670859108764</v>
      </c>
      <c r="J441" s="22">
        <v>2378.52</v>
      </c>
      <c r="K441" s="22">
        <v>33.789450000000002</v>
      </c>
      <c r="M441" s="17">
        <v>2.1231884057971011</v>
      </c>
      <c r="N441" s="17">
        <v>1.9090909090909092</v>
      </c>
      <c r="P441" s="22">
        <v>1.2444380000000001E-3</v>
      </c>
      <c r="R441" s="35">
        <f>+C441*1000000*K441</f>
        <v>0.2984578192215</v>
      </c>
      <c r="T441" s="70">
        <v>114000000000</v>
      </c>
      <c r="X441" s="20">
        <v>0.58599999999999997</v>
      </c>
      <c r="AD441" s="24">
        <v>32</v>
      </c>
      <c r="AE441" s="24" t="s">
        <v>326</v>
      </c>
      <c r="AJ441" s="28">
        <v>35265.676827181785</v>
      </c>
      <c r="AL441" s="2" t="s">
        <v>356</v>
      </c>
      <c r="AM441" s="2" t="s">
        <v>356</v>
      </c>
      <c r="AN441" s="2" t="s">
        <v>356</v>
      </c>
    </row>
    <row r="442" spans="1:41">
      <c r="T442" s="68"/>
    </row>
    <row r="443" spans="1:41">
      <c r="A443" s="65" t="s">
        <v>466</v>
      </c>
      <c r="C443" s="40">
        <v>9.4425399999999995E-9</v>
      </c>
      <c r="D443" s="40">
        <v>2.3512590677649863E-9</v>
      </c>
      <c r="E443" s="17">
        <f>+D443/C443</f>
        <v>0.24900705400930115</v>
      </c>
      <c r="J443" s="22">
        <v>2118.87</v>
      </c>
      <c r="K443" s="22">
        <v>32.772860000000001</v>
      </c>
      <c r="M443" s="17">
        <v>5.8478468899521525</v>
      </c>
      <c r="N443" s="17">
        <v>2.4444444444444446</v>
      </c>
      <c r="P443" s="22">
        <v>3.5306339999999999E-3</v>
      </c>
      <c r="R443" s="35">
        <f>+C443*1000000*K443</f>
        <v>0.30945904146440001</v>
      </c>
      <c r="T443" s="70">
        <v>15000000000</v>
      </c>
      <c r="X443" s="20">
        <v>0.58199999999999996</v>
      </c>
      <c r="AD443" s="24">
        <v>31</v>
      </c>
      <c r="AE443" s="24" t="s">
        <v>326</v>
      </c>
      <c r="AJ443" s="28">
        <v>93808.009896172211</v>
      </c>
      <c r="AL443" s="2" t="s">
        <v>356</v>
      </c>
      <c r="AM443" s="2" t="s">
        <v>356</v>
      </c>
      <c r="AN443" s="2" t="s">
        <v>356</v>
      </c>
    </row>
    <row r="444" spans="1:41" s="65" customFormat="1">
      <c r="C444" s="43"/>
      <c r="E444" s="71"/>
      <c r="J444" s="41"/>
      <c r="K444" s="41"/>
      <c r="P444" s="41"/>
      <c r="R444" s="38"/>
      <c r="T444" s="72"/>
      <c r="V444" s="42"/>
      <c r="X444" s="73"/>
      <c r="AD444" s="67"/>
      <c r="AF444" s="67"/>
      <c r="AG444" s="67"/>
      <c r="AH444" s="67"/>
      <c r="AJ444" s="74"/>
      <c r="AO444" s="67"/>
    </row>
    <row r="445" spans="1:41">
      <c r="A445" s="65" t="s">
        <v>467</v>
      </c>
      <c r="C445" s="40">
        <v>4.4611799999999997E-9</v>
      </c>
      <c r="D445" s="40">
        <v>1.4976401749132962E-9</v>
      </c>
      <c r="E445" s="17">
        <f>+D445/C445</f>
        <v>0.33570494239490367</v>
      </c>
      <c r="J445" s="22">
        <v>2421.5700000000002</v>
      </c>
      <c r="K445" s="22">
        <v>33.388840000000002</v>
      </c>
      <c r="M445" s="17">
        <v>2.5583535108958833</v>
      </c>
      <c r="N445" s="17">
        <v>2.4</v>
      </c>
      <c r="P445" s="22">
        <v>2.1590070000000001E-3</v>
      </c>
      <c r="R445" s="35">
        <f>+C445*1000000*K445</f>
        <v>0.14895362523119998</v>
      </c>
      <c r="T445" s="70">
        <v>2700000000</v>
      </c>
      <c r="X445" s="20">
        <v>0.58699999999999997</v>
      </c>
      <c r="AD445" s="24">
        <v>17</v>
      </c>
      <c r="AE445" s="24" t="s">
        <v>326</v>
      </c>
      <c r="AJ445" s="28">
        <v>121250.34165873435</v>
      </c>
      <c r="AL445" s="2" t="s">
        <v>356</v>
      </c>
      <c r="AM445" s="2" t="s">
        <v>356</v>
      </c>
      <c r="AN445" s="2" t="s">
        <v>356</v>
      </c>
    </row>
    <row r="446" spans="1:41" s="65" customFormat="1">
      <c r="C446" s="43"/>
      <c r="E446" s="71"/>
      <c r="J446" s="41"/>
      <c r="K446" s="41"/>
      <c r="P446" s="41"/>
      <c r="R446" s="38"/>
      <c r="T446" s="72"/>
      <c r="V446" s="42"/>
      <c r="X446" s="73"/>
      <c r="AD446" s="67"/>
      <c r="AF446" s="67"/>
      <c r="AG446" s="67"/>
      <c r="AH446" s="67"/>
      <c r="AJ446" s="74"/>
      <c r="AO446" s="67"/>
    </row>
    <row r="447" spans="1:41">
      <c r="A447" s="2" t="s">
        <v>70</v>
      </c>
      <c r="C447" s="40">
        <v>8.4249999999999993E-9</v>
      </c>
      <c r="D447" s="40">
        <v>5.4829999999999996E-10</v>
      </c>
      <c r="E447" s="17">
        <f>+D447/C447</f>
        <v>6.5080118694362019E-2</v>
      </c>
      <c r="J447" s="22">
        <v>2328.64</v>
      </c>
      <c r="K447" s="22">
        <v>35.749079999999999</v>
      </c>
      <c r="M447" s="17">
        <v>2.4500000000000002</v>
      </c>
      <c r="N447" s="17">
        <v>1.778</v>
      </c>
      <c r="R447" s="35">
        <f>+C447*1000000*K447</f>
        <v>0.30118599899999998</v>
      </c>
      <c r="T447" s="20">
        <v>60750000000</v>
      </c>
      <c r="X447" s="20">
        <v>0.58099999999999996</v>
      </c>
      <c r="AD447" s="24">
        <v>115</v>
      </c>
      <c r="AE447" s="24" t="s">
        <v>326</v>
      </c>
      <c r="AL447" s="2" t="s">
        <v>293</v>
      </c>
    </row>
    <row r="448" spans="1:41">
      <c r="T448" s="68"/>
    </row>
    <row r="449" spans="1:40">
      <c r="T449" s="68"/>
    </row>
    <row r="452" spans="1:40">
      <c r="A452" s="16" t="s">
        <v>36</v>
      </c>
    </row>
    <row r="454" spans="1:40">
      <c r="A454" s="4" t="s">
        <v>0</v>
      </c>
      <c r="C454" s="40">
        <v>5.7690000000000002E-9</v>
      </c>
      <c r="D454" s="40">
        <v>1.395118731615214E-9</v>
      </c>
      <c r="E454" s="17">
        <f>+D454/C454</f>
        <v>0.24183025335677136</v>
      </c>
      <c r="G454" s="40">
        <v>1.6310000000000001E-9</v>
      </c>
      <c r="H454" s="20">
        <v>0.65900000000000003</v>
      </c>
      <c r="J454" s="22">
        <v>119.7</v>
      </c>
      <c r="K454" s="18">
        <v>42.07</v>
      </c>
      <c r="M454" s="17">
        <v>3.7810000000000001</v>
      </c>
      <c r="N454" s="17">
        <v>1.593</v>
      </c>
      <c r="P454" s="22">
        <v>8.3000000000000001E-3</v>
      </c>
      <c r="R454" s="35">
        <v>0.25807841500000001</v>
      </c>
      <c r="T454" s="33">
        <v>26000</v>
      </c>
      <c r="X454" s="20">
        <v>0.64</v>
      </c>
      <c r="AD454" s="24">
        <v>304</v>
      </c>
      <c r="AE454" s="24" t="s">
        <v>509</v>
      </c>
      <c r="AJ454" s="28">
        <v>252182.59629019388</v>
      </c>
      <c r="AL454" s="2" t="s">
        <v>511</v>
      </c>
      <c r="AM454" s="2" t="s">
        <v>515</v>
      </c>
      <c r="AN454" s="2" t="s">
        <v>571</v>
      </c>
    </row>
    <row r="455" spans="1:40">
      <c r="A455" s="4"/>
      <c r="C455" s="40">
        <v>6.5000000000000003E-9</v>
      </c>
      <c r="D455" s="40">
        <v>6.7896458508630508E-10</v>
      </c>
      <c r="E455" s="17">
        <f>+D455/C455</f>
        <v>0.1044560900132777</v>
      </c>
      <c r="G455" s="40">
        <v>8.9999999999999999E-10</v>
      </c>
      <c r="H455" s="20">
        <v>0.66700000000000004</v>
      </c>
      <c r="M455" s="17">
        <v>7.7140000000000004</v>
      </c>
      <c r="N455" s="17">
        <v>2.4</v>
      </c>
      <c r="P455" s="22">
        <v>4.0000000000000001E-3</v>
      </c>
      <c r="AD455" s="24">
        <v>85</v>
      </c>
      <c r="AE455" s="24" t="s">
        <v>18</v>
      </c>
      <c r="AF455" s="24">
        <v>30</v>
      </c>
      <c r="AL455" s="2" t="s">
        <v>513</v>
      </c>
      <c r="AM455" s="2" t="s">
        <v>517</v>
      </c>
    </row>
    <row r="456" spans="1:40">
      <c r="A456" s="4"/>
      <c r="Q456" s="59"/>
    </row>
    <row r="457" spans="1:40">
      <c r="A457" s="2" t="s">
        <v>549</v>
      </c>
      <c r="C457" s="40">
        <v>6.1799999999999998E-8</v>
      </c>
      <c r="G457" s="17" t="s">
        <v>175</v>
      </c>
      <c r="J457" s="22">
        <v>639.6</v>
      </c>
      <c r="M457" s="20"/>
      <c r="N457" s="20"/>
      <c r="R457" s="22"/>
      <c r="X457" s="20">
        <v>0.60699999999999998</v>
      </c>
      <c r="AD457" s="24">
        <v>90</v>
      </c>
      <c r="AE457" s="24" t="s">
        <v>530</v>
      </c>
      <c r="AL457" s="2" t="s">
        <v>551</v>
      </c>
    </row>
    <row r="459" spans="1:40">
      <c r="A459" s="2" t="s">
        <v>69</v>
      </c>
      <c r="C459" s="40">
        <v>8.6600000000000003E-11</v>
      </c>
      <c r="D459" s="40">
        <v>2.5050673282050883E-11</v>
      </c>
      <c r="E459" s="17">
        <f>+D459/C459</f>
        <v>0.28926874459643048</v>
      </c>
      <c r="J459" s="22">
        <v>472</v>
      </c>
      <c r="K459" s="22">
        <v>22.34619</v>
      </c>
      <c r="M459" s="22"/>
      <c r="N459" s="17">
        <v>4.5</v>
      </c>
      <c r="Q459" s="20"/>
      <c r="R459" s="35">
        <v>1.9351800540000001E-3</v>
      </c>
      <c r="X459" s="20">
        <v>0.52200000000000002</v>
      </c>
      <c r="AD459" s="24">
        <v>29</v>
      </c>
      <c r="AE459" s="24" t="s">
        <v>18</v>
      </c>
      <c r="AF459" s="24">
        <v>60</v>
      </c>
      <c r="AL459" s="2" t="s">
        <v>520</v>
      </c>
      <c r="AN459" s="2" t="s">
        <v>523</v>
      </c>
    </row>
    <row r="460" spans="1:40">
      <c r="Q460" s="20"/>
    </row>
    <row r="461" spans="1:40">
      <c r="A461" s="2" t="s">
        <v>589</v>
      </c>
      <c r="C461" s="40">
        <v>2.48E-8</v>
      </c>
      <c r="D461" s="40">
        <v>4.1000000000000003E-9</v>
      </c>
      <c r="E461" s="17">
        <f>+D461/C461</f>
        <v>0.16532258064516131</v>
      </c>
      <c r="G461" s="40">
        <v>1.1171171171171171E-9</v>
      </c>
      <c r="J461" s="22">
        <v>472.23</v>
      </c>
      <c r="M461" s="17">
        <v>1.8320000000000001</v>
      </c>
      <c r="N461" s="17">
        <v>5.94</v>
      </c>
      <c r="R461" s="22"/>
      <c r="X461" s="20">
        <v>0.5927</v>
      </c>
      <c r="AD461" s="24">
        <v>111</v>
      </c>
      <c r="AE461" s="24" t="s">
        <v>592</v>
      </c>
      <c r="AL461" s="2" t="s">
        <v>590</v>
      </c>
    </row>
    <row r="463" spans="1:40">
      <c r="A463" s="2" t="s">
        <v>76</v>
      </c>
      <c r="C463" s="40">
        <v>1.3999999999999999E-9</v>
      </c>
      <c r="D463" s="40">
        <v>7.2821908125441912E-10</v>
      </c>
      <c r="E463" s="17">
        <f>+D463/C463</f>
        <v>0.52015648661029945</v>
      </c>
      <c r="J463" s="22">
        <v>804.65</v>
      </c>
      <c r="K463" s="22">
        <v>55.767510000000001</v>
      </c>
      <c r="M463" s="17">
        <v>1.9039999999999999</v>
      </c>
      <c r="N463" s="17">
        <v>4.4800000000000004</v>
      </c>
      <c r="Q463" s="20"/>
      <c r="R463" s="22"/>
      <c r="X463" s="20">
        <v>0.60499999999999998</v>
      </c>
      <c r="AD463" s="24">
        <v>43</v>
      </c>
      <c r="AE463" s="24" t="s">
        <v>18</v>
      </c>
      <c r="AF463" s="24">
        <v>6</v>
      </c>
      <c r="AL463" s="2" t="s">
        <v>528</v>
      </c>
      <c r="AM463" s="2" t="s">
        <v>528</v>
      </c>
    </row>
    <row r="465" spans="1:40">
      <c r="A465" s="2" t="s">
        <v>8</v>
      </c>
      <c r="C465" s="40">
        <v>7.0999999999999999E-9</v>
      </c>
      <c r="D465" s="40">
        <v>1.4062345265538085E-9</v>
      </c>
      <c r="E465" s="17">
        <f>+D465/C465</f>
        <v>0.19806120092307164</v>
      </c>
      <c r="G465" s="40">
        <v>2.0285714285714286E-9</v>
      </c>
      <c r="J465" s="22">
        <v>374.42</v>
      </c>
      <c r="K465" s="22">
        <v>60.407429999999998</v>
      </c>
      <c r="M465" s="22"/>
      <c r="N465" s="22"/>
      <c r="R465" s="35">
        <v>0.42889275299999996</v>
      </c>
      <c r="T465" s="33">
        <v>61615000</v>
      </c>
      <c r="X465" s="20">
        <v>0.56420000000000003</v>
      </c>
      <c r="AD465" s="24">
        <v>28</v>
      </c>
      <c r="AE465" s="24" t="s">
        <v>509</v>
      </c>
      <c r="AL465" s="2" t="s">
        <v>511</v>
      </c>
      <c r="AN465" s="2" t="s">
        <v>571</v>
      </c>
    </row>
    <row r="467" spans="1:40">
      <c r="A467" s="2" t="s">
        <v>529</v>
      </c>
      <c r="C467" s="40">
        <v>2.7E-8</v>
      </c>
      <c r="D467" s="40">
        <v>1.7199999999999999E-8</v>
      </c>
      <c r="E467" s="17">
        <f>+D467/C467</f>
        <v>0.63703703703703696</v>
      </c>
      <c r="J467" s="22">
        <v>20455.099999999999</v>
      </c>
      <c r="M467" s="22"/>
      <c r="N467" s="22"/>
      <c r="Q467" s="20"/>
      <c r="R467" s="22"/>
      <c r="X467" s="20">
        <v>0.61899999999999999</v>
      </c>
      <c r="AD467" s="24">
        <v>4</v>
      </c>
      <c r="AE467" s="24" t="s">
        <v>530</v>
      </c>
      <c r="AL467" s="2" t="s">
        <v>672</v>
      </c>
    </row>
    <row r="468" spans="1:40">
      <c r="Q468" s="20"/>
    </row>
    <row r="469" spans="1:40">
      <c r="A469" s="2" t="s">
        <v>552</v>
      </c>
      <c r="C469" s="40">
        <v>1.99E-9</v>
      </c>
      <c r="D469" s="40">
        <v>1.51E-9</v>
      </c>
      <c r="E469" s="17">
        <f>+D469/C469</f>
        <v>0.75879396984924619</v>
      </c>
      <c r="J469" s="22">
        <v>392.32</v>
      </c>
      <c r="K469" s="22">
        <v>73.249250000000004</v>
      </c>
      <c r="M469" s="17">
        <v>5.6820000000000004</v>
      </c>
      <c r="N469" s="17">
        <v>2.0099999999999998</v>
      </c>
      <c r="P469" s="22">
        <v>5.4000000000000003E-3</v>
      </c>
      <c r="Q469" s="22"/>
      <c r="R469" s="35">
        <v>0.14576600750000002</v>
      </c>
      <c r="X469" s="20">
        <v>0.66200000000000003</v>
      </c>
      <c r="AD469" s="24">
        <v>186</v>
      </c>
      <c r="AE469" s="24" t="s">
        <v>530</v>
      </c>
      <c r="AJ469" s="28">
        <v>682075.16569374118</v>
      </c>
      <c r="AL469" s="2" t="s">
        <v>554</v>
      </c>
      <c r="AM469" s="2" t="s">
        <v>555</v>
      </c>
    </row>
    <row r="471" spans="1:40">
      <c r="A471" s="2" t="s">
        <v>25</v>
      </c>
      <c r="C471" s="40">
        <v>8.1599999999999999E-9</v>
      </c>
      <c r="D471" s="40">
        <v>8.3749999999999995E-10</v>
      </c>
      <c r="E471" s="17">
        <f>+D471/C471</f>
        <v>0.10263480392156862</v>
      </c>
      <c r="G471" s="40">
        <v>1.5300000000000001E-9</v>
      </c>
      <c r="J471" s="22">
        <v>227.57</v>
      </c>
      <c r="K471" s="22">
        <v>47.959470000000003</v>
      </c>
      <c r="M471" s="17">
        <v>6.31</v>
      </c>
      <c r="N471" s="17">
        <v>2.38</v>
      </c>
      <c r="R471" s="35">
        <v>0.39134927520000007</v>
      </c>
      <c r="AD471" s="24">
        <v>286</v>
      </c>
      <c r="AE471" s="24" t="s">
        <v>326</v>
      </c>
      <c r="AL471" s="2" t="s">
        <v>531</v>
      </c>
    </row>
    <row r="473" spans="1:40">
      <c r="A473" s="2" t="s">
        <v>24</v>
      </c>
      <c r="C473" s="40">
        <v>7.3099999999999998E-9</v>
      </c>
      <c r="D473" s="40">
        <v>6.9999999999999996E-10</v>
      </c>
      <c r="E473" s="17">
        <f>+D473/C473</f>
        <v>9.575923392612859E-2</v>
      </c>
      <c r="J473" s="22">
        <v>1185.0899999999999</v>
      </c>
      <c r="M473" s="17">
        <v>4.0449999999999999</v>
      </c>
      <c r="N473" s="17">
        <v>1.294</v>
      </c>
      <c r="P473" s="22">
        <v>1.4E-2</v>
      </c>
      <c r="R473" s="22"/>
      <c r="T473" s="33">
        <v>5000000</v>
      </c>
      <c r="X473" s="20">
        <v>0.71199999999999997</v>
      </c>
      <c r="AD473" s="24">
        <v>39</v>
      </c>
      <c r="AE473" s="24" t="s">
        <v>326</v>
      </c>
      <c r="AJ473" s="28">
        <v>591449.99881710007</v>
      </c>
      <c r="AL473" s="2" t="s">
        <v>533</v>
      </c>
      <c r="AM473" s="2" t="s">
        <v>536</v>
      </c>
      <c r="AN473" s="2" t="s">
        <v>571</v>
      </c>
    </row>
    <row r="474" spans="1:40">
      <c r="P474" s="22">
        <v>2.0049999999999998E-2</v>
      </c>
      <c r="AM474" s="2" t="s">
        <v>537</v>
      </c>
    </row>
    <row r="476" spans="1:40">
      <c r="A476" s="2" t="s">
        <v>29</v>
      </c>
      <c r="C476" s="40">
        <v>8.3900000000000002E-11</v>
      </c>
      <c r="D476" s="40">
        <v>2.4657068246098394E-11</v>
      </c>
      <c r="E476" s="17">
        <f>+D476/C476</f>
        <v>0.29388639149104162</v>
      </c>
      <c r="J476" s="22">
        <v>140.44</v>
      </c>
      <c r="K476" s="22">
        <v>21.73443</v>
      </c>
      <c r="M476" s="17">
        <v>16.34</v>
      </c>
      <c r="N476" s="17">
        <v>2.23</v>
      </c>
      <c r="P476" s="22">
        <v>4.6299999999999998E-4</v>
      </c>
      <c r="R476" s="35">
        <v>2.9873974035E-3</v>
      </c>
      <c r="T476" s="33">
        <v>370.22969999999998</v>
      </c>
      <c r="X476" s="20">
        <v>0.57599999999999996</v>
      </c>
      <c r="AD476" s="24">
        <v>41</v>
      </c>
      <c r="AE476" s="24" t="s">
        <v>18</v>
      </c>
      <c r="AF476" s="24">
        <v>60</v>
      </c>
      <c r="AJ476" s="28">
        <v>1267707.2578504549</v>
      </c>
      <c r="AL476" s="2" t="s">
        <v>520</v>
      </c>
      <c r="AM476" s="2" t="s">
        <v>525</v>
      </c>
      <c r="AN476" s="2" t="s">
        <v>585</v>
      </c>
    </row>
    <row r="477" spans="1:40">
      <c r="C477" s="40">
        <v>1.9100000000000001E-10</v>
      </c>
      <c r="P477" s="22">
        <v>9.3000000000000005E-4</v>
      </c>
      <c r="AD477" s="24">
        <v>4</v>
      </c>
      <c r="AE477" s="24" t="s">
        <v>18</v>
      </c>
      <c r="AF477" s="24">
        <v>20</v>
      </c>
      <c r="AL477" s="2" t="s">
        <v>522</v>
      </c>
      <c r="AM477" s="2" t="s">
        <v>522</v>
      </c>
    </row>
    <row r="478" spans="1:40">
      <c r="Q478" s="59"/>
    </row>
    <row r="479" spans="1:40">
      <c r="A479" s="2" t="s">
        <v>539</v>
      </c>
      <c r="C479" s="40">
        <v>4.6999999999999997E-8</v>
      </c>
      <c r="D479" s="40">
        <v>5.7940856544780701E-9</v>
      </c>
      <c r="E479" s="17">
        <f>+D479/C479</f>
        <v>0.12327841818038447</v>
      </c>
      <c r="J479" s="22">
        <v>789.35</v>
      </c>
      <c r="K479" s="22">
        <v>84.729910000000004</v>
      </c>
      <c r="M479" s="22"/>
      <c r="N479" s="22"/>
      <c r="P479" s="22">
        <v>8.5199999999999998E-3</v>
      </c>
      <c r="R479" s="35">
        <v>3.9823057700000004</v>
      </c>
      <c r="X479" s="20">
        <v>0.64300000000000002</v>
      </c>
      <c r="AD479" s="24">
        <v>42</v>
      </c>
      <c r="AE479" s="24" t="s">
        <v>530</v>
      </c>
      <c r="AJ479" s="28">
        <v>45708.586089654062</v>
      </c>
      <c r="AL479" s="2" t="s">
        <v>541</v>
      </c>
      <c r="AM479" s="2" t="s">
        <v>542</v>
      </c>
    </row>
    <row r="481" spans="1:39">
      <c r="A481" s="2" t="s">
        <v>544</v>
      </c>
      <c r="C481" s="40">
        <v>3.0199999999999999E-8</v>
      </c>
      <c r="D481" s="40">
        <v>5.0166389810974703E-10</v>
      </c>
      <c r="E481" s="17">
        <f>+D481/C481</f>
        <v>1.6611387354627385E-2</v>
      </c>
      <c r="J481" s="22">
        <v>1204.28</v>
      </c>
      <c r="K481" s="22">
        <v>39.41422</v>
      </c>
      <c r="M481" s="17">
        <v>2.7570000000000001</v>
      </c>
      <c r="N481" s="17">
        <v>2.34</v>
      </c>
      <c r="P481" s="22">
        <v>1.6E-2</v>
      </c>
      <c r="Q481" s="22"/>
      <c r="R481" s="35">
        <v>1.1903094439999999</v>
      </c>
      <c r="X481" s="20">
        <v>0.56000000000000005</v>
      </c>
      <c r="AD481" s="24">
        <v>7960</v>
      </c>
      <c r="AE481" s="24" t="s">
        <v>18</v>
      </c>
      <c r="AF481" s="24">
        <v>10</v>
      </c>
      <c r="AJ481" s="28">
        <v>134603.99504657299</v>
      </c>
      <c r="AL481" s="2" t="s">
        <v>546</v>
      </c>
      <c r="AM481" s="2" t="s">
        <v>547</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70"/>
  <sheetViews>
    <sheetView workbookViewId="0">
      <selection activeCell="L26" sqref="L26"/>
    </sheetView>
  </sheetViews>
  <sheetFormatPr baseColWidth="10" defaultColWidth="8.83203125" defaultRowHeight="15"/>
  <cols>
    <col min="1" max="1" width="34.6640625" customWidth="1"/>
    <col min="2" max="2" width="3" customWidth="1"/>
    <col min="3" max="3" width="16.6640625" style="47" customWidth="1"/>
    <col min="4" max="4" width="16.83203125" style="47" customWidth="1"/>
    <col min="5" max="5" width="2.5" style="5" customWidth="1"/>
    <col min="6" max="6" width="7.33203125" style="5" customWidth="1"/>
    <col min="7" max="7" width="2.5" customWidth="1"/>
    <col min="8" max="8" width="9.5" style="13" customWidth="1"/>
    <col min="9" max="9" width="11.1640625" style="13" customWidth="1"/>
    <col min="10" max="10" width="3" customWidth="1"/>
    <col min="11" max="11" width="11.6640625" style="13" customWidth="1"/>
    <col min="12" max="12" width="12" style="13" customWidth="1"/>
    <col min="13" max="13" width="2.6640625" customWidth="1"/>
    <col min="14" max="14" width="10.1640625" style="8" customWidth="1"/>
    <col min="15" max="15" width="3.5" customWidth="1"/>
    <col min="16" max="16" width="8.6640625" style="32" customWidth="1"/>
    <col min="17" max="17" width="9.1640625" style="32" customWidth="1"/>
    <col min="18" max="19" width="9.1640625" style="32"/>
    <col min="20" max="20" width="10.83203125" style="32" customWidth="1"/>
    <col min="21" max="21" width="3.5" customWidth="1"/>
    <col min="23" max="23" width="8" style="26" customWidth="1"/>
    <col min="24" max="24" width="6.6640625" customWidth="1"/>
    <col min="25" max="25" width="4.5" customWidth="1"/>
    <col min="26" max="26" width="10.83203125" style="7" customWidth="1"/>
    <col min="27" max="27" width="5.1640625" customWidth="1"/>
    <col min="28" max="28" width="24.33203125" customWidth="1"/>
    <col min="29" max="29" width="27" customWidth="1"/>
    <col min="30" max="30" width="28.5" customWidth="1"/>
  </cols>
  <sheetData>
    <row r="1" spans="1:31">
      <c r="A1" s="9" t="s">
        <v>628</v>
      </c>
      <c r="B1" s="35"/>
    </row>
    <row r="2" spans="1:31">
      <c r="A2" s="9"/>
      <c r="B2" s="35"/>
    </row>
    <row r="3" spans="1:31">
      <c r="A3" s="9" t="s">
        <v>718</v>
      </c>
      <c r="B3" s="35"/>
    </row>
    <row r="4" spans="1:31">
      <c r="A4" s="9"/>
      <c r="B4" s="35"/>
    </row>
    <row r="5" spans="1:31">
      <c r="A5" s="9"/>
      <c r="B5" s="35"/>
    </row>
    <row r="6" spans="1:31">
      <c r="A6" s="9"/>
      <c r="B6" s="35"/>
    </row>
    <row r="7" spans="1:31">
      <c r="A7" s="9"/>
      <c r="B7" s="35"/>
    </row>
    <row r="8" spans="1:31">
      <c r="A8" s="9"/>
      <c r="B8" s="35"/>
    </row>
    <row r="9" spans="1:31">
      <c r="B9" s="35"/>
    </row>
    <row r="10" spans="1:31">
      <c r="G10" s="23"/>
      <c r="H10" s="13" t="s">
        <v>627</v>
      </c>
      <c r="I10" s="15"/>
      <c r="M10" s="13"/>
      <c r="N10" s="25" t="s">
        <v>47</v>
      </c>
      <c r="O10" s="8"/>
      <c r="P10" s="46"/>
      <c r="Q10" s="46" t="s">
        <v>198</v>
      </c>
      <c r="V10" s="26" t="s">
        <v>320</v>
      </c>
      <c r="X10" s="26"/>
      <c r="Y10" s="26"/>
      <c r="AB10" t="s">
        <v>50</v>
      </c>
      <c r="AE10" s="26"/>
    </row>
    <row r="11" spans="1:31">
      <c r="C11" s="47" t="s">
        <v>16</v>
      </c>
      <c r="D11" s="47" t="s">
        <v>330</v>
      </c>
      <c r="F11" s="5" t="s">
        <v>625</v>
      </c>
      <c r="G11" s="23"/>
      <c r="H11" s="15"/>
      <c r="I11" s="15"/>
      <c r="K11" s="13" t="s">
        <v>103</v>
      </c>
      <c r="L11" s="13" t="s">
        <v>108</v>
      </c>
      <c r="M11" s="13"/>
      <c r="N11" s="25" t="s">
        <v>48</v>
      </c>
      <c r="O11" s="8"/>
      <c r="P11" s="46"/>
      <c r="V11" s="26" t="s">
        <v>321</v>
      </c>
      <c r="W11" s="26" t="s">
        <v>324</v>
      </c>
      <c r="X11" s="26"/>
      <c r="Y11" s="26"/>
      <c r="AE11" s="26"/>
    </row>
    <row r="12" spans="1:31">
      <c r="A12" t="s">
        <v>43</v>
      </c>
      <c r="C12" s="47" t="s">
        <v>44</v>
      </c>
      <c r="D12" s="47" t="s">
        <v>329</v>
      </c>
      <c r="F12" s="5" t="s">
        <v>626</v>
      </c>
      <c r="G12" s="23"/>
      <c r="H12" s="15" t="s">
        <v>45</v>
      </c>
      <c r="I12" s="15" t="s">
        <v>629</v>
      </c>
      <c r="K12" s="13" t="s">
        <v>104</v>
      </c>
      <c r="L12" s="13" t="s">
        <v>105</v>
      </c>
      <c r="M12" s="13"/>
      <c r="N12" s="25" t="s">
        <v>173</v>
      </c>
      <c r="O12" s="8"/>
      <c r="P12" s="46" t="s">
        <v>45</v>
      </c>
      <c r="Q12" s="32" t="s">
        <v>647</v>
      </c>
      <c r="R12" s="32" t="s">
        <v>195</v>
      </c>
      <c r="S12" s="32" t="s">
        <v>196</v>
      </c>
      <c r="T12" s="32" t="s">
        <v>197</v>
      </c>
      <c r="V12" s="26" t="s">
        <v>322</v>
      </c>
      <c r="W12" s="26" t="s">
        <v>18</v>
      </c>
      <c r="X12" s="26" t="s">
        <v>325</v>
      </c>
      <c r="Y12" s="26"/>
      <c r="Z12" s="7" t="s">
        <v>15</v>
      </c>
      <c r="AB12" t="s">
        <v>93</v>
      </c>
      <c r="AC12" t="s">
        <v>94</v>
      </c>
      <c r="AD12" t="s">
        <v>210</v>
      </c>
      <c r="AE12" s="26"/>
    </row>
    <row r="13" spans="1:31">
      <c r="A13" s="2"/>
      <c r="B13" s="35"/>
    </row>
    <row r="14" spans="1:31">
      <c r="A14" s="9"/>
      <c r="B14" s="35"/>
    </row>
    <row r="15" spans="1:31">
      <c r="A15" s="1" t="s">
        <v>38</v>
      </c>
    </row>
    <row r="17" spans="1:29">
      <c r="A17" t="s">
        <v>28</v>
      </c>
      <c r="C17" s="47">
        <v>6.7599999999999998E-9</v>
      </c>
      <c r="D17" s="47">
        <v>1.3500000000000001E-9</v>
      </c>
      <c r="H17" s="13">
        <v>55.564</v>
      </c>
      <c r="I17" s="13">
        <v>37.042000000000002</v>
      </c>
      <c r="P17" s="32">
        <v>0.72570000000000001</v>
      </c>
      <c r="V17">
        <v>19</v>
      </c>
      <c r="W17" s="24" t="s">
        <v>18</v>
      </c>
      <c r="X17" s="24">
        <v>1000</v>
      </c>
      <c r="AB17" s="4" t="s">
        <v>594</v>
      </c>
    </row>
    <row r="19" spans="1:29">
      <c r="A19" t="s">
        <v>215</v>
      </c>
      <c r="C19" s="47">
        <v>1.45E-9</v>
      </c>
      <c r="D19" s="47">
        <v>5.8500000000000005E-10</v>
      </c>
      <c r="H19" s="13">
        <v>29.013000000000002</v>
      </c>
      <c r="P19" s="32">
        <v>0.71699999999999997</v>
      </c>
      <c r="T19" s="32">
        <v>0.76</v>
      </c>
      <c r="V19">
        <v>7</v>
      </c>
      <c r="W19" s="26" t="s">
        <v>18</v>
      </c>
      <c r="X19" s="26">
        <v>232</v>
      </c>
      <c r="Y19" s="26"/>
      <c r="Z19" s="44"/>
      <c r="AB19" t="s">
        <v>213</v>
      </c>
      <c r="AC19" t="s">
        <v>655</v>
      </c>
    </row>
    <row r="21" spans="1:29">
      <c r="A21" t="s">
        <v>222</v>
      </c>
      <c r="C21" s="47">
        <v>3.6499999999999998E-10</v>
      </c>
      <c r="W21" s="26" t="s">
        <v>18</v>
      </c>
      <c r="X21" s="7">
        <v>4344</v>
      </c>
      <c r="AB21" t="s">
        <v>219</v>
      </c>
    </row>
    <row r="22" spans="1:29">
      <c r="X22" s="7"/>
    </row>
    <row r="23" spans="1:29">
      <c r="A23" t="s">
        <v>220</v>
      </c>
      <c r="C23" s="47">
        <v>1.31E-9</v>
      </c>
      <c r="W23" s="26" t="s">
        <v>18</v>
      </c>
      <c r="X23" s="7">
        <v>4805</v>
      </c>
      <c r="AB23" t="s">
        <v>219</v>
      </c>
    </row>
    <row r="24" spans="1:29">
      <c r="X24" s="7"/>
    </row>
    <row r="25" spans="1:29">
      <c r="A25" t="s">
        <v>221</v>
      </c>
      <c r="C25" s="47">
        <v>5.9400000000000002E-10</v>
      </c>
      <c r="W25" s="26" t="s">
        <v>18</v>
      </c>
      <c r="X25" s="7">
        <v>4248</v>
      </c>
      <c r="AB25" t="s">
        <v>219</v>
      </c>
    </row>
    <row r="27" spans="1:29">
      <c r="A27" s="2" t="s">
        <v>12</v>
      </c>
      <c r="C27" s="47">
        <v>2.44E-8</v>
      </c>
      <c r="W27" s="26" t="s">
        <v>18</v>
      </c>
      <c r="X27" s="24">
        <v>3300</v>
      </c>
      <c r="Y27" s="24"/>
      <c r="Z27" s="44"/>
      <c r="AA27" s="2"/>
      <c r="AB27" s="2" t="s">
        <v>184</v>
      </c>
      <c r="AC27" s="2"/>
    </row>
    <row r="29" spans="1:29">
      <c r="A29" s="2" t="s">
        <v>226</v>
      </c>
      <c r="C29" s="47">
        <v>1.0999999999999999E-9</v>
      </c>
      <c r="H29" s="13">
        <v>77</v>
      </c>
      <c r="P29" s="32">
        <v>0.65</v>
      </c>
      <c r="V29">
        <v>3</v>
      </c>
      <c r="W29" s="26" t="s">
        <v>18</v>
      </c>
      <c r="X29" s="26">
        <v>182</v>
      </c>
      <c r="AB29" t="s">
        <v>224</v>
      </c>
    </row>
    <row r="31" spans="1:29">
      <c r="A31" t="s">
        <v>13</v>
      </c>
      <c r="C31" s="47">
        <v>2.1999999999999998E-9</v>
      </c>
      <c r="H31" s="13">
        <v>85.6</v>
      </c>
      <c r="I31" s="19"/>
      <c r="N31" s="8">
        <v>1.8949102500000002E-2</v>
      </c>
      <c r="P31" s="32">
        <v>0.78</v>
      </c>
      <c r="V31">
        <v>32</v>
      </c>
      <c r="W31" s="26" t="s">
        <v>18</v>
      </c>
      <c r="X31">
        <v>1000</v>
      </c>
      <c r="Z31" s="7">
        <f>+N31/(2*C31*(1-N31))</f>
        <v>4389796.9162659626</v>
      </c>
      <c r="AB31" t="s">
        <v>261</v>
      </c>
      <c r="AC31" t="s">
        <v>666</v>
      </c>
    </row>
    <row r="32" spans="1:29">
      <c r="C32" s="47">
        <v>4.8200000000000003E-9</v>
      </c>
      <c r="F32" s="5" t="s">
        <v>652</v>
      </c>
      <c r="V32">
        <v>7</v>
      </c>
      <c r="W32" s="26" t="s">
        <v>18</v>
      </c>
      <c r="X32" s="26">
        <v>1568</v>
      </c>
      <c r="AB32" t="s">
        <v>259</v>
      </c>
    </row>
    <row r="33" spans="1:29">
      <c r="C33" s="47">
        <v>4.4700000000000001E-10</v>
      </c>
      <c r="F33" s="5" t="s">
        <v>653</v>
      </c>
    </row>
    <row r="34" spans="1:29">
      <c r="C34" s="47">
        <v>1.15E-9</v>
      </c>
      <c r="K34" s="13">
        <v>8.8640000000000008</v>
      </c>
      <c r="L34" s="13">
        <v>0.8</v>
      </c>
      <c r="V34">
        <v>105</v>
      </c>
      <c r="W34" s="26" t="s">
        <v>18</v>
      </c>
      <c r="X34">
        <v>1890</v>
      </c>
      <c r="AB34" t="s">
        <v>657</v>
      </c>
    </row>
    <row r="36" spans="1:29">
      <c r="C36" s="47">
        <f>AVERAGE(C40:C42)</f>
        <v>7.0099999999999999E-8</v>
      </c>
    </row>
    <row r="38" spans="1:29">
      <c r="A38" s="1" t="s">
        <v>35</v>
      </c>
    </row>
    <row r="40" spans="1:29">
      <c r="A40" t="s">
        <v>638</v>
      </c>
      <c r="C40" s="47">
        <v>4.3200000000000003E-8</v>
      </c>
      <c r="D40" s="47">
        <v>2.14E-8</v>
      </c>
      <c r="F40" s="5" t="s">
        <v>616</v>
      </c>
      <c r="H40" s="13">
        <v>13.794</v>
      </c>
      <c r="I40" s="13">
        <v>13.221</v>
      </c>
      <c r="L40" s="13">
        <v>1.667</v>
      </c>
      <c r="N40" s="8">
        <v>2.1000000000000001E-2</v>
      </c>
      <c r="P40" s="32">
        <v>0.76200000000000001</v>
      </c>
      <c r="R40" s="32">
        <v>0.86</v>
      </c>
      <c r="V40">
        <v>24</v>
      </c>
      <c r="W40" s="26" t="s">
        <v>18</v>
      </c>
      <c r="X40">
        <v>363</v>
      </c>
      <c r="Z40" s="7">
        <f>+N40/(2*C40*(1-N40))</f>
        <v>248269.20894336625</v>
      </c>
      <c r="AB40" t="s">
        <v>637</v>
      </c>
      <c r="AC40" t="s">
        <v>640</v>
      </c>
    </row>
    <row r="41" spans="1:29">
      <c r="K41" s="13">
        <v>4.8</v>
      </c>
      <c r="L41" s="13">
        <v>0.76700000000000002</v>
      </c>
      <c r="AB41" t="s">
        <v>642</v>
      </c>
    </row>
    <row r="42" spans="1:29">
      <c r="C42" s="47">
        <v>9.6999999999999995E-8</v>
      </c>
      <c r="D42" s="47">
        <v>2.4E-8</v>
      </c>
      <c r="F42" s="5" t="s">
        <v>616</v>
      </c>
      <c r="K42" s="13">
        <v>1.2809999999999999</v>
      </c>
      <c r="L42" s="13">
        <v>4.3330000000000002</v>
      </c>
      <c r="V42">
        <v>16</v>
      </c>
      <c r="W42" s="26" t="s">
        <v>18</v>
      </c>
      <c r="X42">
        <v>214</v>
      </c>
      <c r="AB42" t="s">
        <v>644</v>
      </c>
    </row>
    <row r="44" spans="1:29">
      <c r="A44" t="s">
        <v>634</v>
      </c>
      <c r="C44" s="47">
        <v>2E-8</v>
      </c>
      <c r="D44" s="47">
        <v>7.7000000000000001E-8</v>
      </c>
      <c r="F44" s="5" t="s">
        <v>616</v>
      </c>
      <c r="N44" s="8">
        <v>7.7499999999999999E-3</v>
      </c>
      <c r="V44">
        <v>3</v>
      </c>
      <c r="W44" s="26" t="s">
        <v>18</v>
      </c>
      <c r="X44">
        <v>61</v>
      </c>
      <c r="AB44" t="s">
        <v>635</v>
      </c>
      <c r="AC44" t="s">
        <v>632</v>
      </c>
    </row>
    <row r="46" spans="1:29">
      <c r="A46" t="s">
        <v>64</v>
      </c>
      <c r="C46" s="47">
        <v>8.7000000000000003E-7</v>
      </c>
      <c r="D46" s="47">
        <v>2.6800000000000002E-7</v>
      </c>
      <c r="F46" s="5" t="s">
        <v>616</v>
      </c>
      <c r="H46" s="13">
        <v>15.253</v>
      </c>
      <c r="I46" s="13">
        <v>14.66</v>
      </c>
      <c r="K46" s="13">
        <v>2.4279999999999999</v>
      </c>
      <c r="L46" s="13">
        <v>2.86</v>
      </c>
      <c r="P46" s="32">
        <v>0.67110000000000003</v>
      </c>
      <c r="V46">
        <v>54</v>
      </c>
      <c r="W46" s="26" t="s">
        <v>18</v>
      </c>
      <c r="X46">
        <v>12</v>
      </c>
      <c r="AB46" t="s">
        <v>300</v>
      </c>
    </row>
    <row r="48" spans="1:29">
      <c r="A48" t="s">
        <v>623</v>
      </c>
      <c r="C48" s="47">
        <v>3.32E-6</v>
      </c>
      <c r="D48" s="47">
        <v>1.77E-8</v>
      </c>
      <c r="F48" s="5" t="s">
        <v>624</v>
      </c>
      <c r="H48" s="13">
        <v>15.333</v>
      </c>
      <c r="I48" s="13">
        <v>14.565</v>
      </c>
      <c r="K48" s="13">
        <v>2.1909999999999998</v>
      </c>
      <c r="L48" s="13">
        <v>5.3330000000000002</v>
      </c>
      <c r="N48" s="8">
        <v>8.8599999999999998E-3</v>
      </c>
      <c r="P48" s="32">
        <v>0.623</v>
      </c>
      <c r="Q48" s="32">
        <v>0.58899999999999997</v>
      </c>
      <c r="R48" s="32">
        <v>0.63200000000000001</v>
      </c>
      <c r="V48">
        <v>19</v>
      </c>
      <c r="W48" s="26" t="s">
        <v>630</v>
      </c>
      <c r="Z48" s="7">
        <f>+N48/(2*C48*(1-N48))</f>
        <v>1346.2652595976251</v>
      </c>
      <c r="AB48" t="s">
        <v>622</v>
      </c>
      <c r="AC48" t="s">
        <v>632</v>
      </c>
    </row>
    <row r="49" spans="1:29">
      <c r="C49" s="47">
        <v>4.3000000000000001E-8</v>
      </c>
      <c r="D49" s="47">
        <v>8.9900000000000004E-8</v>
      </c>
      <c r="F49" s="5" t="s">
        <v>616</v>
      </c>
      <c r="V49">
        <v>3</v>
      </c>
      <c r="W49" s="26" t="s">
        <v>18</v>
      </c>
      <c r="X49">
        <v>100</v>
      </c>
      <c r="AB49" t="s">
        <v>635</v>
      </c>
    </row>
    <row r="51" spans="1:29">
      <c r="A51" t="s">
        <v>646</v>
      </c>
      <c r="C51" s="47">
        <v>6.1999999999999999E-8</v>
      </c>
      <c r="D51" s="47">
        <v>2.0999999999999999E-8</v>
      </c>
      <c r="F51" s="5" t="s">
        <v>616</v>
      </c>
      <c r="H51" s="13">
        <v>19.524000000000001</v>
      </c>
      <c r="I51" s="13">
        <v>14.917</v>
      </c>
      <c r="K51" s="13">
        <v>381.25</v>
      </c>
      <c r="L51" s="13">
        <v>8.3330000000000002</v>
      </c>
      <c r="P51" s="32">
        <v>0.82</v>
      </c>
      <c r="Q51" s="32">
        <v>0.66</v>
      </c>
      <c r="R51" s="32">
        <v>0.94</v>
      </c>
      <c r="V51">
        <v>31</v>
      </c>
      <c r="W51" s="26" t="s">
        <v>18</v>
      </c>
      <c r="X51">
        <v>224</v>
      </c>
      <c r="AB51" t="s">
        <v>649</v>
      </c>
    </row>
    <row r="52" spans="1:29">
      <c r="N52" s="8">
        <v>6.3800000000000003E-3</v>
      </c>
      <c r="AC52" t="s">
        <v>650</v>
      </c>
    </row>
    <row r="54" spans="1:29">
      <c r="A54" t="s">
        <v>10</v>
      </c>
      <c r="C54" s="47">
        <v>4.4999999999999999E-8</v>
      </c>
      <c r="D54" s="47">
        <v>1.7E-8</v>
      </c>
      <c r="F54" s="5" t="s">
        <v>616</v>
      </c>
      <c r="H54" s="13">
        <v>15.954000000000001</v>
      </c>
      <c r="I54" s="13">
        <v>13.307</v>
      </c>
      <c r="L54" s="13">
        <v>2.5</v>
      </c>
      <c r="N54" s="8">
        <v>0.12</v>
      </c>
      <c r="P54" s="32">
        <v>0.76200000000000001</v>
      </c>
      <c r="V54">
        <v>7</v>
      </c>
      <c r="W54" s="26" t="s">
        <v>18</v>
      </c>
      <c r="X54">
        <v>142</v>
      </c>
      <c r="AB54" t="s">
        <v>645</v>
      </c>
      <c r="AC54" t="s">
        <v>640</v>
      </c>
    </row>
    <row r="70" spans="1:1">
      <c r="A70" s="1"/>
    </row>
  </sheetData>
  <sortState xmlns:xlrd2="http://schemas.microsoft.com/office/spreadsheetml/2017/richdata2" ref="A1:A2">
    <sortCondition ref="A1:A2"/>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72"/>
  <sheetViews>
    <sheetView topLeftCell="A168" workbookViewId="0">
      <selection activeCell="A189" sqref="A189"/>
    </sheetView>
  </sheetViews>
  <sheetFormatPr baseColWidth="10" defaultColWidth="8.83203125" defaultRowHeight="15"/>
  <cols>
    <col min="1" max="1" width="255.5" customWidth="1"/>
  </cols>
  <sheetData>
    <row r="1" spans="1:1">
      <c r="A1" s="1"/>
    </row>
    <row r="2" spans="1:1">
      <c r="A2" s="1" t="s">
        <v>618</v>
      </c>
    </row>
    <row r="3" spans="1:1">
      <c r="A3" s="1"/>
    </row>
    <row r="4" spans="1:1">
      <c r="A4" t="s">
        <v>481</v>
      </c>
    </row>
    <row r="5" spans="1:1">
      <c r="A5" s="1"/>
    </row>
    <row r="6" spans="1:1">
      <c r="A6" t="s">
        <v>253</v>
      </c>
    </row>
    <row r="8" spans="1:1">
      <c r="A8" t="s">
        <v>611</v>
      </c>
    </row>
    <row r="10" spans="1:1">
      <c r="A10" t="s">
        <v>333</v>
      </c>
    </row>
    <row r="12" spans="1:1">
      <c r="A12" t="s">
        <v>403</v>
      </c>
    </row>
    <row r="14" spans="1:1">
      <c r="A14" t="s">
        <v>347</v>
      </c>
    </row>
    <row r="16" spans="1:1">
      <c r="A16" t="s">
        <v>40</v>
      </c>
    </row>
    <row r="18" spans="1:1">
      <c r="A18" t="s">
        <v>140</v>
      </c>
    </row>
    <row r="20" spans="1:1">
      <c r="A20" t="s">
        <v>402</v>
      </c>
    </row>
    <row r="22" spans="1:1">
      <c r="A22" t="s">
        <v>606</v>
      </c>
    </row>
    <row r="24" spans="1:1">
      <c r="A24" t="s">
        <v>413</v>
      </c>
    </row>
    <row r="26" spans="1:1">
      <c r="A26" t="s">
        <v>499</v>
      </c>
    </row>
    <row r="28" spans="1:1">
      <c r="A28" t="s">
        <v>497</v>
      </c>
    </row>
    <row r="30" spans="1:1">
      <c r="A30" t="s">
        <v>496</v>
      </c>
    </row>
    <row r="32" spans="1:1">
      <c r="A32" t="s">
        <v>132</v>
      </c>
    </row>
    <row r="34" spans="1:7">
      <c r="A34" t="s">
        <v>99</v>
      </c>
    </row>
    <row r="35" spans="1:7">
      <c r="G35" s="10"/>
    </row>
    <row r="36" spans="1:7">
      <c r="A36" t="s">
        <v>168</v>
      </c>
      <c r="G36" s="10"/>
    </row>
    <row r="37" spans="1:7">
      <c r="G37" s="10"/>
    </row>
    <row r="38" spans="1:7">
      <c r="A38" t="s">
        <v>247</v>
      </c>
    </row>
    <row r="40" spans="1:7">
      <c r="A40" t="s">
        <v>278</v>
      </c>
    </row>
    <row r="42" spans="1:7">
      <c r="A42" t="s">
        <v>316</v>
      </c>
    </row>
    <row r="44" spans="1:7">
      <c r="A44" t="s">
        <v>491</v>
      </c>
      <c r="G44" s="10"/>
    </row>
    <row r="46" spans="1:7">
      <c r="A46" t="s">
        <v>187</v>
      </c>
      <c r="G46" s="10"/>
    </row>
    <row r="48" spans="1:7">
      <c r="A48" t="s">
        <v>131</v>
      </c>
      <c r="G48" s="10"/>
    </row>
    <row r="49" spans="1:7">
      <c r="A49" s="9"/>
      <c r="G49" s="10"/>
    </row>
    <row r="50" spans="1:7">
      <c r="A50" t="s">
        <v>160</v>
      </c>
      <c r="G50" s="10"/>
    </row>
    <row r="51" spans="1:7">
      <c r="G51" s="10"/>
    </row>
    <row r="52" spans="1:7">
      <c r="A52" t="s">
        <v>483</v>
      </c>
      <c r="G52" s="10"/>
    </row>
    <row r="54" spans="1:7">
      <c r="A54" t="s">
        <v>229</v>
      </c>
      <c r="G54" s="10"/>
    </row>
    <row r="55" spans="1:7">
      <c r="G55" s="10"/>
    </row>
    <row r="56" spans="1:7">
      <c r="A56" t="s">
        <v>588</v>
      </c>
      <c r="G56" s="10"/>
    </row>
    <row r="57" spans="1:7">
      <c r="G57" s="10"/>
    </row>
    <row r="58" spans="1:7">
      <c r="A58" t="s">
        <v>671</v>
      </c>
      <c r="G58" s="10"/>
    </row>
    <row r="59" spans="1:7">
      <c r="G59" s="10"/>
    </row>
    <row r="60" spans="1:7">
      <c r="A60" t="s">
        <v>360</v>
      </c>
    </row>
    <row r="62" spans="1:7">
      <c r="A62" t="s">
        <v>601</v>
      </c>
      <c r="G62" s="10"/>
    </row>
    <row r="63" spans="1:7">
      <c r="G63" s="10"/>
    </row>
    <row r="64" spans="1:7">
      <c r="A64" t="s">
        <v>301</v>
      </c>
      <c r="G64" s="10"/>
    </row>
    <row r="65" spans="1:7">
      <c r="G65" s="10"/>
    </row>
    <row r="66" spans="1:7">
      <c r="A66" t="s">
        <v>553</v>
      </c>
      <c r="G66" s="10"/>
    </row>
    <row r="68" spans="1:7">
      <c r="A68" t="s">
        <v>479</v>
      </c>
      <c r="G68" s="10"/>
    </row>
    <row r="69" spans="1:7">
      <c r="G69" s="10"/>
    </row>
    <row r="70" spans="1:7">
      <c r="A70" t="s">
        <v>591</v>
      </c>
      <c r="G70" s="10"/>
    </row>
    <row r="72" spans="1:7">
      <c r="A72" t="s">
        <v>410</v>
      </c>
      <c r="G72" s="10"/>
    </row>
    <row r="74" spans="1:7">
      <c r="A74" t="s">
        <v>485</v>
      </c>
    </row>
    <row r="76" spans="1:7">
      <c r="A76" t="s">
        <v>473</v>
      </c>
      <c r="G76" s="10"/>
    </row>
    <row r="77" spans="1:7">
      <c r="G77" s="10"/>
    </row>
    <row r="78" spans="1:7">
      <c r="A78" t="s">
        <v>309</v>
      </c>
      <c r="G78" s="10"/>
    </row>
    <row r="79" spans="1:7">
      <c r="G79" s="10"/>
    </row>
    <row r="80" spans="1:7">
      <c r="A80" t="s">
        <v>400</v>
      </c>
      <c r="G80" s="10"/>
    </row>
    <row r="82" spans="1:7">
      <c r="A82" t="s">
        <v>501</v>
      </c>
    </row>
    <row r="84" spans="1:7">
      <c r="A84" t="s">
        <v>285</v>
      </c>
      <c r="G84" s="10"/>
    </row>
    <row r="86" spans="1:7">
      <c r="A86" t="s">
        <v>534</v>
      </c>
    </row>
    <row r="88" spans="1:7">
      <c r="A88" t="s">
        <v>204</v>
      </c>
      <c r="G88" s="10"/>
    </row>
    <row r="89" spans="1:7">
      <c r="G89" s="10"/>
    </row>
    <row r="90" spans="1:7">
      <c r="A90" t="s">
        <v>598</v>
      </c>
    </row>
    <row r="92" spans="1:7">
      <c r="A92" t="s">
        <v>214</v>
      </c>
      <c r="G92" s="10"/>
    </row>
    <row r="93" spans="1:7">
      <c r="G93" s="10"/>
    </row>
    <row r="94" spans="1:7">
      <c r="A94" t="s">
        <v>225</v>
      </c>
      <c r="G94" s="10"/>
    </row>
    <row r="95" spans="1:7">
      <c r="G95" s="10"/>
    </row>
    <row r="96" spans="1:7">
      <c r="A96" t="s">
        <v>595</v>
      </c>
      <c r="G96" s="10"/>
    </row>
    <row r="97" spans="1:7">
      <c r="G97" s="10"/>
    </row>
    <row r="98" spans="1:7">
      <c r="A98" t="s">
        <v>82</v>
      </c>
      <c r="G98" s="10"/>
    </row>
    <row r="99" spans="1:7">
      <c r="G99" s="10"/>
    </row>
    <row r="100" spans="1:7">
      <c r="A100" t="s">
        <v>663</v>
      </c>
    </row>
    <row r="102" spans="1:7">
      <c r="A102" t="s">
        <v>84</v>
      </c>
      <c r="G102" s="10"/>
    </row>
    <row r="104" spans="1:7">
      <c r="A104" t="s">
        <v>83</v>
      </c>
      <c r="G104" s="10"/>
    </row>
    <row r="106" spans="1:7">
      <c r="A106" t="s">
        <v>363</v>
      </c>
      <c r="G106" s="10"/>
    </row>
    <row r="108" spans="1:7">
      <c r="A108" t="s">
        <v>190</v>
      </c>
      <c r="G108" s="10"/>
    </row>
    <row r="110" spans="1:7">
      <c r="A110" t="s">
        <v>423</v>
      </c>
      <c r="G110" s="10"/>
    </row>
    <row r="112" spans="1:7">
      <c r="A112" t="s">
        <v>283</v>
      </c>
      <c r="G112" s="10"/>
    </row>
    <row r="113" spans="1:7">
      <c r="G113" s="10"/>
    </row>
    <row r="114" spans="1:7">
      <c r="A114" t="s">
        <v>262</v>
      </c>
      <c r="G114" s="10"/>
    </row>
    <row r="115" spans="1:7">
      <c r="G115" s="10"/>
    </row>
    <row r="116" spans="1:7">
      <c r="A116" t="s">
        <v>246</v>
      </c>
      <c r="G116" s="10"/>
    </row>
    <row r="117" spans="1:7">
      <c r="G117" s="10"/>
    </row>
    <row r="118" spans="1:7">
      <c r="A118" t="s">
        <v>232</v>
      </c>
      <c r="G118" s="10"/>
    </row>
    <row r="119" spans="1:7">
      <c r="G119" s="10"/>
    </row>
    <row r="120" spans="1:7">
      <c r="A120" t="s">
        <v>110</v>
      </c>
    </row>
    <row r="122" spans="1:7">
      <c r="A122" t="s">
        <v>193</v>
      </c>
    </row>
    <row r="124" spans="1:7">
      <c r="A124" t="s">
        <v>177</v>
      </c>
    </row>
    <row r="126" spans="1:7">
      <c r="A126" t="s">
        <v>106</v>
      </c>
    </row>
    <row r="128" spans="1:7">
      <c r="A128" t="s">
        <v>227</v>
      </c>
    </row>
    <row r="130" spans="1:1">
      <c r="A130" t="s">
        <v>237</v>
      </c>
    </row>
    <row r="132" spans="1:1">
      <c r="A132" t="s">
        <v>269</v>
      </c>
    </row>
    <row r="134" spans="1:1">
      <c r="A134" t="s">
        <v>266</v>
      </c>
    </row>
    <row r="136" spans="1:1">
      <c r="A136" t="s">
        <v>349</v>
      </c>
    </row>
    <row r="138" spans="1:1">
      <c r="A138" t="s">
        <v>407</v>
      </c>
    </row>
    <row r="140" spans="1:1">
      <c r="A140" t="s">
        <v>125</v>
      </c>
    </row>
    <row r="142" spans="1:1">
      <c r="A142" t="s">
        <v>468</v>
      </c>
    </row>
    <row r="144" spans="1:1">
      <c r="A144" t="s">
        <v>159</v>
      </c>
    </row>
    <row r="146" spans="1:1">
      <c r="A146" t="s">
        <v>241</v>
      </c>
    </row>
    <row r="148" spans="1:1">
      <c r="A148" t="s">
        <v>218</v>
      </c>
    </row>
    <row r="150" spans="1:1">
      <c r="A150" t="s">
        <v>272</v>
      </c>
    </row>
    <row r="152" spans="1:1">
      <c r="A152" t="s">
        <v>406</v>
      </c>
    </row>
    <row r="154" spans="1:1">
      <c r="A154" t="s">
        <v>550</v>
      </c>
    </row>
    <row r="156" spans="1:1">
      <c r="A156" t="s">
        <v>514</v>
      </c>
    </row>
    <row r="158" spans="1:1">
      <c r="A158" t="s">
        <v>149</v>
      </c>
    </row>
    <row r="160" spans="1:1">
      <c r="A160" t="s">
        <v>128</v>
      </c>
    </row>
    <row r="162" spans="1:1">
      <c r="A162" t="s">
        <v>313</v>
      </c>
    </row>
    <row r="164" spans="1:1">
      <c r="A164" t="s">
        <v>298</v>
      </c>
    </row>
    <row r="166" spans="1:1">
      <c r="A166" t="s">
        <v>714</v>
      </c>
    </row>
    <row r="168" spans="1:1">
      <c r="A168" t="s">
        <v>411</v>
      </c>
    </row>
    <row r="170" spans="1:1">
      <c r="A170" t="s">
        <v>279</v>
      </c>
    </row>
    <row r="172" spans="1:1">
      <c r="A172" t="s">
        <v>519</v>
      </c>
    </row>
    <row r="174" spans="1:1">
      <c r="A174" t="s">
        <v>593</v>
      </c>
    </row>
    <row r="176" spans="1:1">
      <c r="A176" t="s">
        <v>540</v>
      </c>
    </row>
    <row r="178" spans="1:1">
      <c r="A178" t="s">
        <v>477</v>
      </c>
    </row>
    <row r="180" spans="1:1">
      <c r="A180" t="s">
        <v>664</v>
      </c>
    </row>
    <row r="182" spans="1:1">
      <c r="A182" t="s">
        <v>260</v>
      </c>
    </row>
    <row r="184" spans="1:1">
      <c r="A184" t="s">
        <v>327</v>
      </c>
    </row>
    <row r="186" spans="1:1">
      <c r="A186" t="s">
        <v>165</v>
      </c>
    </row>
    <row r="188" spans="1:1">
      <c r="A188" t="s">
        <v>716</v>
      </c>
    </row>
    <row r="190" spans="1:1">
      <c r="A190" t="s">
        <v>255</v>
      </c>
    </row>
    <row r="192" spans="1:1">
      <c r="A192" t="s">
        <v>148</v>
      </c>
    </row>
    <row r="194" spans="1:1">
      <c r="A194" t="s">
        <v>91</v>
      </c>
    </row>
    <row r="196" spans="1:1">
      <c r="A196" t="s">
        <v>183</v>
      </c>
    </row>
    <row r="198" spans="1:1">
      <c r="A198" t="s">
        <v>96</v>
      </c>
    </row>
    <row r="200" spans="1:1">
      <c r="A200" t="s">
        <v>231</v>
      </c>
    </row>
    <row r="202" spans="1:1">
      <c r="A202" t="s">
        <v>123</v>
      </c>
    </row>
    <row r="204" spans="1:1">
      <c r="A204" t="s">
        <v>303</v>
      </c>
    </row>
    <row r="206" spans="1:1">
      <c r="A206" t="s">
        <v>446</v>
      </c>
    </row>
    <row r="208" spans="1:1">
      <c r="A208" t="s">
        <v>421</v>
      </c>
    </row>
    <row r="210" spans="1:1">
      <c r="A210" t="s">
        <v>445</v>
      </c>
    </row>
    <row r="212" spans="1:1">
      <c r="A212" t="s">
        <v>494</v>
      </c>
    </row>
    <row r="214" spans="1:1">
      <c r="A214" t="s">
        <v>398</v>
      </c>
    </row>
    <row r="216" spans="1:1">
      <c r="A216" t="s">
        <v>357</v>
      </c>
    </row>
    <row r="218" spans="1:1">
      <c r="A218" t="s">
        <v>323</v>
      </c>
    </row>
    <row r="220" spans="1:1">
      <c r="A220" t="s">
        <v>343</v>
      </c>
    </row>
    <row r="222" spans="1:1">
      <c r="A222" t="s">
        <v>604</v>
      </c>
    </row>
    <row r="224" spans="1:1">
      <c r="A224" t="s">
        <v>294</v>
      </c>
    </row>
    <row r="226" spans="1:1">
      <c r="A226" t="s">
        <v>470</v>
      </c>
    </row>
    <row r="228" spans="1:1">
      <c r="A228" t="s">
        <v>352</v>
      </c>
    </row>
    <row r="230" spans="1:1">
      <c r="A230" t="s">
        <v>532</v>
      </c>
    </row>
    <row r="232" spans="1:1">
      <c r="A232" t="s">
        <v>521</v>
      </c>
    </row>
    <row r="234" spans="1:1">
      <c r="A234" t="s">
        <v>143</v>
      </c>
    </row>
    <row r="236" spans="1:1">
      <c r="A236" t="s">
        <v>308</v>
      </c>
    </row>
    <row r="238" spans="1:1">
      <c r="A238" t="s">
        <v>510</v>
      </c>
    </row>
    <row r="240" spans="1:1">
      <c r="A240" t="s">
        <v>659</v>
      </c>
    </row>
    <row r="242" spans="1:1">
      <c r="A242" t="s">
        <v>353</v>
      </c>
    </row>
    <row r="244" spans="1:1">
      <c r="A244" t="s">
        <v>527</v>
      </c>
    </row>
    <row r="246" spans="1:1">
      <c r="A246" t="s">
        <v>257</v>
      </c>
    </row>
    <row r="247" spans="1:1">
      <c r="A247" s="48"/>
    </row>
    <row r="251" spans="1:1">
      <c r="A251" s="16" t="s">
        <v>619</v>
      </c>
    </row>
    <row r="252" spans="1:1">
      <c r="A252" s="16"/>
    </row>
    <row r="253" spans="1:1">
      <c r="A253" t="s">
        <v>295</v>
      </c>
    </row>
    <row r="255" spans="1:1">
      <c r="A255" t="s">
        <v>179</v>
      </c>
    </row>
    <row r="257" spans="1:12">
      <c r="A257" t="s">
        <v>614</v>
      </c>
    </row>
    <row r="259" spans="1:12">
      <c r="A259" t="s">
        <v>136</v>
      </c>
    </row>
    <row r="261" spans="1:12">
      <c r="A261" t="s">
        <v>426</v>
      </c>
    </row>
    <row r="263" spans="1:12">
      <c r="A263" t="s">
        <v>427</v>
      </c>
    </row>
    <row r="265" spans="1:12">
      <c r="A265" t="s">
        <v>154</v>
      </c>
      <c r="L265" s="2"/>
    </row>
    <row r="266" spans="1:12">
      <c r="L266" s="2"/>
    </row>
    <row r="267" spans="1:12">
      <c r="A267" t="s">
        <v>505</v>
      </c>
    </row>
    <row r="269" spans="1:12">
      <c r="A269" t="s">
        <v>504</v>
      </c>
    </row>
    <row r="271" spans="1:12">
      <c r="A271" t="s">
        <v>508</v>
      </c>
    </row>
    <row r="273" spans="1:1">
      <c r="A273" t="s">
        <v>459</v>
      </c>
    </row>
    <row r="275" spans="1:1">
      <c r="A275" t="s">
        <v>610</v>
      </c>
    </row>
    <row r="277" spans="1:1">
      <c r="A277" t="s">
        <v>135</v>
      </c>
    </row>
    <row r="279" spans="1:1">
      <c r="A279" t="s">
        <v>331</v>
      </c>
    </row>
    <row r="281" spans="1:1">
      <c r="A281" t="s">
        <v>556</v>
      </c>
    </row>
    <row r="283" spans="1:1">
      <c r="A283" t="s">
        <v>250</v>
      </c>
    </row>
    <row r="285" spans="1:1">
      <c r="A285" t="s">
        <v>268</v>
      </c>
    </row>
    <row r="287" spans="1:1">
      <c r="A287" t="s">
        <v>216</v>
      </c>
    </row>
    <row r="289" spans="1:1">
      <c r="A289" t="s">
        <v>535</v>
      </c>
    </row>
    <row r="291" spans="1:1">
      <c r="A291" t="s">
        <v>243</v>
      </c>
    </row>
    <row r="293" spans="1:1">
      <c r="A293" t="s">
        <v>597</v>
      </c>
    </row>
    <row r="295" spans="1:1">
      <c r="A295" t="s">
        <v>432</v>
      </c>
    </row>
    <row r="297" spans="1:1">
      <c r="A297" t="s">
        <v>390</v>
      </c>
    </row>
    <row r="299" spans="1:1">
      <c r="A299" t="s">
        <v>289</v>
      </c>
    </row>
    <row r="301" spans="1:1">
      <c r="A301" t="s">
        <v>292</v>
      </c>
    </row>
    <row r="303" spans="1:1">
      <c r="A303" t="s">
        <v>526</v>
      </c>
    </row>
    <row r="305" spans="1:12">
      <c r="A305" t="s">
        <v>543</v>
      </c>
    </row>
    <row r="307" spans="1:12">
      <c r="A307" t="s">
        <v>181</v>
      </c>
    </row>
    <row r="309" spans="1:12">
      <c r="A309" t="s">
        <v>156</v>
      </c>
      <c r="L309" s="2"/>
    </row>
    <row r="310" spans="1:12">
      <c r="L310" s="2"/>
    </row>
    <row r="311" spans="1:12">
      <c r="A311" t="s">
        <v>251</v>
      </c>
      <c r="L311" s="2"/>
    </row>
    <row r="312" spans="1:12">
      <c r="L312" s="2"/>
    </row>
    <row r="313" spans="1:12">
      <c r="A313" t="s">
        <v>234</v>
      </c>
    </row>
    <row r="315" spans="1:12">
      <c r="A315" t="s">
        <v>275</v>
      </c>
    </row>
    <row r="317" spans="1:12">
      <c r="A317" t="s">
        <v>489</v>
      </c>
    </row>
    <row r="319" spans="1:12">
      <c r="A319" t="s">
        <v>661</v>
      </c>
    </row>
    <row r="321" spans="1:1">
      <c r="A321" t="s">
        <v>115</v>
      </c>
    </row>
    <row r="323" spans="1:1">
      <c r="A323" t="s">
        <v>340</v>
      </c>
    </row>
    <row r="325" spans="1:1">
      <c r="A325" t="s">
        <v>518</v>
      </c>
    </row>
    <row r="327" spans="1:1">
      <c r="A327" t="s">
        <v>202</v>
      </c>
    </row>
    <row r="329" spans="1:1">
      <c r="A329" t="s">
        <v>137</v>
      </c>
    </row>
    <row r="331" spans="1:1">
      <c r="A331" t="s">
        <v>263</v>
      </c>
    </row>
    <row r="333" spans="1:1">
      <c r="A333" t="s">
        <v>288</v>
      </c>
    </row>
    <row r="335" spans="1:1">
      <c r="A335" t="s">
        <v>201</v>
      </c>
    </row>
    <row r="337" spans="1:1">
      <c r="A337" t="s">
        <v>311</v>
      </c>
    </row>
    <row r="339" spans="1:1">
      <c r="A339" t="s">
        <v>475</v>
      </c>
    </row>
    <row r="341" spans="1:1">
      <c r="A341" t="s">
        <v>317</v>
      </c>
    </row>
    <row r="343" spans="1:1">
      <c r="A343" t="s">
        <v>488</v>
      </c>
    </row>
    <row r="345" spans="1:1">
      <c r="A345" t="s">
        <v>538</v>
      </c>
    </row>
    <row r="347" spans="1:1">
      <c r="A347" t="s">
        <v>118</v>
      </c>
    </row>
    <row r="349" spans="1:1">
      <c r="A349" t="s">
        <v>434</v>
      </c>
    </row>
    <row r="351" spans="1:1">
      <c r="A351" t="s">
        <v>469</v>
      </c>
    </row>
    <row r="353" spans="1:12">
      <c r="A353" t="s">
        <v>548</v>
      </c>
    </row>
    <row r="355" spans="1:12">
      <c r="A355" t="s">
        <v>281</v>
      </c>
    </row>
    <row r="357" spans="1:12">
      <c r="A357" t="s">
        <v>245</v>
      </c>
    </row>
    <row r="359" spans="1:12">
      <c r="A359" t="s">
        <v>91</v>
      </c>
      <c r="L359" s="2"/>
    </row>
    <row r="360" spans="1:12">
      <c r="L360" s="2"/>
    </row>
    <row r="361" spans="1:12">
      <c r="A361" t="s">
        <v>389</v>
      </c>
      <c r="L361" s="2"/>
    </row>
    <row r="362" spans="1:12">
      <c r="L362" s="2"/>
    </row>
    <row r="363" spans="1:12">
      <c r="A363" t="s">
        <v>114</v>
      </c>
    </row>
    <row r="365" spans="1:12">
      <c r="A365" t="s">
        <v>345</v>
      </c>
    </row>
    <row r="367" spans="1:12">
      <c r="A367" t="s">
        <v>152</v>
      </c>
    </row>
    <row r="369" spans="1:12">
      <c r="A369" t="s">
        <v>545</v>
      </c>
    </row>
    <row r="371" spans="1:12">
      <c r="A371" t="s">
        <v>336</v>
      </c>
      <c r="L371" s="2"/>
    </row>
    <row r="372" spans="1:12">
      <c r="L372" s="2"/>
    </row>
    <row r="373" spans="1:12">
      <c r="A373" t="s">
        <v>339</v>
      </c>
      <c r="L373" s="2"/>
    </row>
    <row r="374" spans="1:12">
      <c r="L374" s="2"/>
    </row>
    <row r="375" spans="1:12">
      <c r="L375" s="2"/>
    </row>
    <row r="376" spans="1:12">
      <c r="L376" s="2"/>
    </row>
    <row r="377" spans="1:12">
      <c r="A377" s="1" t="s">
        <v>620</v>
      </c>
      <c r="L377" s="2"/>
    </row>
    <row r="378" spans="1:12">
      <c r="L378" s="2"/>
    </row>
    <row r="379" spans="1:12">
      <c r="L379" s="2"/>
    </row>
    <row r="380" spans="1:12">
      <c r="A380" t="s">
        <v>643</v>
      </c>
      <c r="L380" s="2"/>
    </row>
    <row r="381" spans="1:12">
      <c r="L381" s="2"/>
    </row>
    <row r="382" spans="1:12">
      <c r="A382" t="s">
        <v>648</v>
      </c>
      <c r="L382" s="2"/>
    </row>
    <row r="383" spans="1:12">
      <c r="L383" s="2"/>
    </row>
    <row r="384" spans="1:12">
      <c r="A384" t="s">
        <v>301</v>
      </c>
      <c r="L384" s="2"/>
    </row>
    <row r="385" spans="1:12">
      <c r="L385" s="2"/>
    </row>
    <row r="386" spans="1:12">
      <c r="A386" t="s">
        <v>636</v>
      </c>
      <c r="L386" s="2"/>
    </row>
    <row r="387" spans="1:12">
      <c r="L387" s="2"/>
    </row>
    <row r="388" spans="1:12">
      <c r="A388" t="s">
        <v>262</v>
      </c>
    </row>
    <row r="390" spans="1:12">
      <c r="A390" t="s">
        <v>468</v>
      </c>
    </row>
    <row r="392" spans="1:12">
      <c r="A392" t="s">
        <v>651</v>
      </c>
    </row>
    <row r="394" spans="1:12">
      <c r="A394" t="s">
        <v>654</v>
      </c>
    </row>
    <row r="396" spans="1:12">
      <c r="A396" t="s">
        <v>260</v>
      </c>
    </row>
    <row r="398" spans="1:12">
      <c r="A398" t="s">
        <v>656</v>
      </c>
    </row>
    <row r="400" spans="1:12">
      <c r="A400" t="s">
        <v>641</v>
      </c>
      <c r="L400" s="2"/>
    </row>
    <row r="402" spans="1:12">
      <c r="A402" t="s">
        <v>633</v>
      </c>
      <c r="L402" s="2"/>
    </row>
    <row r="403" spans="1:12">
      <c r="L403" s="2"/>
    </row>
    <row r="404" spans="1:12">
      <c r="A404" t="s">
        <v>621</v>
      </c>
      <c r="L404" s="2"/>
    </row>
    <row r="405" spans="1:12">
      <c r="L405" s="2"/>
    </row>
    <row r="406" spans="1:12">
      <c r="A406" t="s">
        <v>631</v>
      </c>
      <c r="L406" s="2"/>
    </row>
    <row r="407" spans="1:12">
      <c r="L407" s="2"/>
    </row>
    <row r="408" spans="1:12">
      <c r="A408" t="s">
        <v>639</v>
      </c>
      <c r="L408" s="2"/>
    </row>
    <row r="409" spans="1:12">
      <c r="L409" s="2"/>
    </row>
    <row r="410" spans="1:12">
      <c r="L410" s="2"/>
    </row>
    <row r="411" spans="1:12">
      <c r="L411" s="2"/>
    </row>
    <row r="412" spans="1:12">
      <c r="A412" s="1" t="s">
        <v>393</v>
      </c>
      <c r="L412" s="2"/>
    </row>
    <row r="413" spans="1:12">
      <c r="A413" s="1"/>
      <c r="L413" s="2"/>
    </row>
    <row r="414" spans="1:12">
      <c r="A414" t="s">
        <v>679</v>
      </c>
      <c r="L414" s="2"/>
    </row>
    <row r="415" spans="1:12">
      <c r="L415" s="2"/>
    </row>
    <row r="416" spans="1:12">
      <c r="A416" t="s">
        <v>583</v>
      </c>
      <c r="L416" s="2"/>
    </row>
    <row r="417" spans="1:12">
      <c r="L417" s="2"/>
    </row>
    <row r="418" spans="1:12">
      <c r="A418" t="s">
        <v>677</v>
      </c>
      <c r="L418" s="2"/>
    </row>
    <row r="419" spans="1:12">
      <c r="L419" s="2"/>
    </row>
    <row r="420" spans="1:12">
      <c r="A420" t="s">
        <v>683</v>
      </c>
      <c r="L420" s="2"/>
    </row>
    <row r="421" spans="1:12">
      <c r="L421" s="2"/>
    </row>
    <row r="422" spans="1:12">
      <c r="A422" t="s">
        <v>578</v>
      </c>
      <c r="L422" s="2"/>
    </row>
    <row r="423" spans="1:12">
      <c r="A423" s="1"/>
      <c r="L423" s="2"/>
    </row>
    <row r="424" spans="1:12">
      <c r="A424" t="s">
        <v>392</v>
      </c>
    </row>
    <row r="426" spans="1:12">
      <c r="A426" t="s">
        <v>693</v>
      </c>
    </row>
    <row r="428" spans="1:12">
      <c r="A428" t="s">
        <v>690</v>
      </c>
      <c r="L428" s="2"/>
    </row>
    <row r="429" spans="1:12">
      <c r="L429" s="2"/>
    </row>
    <row r="430" spans="1:12">
      <c r="A430" t="s">
        <v>681</v>
      </c>
    </row>
    <row r="432" spans="1:12">
      <c r="A432" t="s">
        <v>576</v>
      </c>
    </row>
    <row r="434" spans="1:1">
      <c r="A434" s="52" t="s">
        <v>682</v>
      </c>
    </row>
    <row r="435" spans="1:1">
      <c r="A435" s="52"/>
    </row>
    <row r="436" spans="1:1">
      <c r="A436" s="52" t="s">
        <v>685</v>
      </c>
    </row>
    <row r="437" spans="1:1">
      <c r="A437" s="52"/>
    </row>
    <row r="438" spans="1:1">
      <c r="A438" t="s">
        <v>699</v>
      </c>
    </row>
    <row r="439" spans="1:1">
      <c r="A439" s="52"/>
    </row>
    <row r="440" spans="1:1">
      <c r="A440" t="s">
        <v>694</v>
      </c>
    </row>
    <row r="442" spans="1:1">
      <c r="A442" t="s">
        <v>689</v>
      </c>
    </row>
    <row r="444" spans="1:1">
      <c r="A444" t="s">
        <v>574</v>
      </c>
    </row>
    <row r="446" spans="1:1">
      <c r="A446" t="s">
        <v>697</v>
      </c>
    </row>
    <row r="448" spans="1:1">
      <c r="A448" t="s">
        <v>696</v>
      </c>
    </row>
    <row r="450" spans="1:12">
      <c r="A450" t="s">
        <v>572</v>
      </c>
    </row>
    <row r="452" spans="1:12" ht="16">
      <c r="A452" s="31" t="s">
        <v>566</v>
      </c>
      <c r="L452" s="2"/>
    </row>
    <row r="454" spans="1:12">
      <c r="A454" t="s">
        <v>568</v>
      </c>
      <c r="L454" s="2"/>
    </row>
    <row r="455" spans="1:12">
      <c r="L455" s="2"/>
    </row>
    <row r="456" spans="1:12">
      <c r="A456" t="s">
        <v>580</v>
      </c>
    </row>
    <row r="458" spans="1:12">
      <c r="A458" t="s">
        <v>211</v>
      </c>
    </row>
    <row r="460" spans="1:12">
      <c r="A460" t="s">
        <v>516</v>
      </c>
      <c r="L460" s="2"/>
    </row>
    <row r="461" spans="1:12">
      <c r="L461" s="2"/>
    </row>
    <row r="462" spans="1:12">
      <c r="A462" t="s">
        <v>579</v>
      </c>
    </row>
    <row r="464" spans="1:12" ht="17">
      <c r="A464" t="s">
        <v>223</v>
      </c>
    </row>
    <row r="466" spans="1:1">
      <c r="A466" t="s">
        <v>524</v>
      </c>
    </row>
    <row r="468" spans="1:1">
      <c r="A468" t="s">
        <v>172</v>
      </c>
    </row>
    <row r="470" spans="1:1">
      <c r="A470" t="s">
        <v>686</v>
      </c>
    </row>
    <row r="472" spans="1:1">
      <c r="A472" s="9" t="s">
        <v>700</v>
      </c>
    </row>
  </sheetData>
  <sortState xmlns:xlrd2="http://schemas.microsoft.com/office/spreadsheetml/2017/richdata2" ref="L1:L464">
    <sortCondition ref="L1:L464"/>
  </sortState>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Mutation Rates</vt:lpstr>
      <vt:lpstr>Mitochondria</vt: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Fiona Panayi</cp:lastModifiedBy>
  <dcterms:created xsi:type="dcterms:W3CDTF">2018-06-25T01:06:20Z</dcterms:created>
  <dcterms:modified xsi:type="dcterms:W3CDTF">2023-08-02T11:53:43Z</dcterms:modified>
</cp:coreProperties>
</file>