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ERWAH\Desktop\HNG Internship\Stage 8\"/>
    </mc:Choice>
  </mc:AlternateContent>
  <xr:revisionPtr revIDLastSave="0" documentId="13_ncr:1_{A6AAE409-7F7C-4DFB-A9A6-429D74C6F196}" xr6:coauthVersionLast="47" xr6:coauthVersionMax="47" xr10:uidLastSave="{00000000-0000-0000-0000-000000000000}"/>
  <bookViews>
    <workbookView xWindow="-110" yWindow="-110" windowWidth="25180" windowHeight="16140" tabRatio="766" activeTab="1" xr2:uid="{00000000-000D-0000-FFFF-FFFF00000000}"/>
  </bookViews>
  <sheets>
    <sheet name="German Doctors under 35 years " sheetId="6" r:id="rId1"/>
    <sheet name="Doctors in Germany" sheetId="5" r:id="rId2"/>
    <sheet name="Age Distribution in Germany" sheetId="4" r:id="rId3"/>
    <sheet name="Germany Medical Graduate" sheetId="2" r:id="rId4"/>
    <sheet name="Germany Population Projection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<sst xmlns="http://schemas.openxmlformats.org/spreadsheetml/2006/main" count="28" uniqueCount="25">
  <si>
    <t>Year</t>
  </si>
  <si>
    <t>Number of Medical Graduate</t>
  </si>
  <si>
    <t>Variant 1 
G2-L2-W1</t>
  </si>
  <si>
    <t>Variant 2
G2-L2-W2</t>
  </si>
  <si>
    <t>Variant 3
G2-L2-W3</t>
  </si>
  <si>
    <t>Variant 4
G1-L3-W1</t>
  </si>
  <si>
    <t>Variant 5
G3-L1-W3</t>
  </si>
  <si>
    <t>population, total</t>
  </si>
  <si>
    <t>under 20 years old</t>
  </si>
  <si>
    <t>20 to under 67 years old</t>
  </si>
  <si>
    <t>67 years old and over</t>
  </si>
  <si>
    <t>Population Projection by Age Group and Variant until 2070, Million persons</t>
  </si>
  <si>
    <t>Total
number</t>
  </si>
  <si>
    <t>from ... to under ... years (%)</t>
  </si>
  <si>
    <t>under 20</t>
  </si>
  <si>
    <t>20 to 40</t>
  </si>
  <si>
    <t>40 to 60</t>
  </si>
  <si>
    <t>60 to 80</t>
  </si>
  <si>
    <t>80 to 100</t>
  </si>
  <si>
    <t>100 and more</t>
  </si>
  <si>
    <t>under 18</t>
  </si>
  <si>
    <t>18 and more</t>
  </si>
  <si>
    <t>Doctors</t>
  </si>
  <si>
    <t>Without medical activity</t>
  </si>
  <si>
    <t>Share of doctors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</si>
</sst>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3" fontId="1" fillId="0" borderId="0" xfId="0" applyNumberFormat="1" applyFont="1"/>
    <xf numFmtId="10" fontId="0" fillId="0" borderId="0" xfId="1" applyNumberFormat="1" applyFont="1" applyAlignme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25E7-E7AD-4C54-8B25-417EF4E850F0}">
  <dimension ref="A1:B30"/>
  <sheetViews>
    <sheetView workbookViewId="0">
      <selection activeCell="B1" sqref="B1"/>
    </sheetView>
  </sheetViews>
  <sheetFormatPr defaultRowHeight="12.5" x14ac:dyDescent="0.25"/>
  <cols>
    <col min="2" max="2" width="9.1796875" style="2"/>
  </cols>
  <sheetData>
    <row r="1" spans="1:2" x14ac:dyDescent="0.25">
      <c r="A1" t="s">
        <v>0</v>
      </c>
      <c r="B1" s="2" t="s">
        <v>24</v>
      </c>
    </row>
    <row r="2" spans="1:2" x14ac:dyDescent="0.25">
      <c r="A2">
        <v>1995</v>
      </c>
      <c r="B2" s="2">
        <v>0.248</v>
      </c>
    </row>
    <row r="3" spans="1:2" x14ac:dyDescent="0.25">
      <c r="A3">
        <v>1996</v>
      </c>
      <c r="B3" s="2">
        <v>0.23799999999999999</v>
      </c>
    </row>
    <row r="4" spans="1:2" x14ac:dyDescent="0.25">
      <c r="A4">
        <v>1997</v>
      </c>
      <c r="B4" s="2">
        <v>0.22</v>
      </c>
    </row>
    <row r="5" spans="1:2" x14ac:dyDescent="0.25">
      <c r="A5">
        <v>1998</v>
      </c>
      <c r="B5" s="2">
        <v>0.20899999999999999</v>
      </c>
    </row>
    <row r="6" spans="1:2" x14ac:dyDescent="0.25">
      <c r="A6">
        <v>1999</v>
      </c>
      <c r="B6" s="2">
        <v>0.19700000000000001</v>
      </c>
    </row>
    <row r="7" spans="1:2" x14ac:dyDescent="0.25">
      <c r="A7">
        <v>2000</v>
      </c>
      <c r="B7" s="2">
        <v>0.188</v>
      </c>
    </row>
    <row r="8" spans="1:2" x14ac:dyDescent="0.25">
      <c r="A8">
        <v>2001</v>
      </c>
      <c r="B8" s="2">
        <v>0.18099999999999999</v>
      </c>
    </row>
    <row r="9" spans="1:2" x14ac:dyDescent="0.25">
      <c r="A9">
        <v>2002</v>
      </c>
      <c r="B9" s="2">
        <v>0.17</v>
      </c>
    </row>
    <row r="10" spans="1:2" x14ac:dyDescent="0.25">
      <c r="A10">
        <v>2003</v>
      </c>
      <c r="B10" s="2">
        <v>0.16500000000000001</v>
      </c>
    </row>
    <row r="11" spans="1:2" x14ac:dyDescent="0.25">
      <c r="A11">
        <v>2004</v>
      </c>
      <c r="B11" s="2">
        <v>0.16300000000000001</v>
      </c>
    </row>
    <row r="12" spans="1:2" x14ac:dyDescent="0.25">
      <c r="A12">
        <v>2005</v>
      </c>
      <c r="B12" s="2">
        <v>0.154</v>
      </c>
    </row>
    <row r="13" spans="1:2" x14ac:dyDescent="0.25">
      <c r="A13">
        <v>2006</v>
      </c>
      <c r="B13" s="2">
        <v>0.159</v>
      </c>
    </row>
    <row r="14" spans="1:2" x14ac:dyDescent="0.25">
      <c r="A14">
        <v>2007</v>
      </c>
      <c r="B14" s="2">
        <v>0.16</v>
      </c>
    </row>
    <row r="15" spans="1:2" x14ac:dyDescent="0.25">
      <c r="A15">
        <v>2008</v>
      </c>
      <c r="B15" s="2">
        <v>0.16400000000000001</v>
      </c>
    </row>
    <row r="16" spans="1:2" x14ac:dyDescent="0.25">
      <c r="A16">
        <v>2009</v>
      </c>
      <c r="B16" s="2">
        <v>0.16600000000000001</v>
      </c>
    </row>
    <row r="17" spans="1:2" x14ac:dyDescent="0.25">
      <c r="A17">
        <v>2010</v>
      </c>
      <c r="B17" s="2">
        <v>0.17</v>
      </c>
    </row>
    <row r="18" spans="1:2" x14ac:dyDescent="0.25">
      <c r="A18">
        <v>2011</v>
      </c>
      <c r="B18" s="2">
        <v>0.17399999999999999</v>
      </c>
    </row>
    <row r="19" spans="1:2" x14ac:dyDescent="0.25">
      <c r="A19">
        <v>2012</v>
      </c>
      <c r="B19" s="2">
        <v>0.17199999999999999</v>
      </c>
    </row>
    <row r="20" spans="1:2" x14ac:dyDescent="0.25">
      <c r="A20">
        <v>2013</v>
      </c>
      <c r="B20" s="2">
        <v>0.18</v>
      </c>
    </row>
    <row r="21" spans="1:2" x14ac:dyDescent="0.25">
      <c r="A21">
        <v>2014</v>
      </c>
      <c r="B21" s="2">
        <v>0.183</v>
      </c>
    </row>
    <row r="22" spans="1:2" x14ac:dyDescent="0.25">
      <c r="A22">
        <v>2015</v>
      </c>
      <c r="B22" s="2">
        <v>0.185</v>
      </c>
    </row>
    <row r="23" spans="1:2" x14ac:dyDescent="0.25">
      <c r="A23">
        <v>2016</v>
      </c>
      <c r="B23" s="2">
        <v>0.188</v>
      </c>
    </row>
    <row r="24" spans="1:2" x14ac:dyDescent="0.25">
      <c r="A24">
        <v>2017</v>
      </c>
      <c r="B24" s="2">
        <v>0.189</v>
      </c>
    </row>
    <row r="25" spans="1:2" x14ac:dyDescent="0.25">
      <c r="A25">
        <v>2018</v>
      </c>
      <c r="B25" s="2">
        <v>0.189</v>
      </c>
    </row>
    <row r="26" spans="1:2" x14ac:dyDescent="0.25">
      <c r="A26">
        <v>2019</v>
      </c>
      <c r="B26" s="2">
        <v>0.189</v>
      </c>
    </row>
    <row r="27" spans="1:2" x14ac:dyDescent="0.25">
      <c r="A27">
        <v>2020</v>
      </c>
      <c r="B27" s="2">
        <v>0.191</v>
      </c>
    </row>
    <row r="28" spans="1:2" x14ac:dyDescent="0.25">
      <c r="A28">
        <v>2021</v>
      </c>
      <c r="B28" s="2">
        <v>0.189</v>
      </c>
    </row>
    <row r="29" spans="1:2" x14ac:dyDescent="0.25">
      <c r="A29">
        <v>2022</v>
      </c>
      <c r="B29" s="2">
        <v>0.188</v>
      </c>
    </row>
    <row r="30" spans="1:2" x14ac:dyDescent="0.25">
      <c r="A30">
        <v>2023</v>
      </c>
      <c r="B30" s="2">
        <v>0.188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E773-DC78-45B3-89D7-7F95146B4C17}">
  <dimension ref="A1:C25"/>
  <sheetViews>
    <sheetView tabSelected="1" workbookViewId="0">
      <selection activeCell="E4" sqref="E4"/>
    </sheetView>
  </sheetViews>
  <sheetFormatPr defaultRowHeight="12.5" x14ac:dyDescent="0.25"/>
  <cols>
    <col min="3" max="3" width="19.6328125" bestFit="1" customWidth="1"/>
  </cols>
  <sheetData>
    <row r="1" spans="1:3" x14ac:dyDescent="0.25">
      <c r="A1" t="s">
        <v>0</v>
      </c>
      <c r="B1" t="s">
        <v>22</v>
      </c>
      <c r="C1" t="s">
        <v>23</v>
      </c>
    </row>
    <row r="2" spans="1:3" x14ac:dyDescent="0.25">
      <c r="A2">
        <v>2023</v>
      </c>
      <c r="B2">
        <v>428.5</v>
      </c>
      <c r="C2">
        <v>140.30000000000001</v>
      </c>
    </row>
    <row r="3" spans="1:3" x14ac:dyDescent="0.25">
      <c r="A3">
        <v>2022</v>
      </c>
      <c r="B3">
        <v>421.3</v>
      </c>
      <c r="C3">
        <v>136.19999999999999</v>
      </c>
    </row>
    <row r="4" spans="1:3" x14ac:dyDescent="0.25">
      <c r="A4">
        <v>2021</v>
      </c>
      <c r="B4">
        <v>416.1</v>
      </c>
      <c r="C4">
        <v>132.19999999999999</v>
      </c>
    </row>
    <row r="5" spans="1:3" x14ac:dyDescent="0.25">
      <c r="A5">
        <v>2020</v>
      </c>
      <c r="B5">
        <v>409.1</v>
      </c>
      <c r="C5">
        <v>127.8</v>
      </c>
    </row>
    <row r="6" spans="1:3" x14ac:dyDescent="0.25">
      <c r="A6">
        <v>2019</v>
      </c>
      <c r="B6">
        <v>402.1</v>
      </c>
      <c r="C6">
        <v>123.6</v>
      </c>
    </row>
    <row r="7" spans="1:3" x14ac:dyDescent="0.25">
      <c r="A7">
        <v>2018</v>
      </c>
      <c r="B7">
        <v>392.4</v>
      </c>
      <c r="C7">
        <v>123.2</v>
      </c>
    </row>
    <row r="8" spans="1:3" x14ac:dyDescent="0.25">
      <c r="A8">
        <v>2017</v>
      </c>
      <c r="B8">
        <v>385.1</v>
      </c>
      <c r="C8">
        <v>120.9</v>
      </c>
    </row>
    <row r="9" spans="1:3" x14ac:dyDescent="0.25">
      <c r="A9">
        <v>2016</v>
      </c>
      <c r="B9">
        <v>378.6</v>
      </c>
      <c r="C9">
        <v>117.6</v>
      </c>
    </row>
    <row r="10" spans="1:3" x14ac:dyDescent="0.25">
      <c r="A10">
        <v>2015</v>
      </c>
      <c r="B10">
        <v>371.3</v>
      </c>
      <c r="C10">
        <v>114.5</v>
      </c>
    </row>
    <row r="11" spans="1:3" x14ac:dyDescent="0.25">
      <c r="A11">
        <v>2014</v>
      </c>
      <c r="B11">
        <v>365.3</v>
      </c>
      <c r="C11">
        <v>115.9</v>
      </c>
    </row>
    <row r="12" spans="1:3" x14ac:dyDescent="0.25">
      <c r="A12">
        <v>2013</v>
      </c>
      <c r="B12">
        <v>357.2</v>
      </c>
      <c r="C12">
        <v>113.2</v>
      </c>
    </row>
    <row r="13" spans="1:3" x14ac:dyDescent="0.25">
      <c r="A13">
        <v>2012</v>
      </c>
      <c r="B13">
        <v>348.7</v>
      </c>
      <c r="C13">
        <v>110.3</v>
      </c>
    </row>
    <row r="14" spans="1:3" x14ac:dyDescent="0.25">
      <c r="A14">
        <v>2011</v>
      </c>
      <c r="B14">
        <v>342.1</v>
      </c>
      <c r="C14">
        <v>107.3</v>
      </c>
    </row>
    <row r="15" spans="1:3" x14ac:dyDescent="0.25">
      <c r="A15">
        <v>2010</v>
      </c>
      <c r="B15">
        <v>333.6</v>
      </c>
      <c r="C15">
        <v>105.5</v>
      </c>
    </row>
    <row r="16" spans="1:3" x14ac:dyDescent="0.25">
      <c r="A16">
        <v>2008</v>
      </c>
      <c r="B16">
        <v>319.7</v>
      </c>
      <c r="C16">
        <v>102</v>
      </c>
    </row>
    <row r="17" spans="1:3" x14ac:dyDescent="0.25">
      <c r="A17">
        <v>2006</v>
      </c>
      <c r="B17">
        <v>311.2</v>
      </c>
      <c r="C17">
        <v>95.7</v>
      </c>
    </row>
    <row r="18" spans="1:3" x14ac:dyDescent="0.25">
      <c r="A18">
        <v>2004</v>
      </c>
      <c r="B18">
        <v>306.39999999999998</v>
      </c>
      <c r="C18">
        <v>88</v>
      </c>
    </row>
    <row r="19" spans="1:3" x14ac:dyDescent="0.25">
      <c r="A19">
        <v>2002</v>
      </c>
      <c r="B19">
        <v>301</v>
      </c>
      <c r="C19">
        <v>80.3</v>
      </c>
    </row>
    <row r="20" spans="1:3" x14ac:dyDescent="0.25">
      <c r="A20">
        <v>2000</v>
      </c>
      <c r="B20">
        <v>294.7</v>
      </c>
      <c r="C20">
        <v>74.599999999999994</v>
      </c>
    </row>
    <row r="21" spans="1:3" x14ac:dyDescent="0.25">
      <c r="A21">
        <v>1998</v>
      </c>
      <c r="B21">
        <v>287</v>
      </c>
      <c r="C21">
        <v>70.7</v>
      </c>
    </row>
    <row r="22" spans="1:3" x14ac:dyDescent="0.25">
      <c r="A22">
        <v>1996</v>
      </c>
      <c r="B22">
        <v>279.3</v>
      </c>
      <c r="C22">
        <v>64.2</v>
      </c>
    </row>
    <row r="23" spans="1:3" x14ac:dyDescent="0.25">
      <c r="A23">
        <v>1994</v>
      </c>
      <c r="B23">
        <v>267.2</v>
      </c>
      <c r="C23">
        <v>59.6</v>
      </c>
    </row>
    <row r="24" spans="1:3" x14ac:dyDescent="0.25">
      <c r="A24">
        <v>1992</v>
      </c>
      <c r="B24">
        <v>251.9</v>
      </c>
      <c r="C24">
        <v>56.1</v>
      </c>
    </row>
    <row r="25" spans="1:3" x14ac:dyDescent="0.25">
      <c r="A25">
        <v>1990</v>
      </c>
      <c r="B25">
        <v>237.7</v>
      </c>
      <c r="C25">
        <v>51.4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1FD6D-4AF2-4A8F-A710-D0B36ED51B8A}">
  <dimension ref="A1:J15"/>
  <sheetViews>
    <sheetView workbookViewId="0">
      <selection activeCell="B2" sqref="B2"/>
    </sheetView>
  </sheetViews>
  <sheetFormatPr defaultRowHeight="12.5" x14ac:dyDescent="0.25"/>
  <sheetData>
    <row r="1" spans="1:10" x14ac:dyDescent="0.25">
      <c r="C1" s="3" t="s">
        <v>13</v>
      </c>
      <c r="D1" s="3"/>
      <c r="E1" s="3"/>
      <c r="F1" s="3"/>
      <c r="G1" s="3"/>
      <c r="H1" s="3"/>
      <c r="I1" s="3"/>
      <c r="J1" s="3"/>
    </row>
    <row r="2" spans="1:10" x14ac:dyDescent="0.25">
      <c r="A2" t="s">
        <v>0</v>
      </c>
      <c r="B2" t="s">
        <v>12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</row>
    <row r="3" spans="1:10" x14ac:dyDescent="0.25">
      <c r="A3">
        <v>2023</v>
      </c>
      <c r="B3">
        <v>84669326</v>
      </c>
      <c r="C3">
        <v>18.8</v>
      </c>
      <c r="D3">
        <v>24.5</v>
      </c>
      <c r="E3">
        <v>26.8</v>
      </c>
      <c r="F3">
        <v>22.6</v>
      </c>
      <c r="G3">
        <v>7.2</v>
      </c>
      <c r="H3">
        <v>0</v>
      </c>
      <c r="I3">
        <v>16.899999999999999</v>
      </c>
      <c r="J3">
        <v>83.1</v>
      </c>
    </row>
    <row r="4" spans="1:10" x14ac:dyDescent="0.25">
      <c r="A4">
        <v>2022</v>
      </c>
      <c r="B4">
        <v>84358845</v>
      </c>
      <c r="C4">
        <v>18.8</v>
      </c>
      <c r="D4">
        <v>24.5</v>
      </c>
      <c r="E4">
        <v>27.3</v>
      </c>
      <c r="F4">
        <v>22.2</v>
      </c>
      <c r="G4">
        <v>7.2</v>
      </c>
      <c r="H4">
        <v>0</v>
      </c>
      <c r="I4">
        <v>16.899999999999999</v>
      </c>
      <c r="J4">
        <v>83.1</v>
      </c>
    </row>
    <row r="5" spans="1:10" x14ac:dyDescent="0.25">
      <c r="A5">
        <v>2021</v>
      </c>
      <c r="B5">
        <v>83237124</v>
      </c>
      <c r="C5">
        <v>18.5</v>
      </c>
      <c r="D5">
        <v>24.4</v>
      </c>
      <c r="E5">
        <v>27.7</v>
      </c>
      <c r="F5">
        <v>22</v>
      </c>
      <c r="G5">
        <v>7.3</v>
      </c>
      <c r="H5">
        <v>0</v>
      </c>
      <c r="I5">
        <v>16.7</v>
      </c>
      <c r="J5">
        <v>83.3</v>
      </c>
    </row>
    <row r="6" spans="1:10" x14ac:dyDescent="0.25">
      <c r="A6">
        <v>2020</v>
      </c>
      <c r="B6">
        <v>83155031</v>
      </c>
      <c r="C6">
        <v>18.399999999999999</v>
      </c>
      <c r="D6">
        <v>24.5</v>
      </c>
      <c r="E6">
        <v>28.1</v>
      </c>
      <c r="F6">
        <v>21.8</v>
      </c>
      <c r="G6">
        <v>7.1</v>
      </c>
      <c r="H6">
        <v>0</v>
      </c>
      <c r="I6">
        <v>16.5</v>
      </c>
      <c r="J6">
        <v>83.5</v>
      </c>
    </row>
    <row r="7" spans="1:10" x14ac:dyDescent="0.25">
      <c r="A7">
        <v>2019</v>
      </c>
      <c r="B7">
        <v>83166711</v>
      </c>
      <c r="C7">
        <v>18.399999999999999</v>
      </c>
      <c r="D7">
        <v>24.6</v>
      </c>
      <c r="E7">
        <v>28.4</v>
      </c>
      <c r="F7">
        <v>21.7</v>
      </c>
      <c r="G7">
        <v>6.8</v>
      </c>
      <c r="H7">
        <v>0</v>
      </c>
      <c r="I7">
        <v>16.399999999999999</v>
      </c>
      <c r="J7">
        <v>83.6</v>
      </c>
    </row>
    <row r="8" spans="1:10" x14ac:dyDescent="0.25">
      <c r="A8">
        <v>2018</v>
      </c>
      <c r="B8">
        <v>83019213</v>
      </c>
      <c r="C8">
        <v>18.399999999999999</v>
      </c>
      <c r="D8">
        <v>24.6</v>
      </c>
      <c r="E8">
        <v>28.8</v>
      </c>
      <c r="F8">
        <v>21.7</v>
      </c>
      <c r="G8">
        <v>6.5</v>
      </c>
      <c r="H8">
        <v>0</v>
      </c>
      <c r="I8">
        <v>16.399999999999999</v>
      </c>
      <c r="J8">
        <v>83.6</v>
      </c>
    </row>
    <row r="9" spans="1:10" x14ac:dyDescent="0.25">
      <c r="A9">
        <v>2017</v>
      </c>
      <c r="B9">
        <v>82792351</v>
      </c>
      <c r="C9">
        <v>18.399999999999999</v>
      </c>
      <c r="D9">
        <v>24.6</v>
      </c>
      <c r="E9">
        <v>29.1</v>
      </c>
      <c r="F9">
        <v>21.7</v>
      </c>
      <c r="G9">
        <v>6.2</v>
      </c>
      <c r="H9">
        <v>0</v>
      </c>
      <c r="I9">
        <v>16.399999999999999</v>
      </c>
      <c r="J9">
        <v>83.6</v>
      </c>
    </row>
    <row r="10" spans="1:10" x14ac:dyDescent="0.25">
      <c r="A10">
        <v>2016</v>
      </c>
      <c r="B10">
        <v>82521653</v>
      </c>
      <c r="C10">
        <v>18.399999999999999</v>
      </c>
      <c r="D10">
        <v>24.5</v>
      </c>
      <c r="E10">
        <v>29.4</v>
      </c>
      <c r="F10">
        <v>21.6</v>
      </c>
      <c r="G10">
        <v>6</v>
      </c>
      <c r="H10">
        <v>0</v>
      </c>
      <c r="I10">
        <v>16.3</v>
      </c>
      <c r="J10">
        <v>83.7</v>
      </c>
    </row>
    <row r="11" spans="1:10" x14ac:dyDescent="0.25">
      <c r="A11">
        <v>2015</v>
      </c>
      <c r="B11">
        <v>82175684</v>
      </c>
      <c r="C11">
        <v>18.3</v>
      </c>
      <c r="D11">
        <v>24.5</v>
      </c>
      <c r="E11">
        <v>29.8</v>
      </c>
      <c r="F11">
        <v>21.6</v>
      </c>
      <c r="G11">
        <v>5.7</v>
      </c>
      <c r="H11">
        <v>0</v>
      </c>
      <c r="I11">
        <v>16.2</v>
      </c>
      <c r="J11">
        <v>83.8</v>
      </c>
    </row>
    <row r="12" spans="1:10" x14ac:dyDescent="0.25">
      <c r="A12">
        <v>2014</v>
      </c>
      <c r="B12">
        <v>81197537</v>
      </c>
      <c r="C12">
        <v>18.2</v>
      </c>
      <c r="D12">
        <v>24.1</v>
      </c>
      <c r="E12">
        <v>30.3</v>
      </c>
      <c r="F12">
        <v>21.8</v>
      </c>
      <c r="G12">
        <v>5.6</v>
      </c>
      <c r="H12">
        <v>0</v>
      </c>
      <c r="I12">
        <v>16.100000000000001</v>
      </c>
      <c r="J12">
        <v>83.9</v>
      </c>
    </row>
    <row r="13" spans="1:10" x14ac:dyDescent="0.25">
      <c r="A13">
        <v>2013</v>
      </c>
      <c r="B13">
        <v>80767463</v>
      </c>
      <c r="C13">
        <v>18.2</v>
      </c>
      <c r="D13">
        <v>24</v>
      </c>
      <c r="E13">
        <v>30.7</v>
      </c>
      <c r="F13">
        <v>21.8</v>
      </c>
      <c r="G13">
        <v>5.4</v>
      </c>
      <c r="H13">
        <v>0</v>
      </c>
      <c r="I13">
        <v>16.2</v>
      </c>
      <c r="J13">
        <v>83.8</v>
      </c>
    </row>
    <row r="14" spans="1:10" x14ac:dyDescent="0.25">
      <c r="A14">
        <v>2012</v>
      </c>
      <c r="B14">
        <v>80523746</v>
      </c>
      <c r="C14">
        <v>18.3</v>
      </c>
      <c r="D14">
        <v>23.9</v>
      </c>
      <c r="E14">
        <v>30.9</v>
      </c>
      <c r="F14">
        <v>21.6</v>
      </c>
      <c r="G14">
        <v>5.4</v>
      </c>
      <c r="H14">
        <v>0</v>
      </c>
      <c r="I14">
        <v>16.3</v>
      </c>
      <c r="J14">
        <v>83.7</v>
      </c>
    </row>
    <row r="15" spans="1:10" x14ac:dyDescent="0.25">
      <c r="A15">
        <v>2011</v>
      </c>
      <c r="B15">
        <v>80327900</v>
      </c>
      <c r="C15">
        <v>18.399999999999999</v>
      </c>
      <c r="D15">
        <v>23.8</v>
      </c>
      <c r="E15">
        <v>31.1</v>
      </c>
      <c r="F15">
        <v>21.4</v>
      </c>
      <c r="G15">
        <v>5.3</v>
      </c>
      <c r="H15">
        <v>0</v>
      </c>
      <c r="I15">
        <v>16.399999999999999</v>
      </c>
      <c r="J15">
        <v>83.6</v>
      </c>
    </row>
  </sheetData>
  <mergeCells count="1">
    <mergeCell ref="C1:J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70CD-7865-4E17-8749-E40B3C3DC108}">
  <dimension ref="A1:B21"/>
  <sheetViews>
    <sheetView workbookViewId="0">
      <selection activeCell="F12" sqref="F12"/>
    </sheetView>
  </sheetViews>
  <sheetFormatPr defaultRowHeight="12.5" x14ac:dyDescent="0.25"/>
  <cols>
    <col min="2" max="2" width="24.179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2021</v>
      </c>
      <c r="B2" s="1">
        <f ca="1">IFERROR(__xludf.DUMMYFUNCTION("""COMPUTED_VALUE"""),10320)</f>
        <v>10320</v>
      </c>
    </row>
    <row r="3" spans="1:2" x14ac:dyDescent="0.25">
      <c r="A3">
        <v>2020</v>
      </c>
      <c r="B3" s="1">
        <f ca="1">IFERROR(__xludf.DUMMYFUNCTION("""COMPUTED_VALUE"""),10007)</f>
        <v>10007</v>
      </c>
    </row>
    <row r="4" spans="1:2" x14ac:dyDescent="0.25">
      <c r="A4">
        <v>2019</v>
      </c>
      <c r="B4" s="1">
        <f ca="1">IFERROR(__xludf.DUMMYFUNCTION("""COMPUTED_VALUE"""),10234)</f>
        <v>10234</v>
      </c>
    </row>
    <row r="5" spans="1:2" x14ac:dyDescent="0.25">
      <c r="A5">
        <v>2018</v>
      </c>
      <c r="B5" s="1">
        <f ca="1">IFERROR(__xludf.DUMMYFUNCTION("""COMPUTED_VALUE"""),9563)</f>
        <v>9563</v>
      </c>
    </row>
    <row r="6" spans="1:2" x14ac:dyDescent="0.25">
      <c r="A6">
        <v>2017</v>
      </c>
      <c r="B6" s="1">
        <f ca="1">IFERROR(__xludf.DUMMYFUNCTION("""COMPUTED_VALUE"""),9928)</f>
        <v>9928</v>
      </c>
    </row>
    <row r="7" spans="1:2" x14ac:dyDescent="0.25">
      <c r="A7">
        <v>2016</v>
      </c>
      <c r="B7" s="1">
        <f ca="1">IFERROR(__xludf.DUMMYFUNCTION("""COMPUTED_VALUE"""),9647)</f>
        <v>9647</v>
      </c>
    </row>
    <row r="8" spans="1:2" x14ac:dyDescent="0.25">
      <c r="A8">
        <v>2015</v>
      </c>
      <c r="B8" s="1">
        <f ca="1">IFERROR(__xludf.DUMMYFUNCTION("""COMPUTED_VALUE"""),9215)</f>
        <v>9215</v>
      </c>
    </row>
    <row r="9" spans="1:2" x14ac:dyDescent="0.25">
      <c r="A9">
        <v>2014</v>
      </c>
      <c r="B9" s="1">
        <f ca="1">IFERROR(__xludf.DUMMYFUNCTION("""COMPUTED_VALUE"""),9599)</f>
        <v>9599</v>
      </c>
    </row>
    <row r="10" spans="1:2" x14ac:dyDescent="0.25">
      <c r="A10">
        <v>2013</v>
      </c>
      <c r="B10" s="1">
        <f ca="1">IFERROR(__xludf.DUMMYFUNCTION("""COMPUTED_VALUE"""),9801)</f>
        <v>9801</v>
      </c>
    </row>
    <row r="11" spans="1:2" x14ac:dyDescent="0.25">
      <c r="A11">
        <v>2012</v>
      </c>
      <c r="B11" s="1">
        <f ca="1">IFERROR(__xludf.DUMMYFUNCTION("""COMPUTED_VALUE"""),9587)</f>
        <v>9587</v>
      </c>
    </row>
    <row r="12" spans="1:2" x14ac:dyDescent="0.25">
      <c r="A12">
        <v>2011</v>
      </c>
      <c r="B12" s="1">
        <f ca="1">IFERROR(__xludf.DUMMYFUNCTION("""COMPUTED_VALUE"""),9572)</f>
        <v>9572</v>
      </c>
    </row>
    <row r="13" spans="1:2" x14ac:dyDescent="0.25">
      <c r="A13">
        <v>2010</v>
      </c>
      <c r="B13" s="1">
        <f ca="1">IFERROR(__xludf.DUMMYFUNCTION("""COMPUTED_VALUE"""),9894)</f>
        <v>9894</v>
      </c>
    </row>
    <row r="14" spans="1:2" x14ac:dyDescent="0.25">
      <c r="A14">
        <v>2009</v>
      </c>
      <c r="B14" s="1">
        <f ca="1">IFERROR(__xludf.DUMMYFUNCTION("""COMPUTED_VALUE"""),10069)</f>
        <v>10069</v>
      </c>
    </row>
    <row r="15" spans="1:2" x14ac:dyDescent="0.25">
      <c r="A15">
        <v>2008</v>
      </c>
      <c r="B15" s="1">
        <f ca="1">IFERROR(__xludf.DUMMYFUNCTION("""COMPUTED_VALUE"""),9857)</f>
        <v>9857</v>
      </c>
    </row>
    <row r="16" spans="1:2" x14ac:dyDescent="0.25">
      <c r="A16">
        <v>2007</v>
      </c>
      <c r="B16" s="1">
        <f ca="1">IFERROR(__xludf.DUMMYFUNCTION("""COMPUTED_VALUE"""),9574)</f>
        <v>9574</v>
      </c>
    </row>
    <row r="17" spans="1:2" x14ac:dyDescent="0.25">
      <c r="A17">
        <v>2006</v>
      </c>
      <c r="B17" s="1">
        <f ca="1">IFERROR(__xludf.DUMMYFUNCTION("""COMPUTED_VALUE"""),8724)</f>
        <v>8724</v>
      </c>
    </row>
    <row r="18" spans="1:2" x14ac:dyDescent="0.25">
      <c r="A18">
        <v>2005</v>
      </c>
      <c r="B18" s="1">
        <f ca="1">IFERROR(__xludf.DUMMYFUNCTION("""COMPUTED_VALUE"""),8870)</f>
        <v>8870</v>
      </c>
    </row>
    <row r="19" spans="1:2" x14ac:dyDescent="0.25">
      <c r="A19">
        <v>2004</v>
      </c>
      <c r="B19" s="1">
        <f ca="1">IFERROR(__xludf.DUMMYFUNCTION("""COMPUTED_VALUE"""),8896)</f>
        <v>8896</v>
      </c>
    </row>
    <row r="20" spans="1:2" x14ac:dyDescent="0.25">
      <c r="A20">
        <v>2003</v>
      </c>
      <c r="B20" s="1">
        <f ca="1">IFERROR(__xludf.DUMMYFUNCTION("""COMPUTED_VALUE"""),8947)</f>
        <v>8947</v>
      </c>
    </row>
    <row r="21" spans="1:2" x14ac:dyDescent="0.25">
      <c r="A21">
        <v>2002</v>
      </c>
      <c r="B21" s="1">
        <f ca="1">IFERROR(__xludf.DUMMYFUNCTION("""COMPUTED_VALUE"""),8852)</f>
        <v>8852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1BED6-C203-48E0-B13E-C3A1A0BDCFAF}">
  <dimension ref="A1:F29"/>
  <sheetViews>
    <sheetView zoomScale="85" zoomScaleNormal="85" workbookViewId="0">
      <selection activeCell="B1" sqref="B1"/>
    </sheetView>
  </sheetViews>
  <sheetFormatPr defaultRowHeight="12.5" x14ac:dyDescent="0.25"/>
  <cols>
    <col min="1" max="1" width="61.08984375" bestFit="1" customWidth="1"/>
    <col min="2" max="2" width="19.90625" bestFit="1" customWidth="1"/>
    <col min="3" max="6" width="19.36328125" bestFit="1" customWidth="1"/>
  </cols>
  <sheetData>
    <row r="1" spans="1:6" x14ac:dyDescent="0.25">
      <c r="A1" t="s">
        <v>11</v>
      </c>
    </row>
    <row r="2" spans="1:6" x14ac:dyDescent="0.25">
      <c r="A2" t="s">
        <v>7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2021</v>
      </c>
      <c r="B3">
        <v>83.2</v>
      </c>
      <c r="C3">
        <v>83.2</v>
      </c>
      <c r="D3">
        <v>83.2</v>
      </c>
      <c r="E3">
        <v>83.2</v>
      </c>
      <c r="F3">
        <v>83.2</v>
      </c>
    </row>
    <row r="4" spans="1:6" x14ac:dyDescent="0.25">
      <c r="A4">
        <v>2030</v>
      </c>
      <c r="B4">
        <v>83.6</v>
      </c>
      <c r="C4">
        <v>85.2</v>
      </c>
      <c r="D4">
        <v>86.6</v>
      </c>
      <c r="E4">
        <v>83.6</v>
      </c>
      <c r="F4">
        <v>86.7</v>
      </c>
    </row>
    <row r="5" spans="1:6" x14ac:dyDescent="0.25">
      <c r="A5">
        <v>2040</v>
      </c>
      <c r="B5">
        <v>81.8</v>
      </c>
      <c r="C5">
        <v>84.9</v>
      </c>
      <c r="D5">
        <v>87.7</v>
      </c>
      <c r="E5">
        <v>81.599999999999994</v>
      </c>
      <c r="F5">
        <v>87.9</v>
      </c>
    </row>
    <row r="6" spans="1:6" x14ac:dyDescent="0.25">
      <c r="A6">
        <v>2050</v>
      </c>
      <c r="B6">
        <v>79.400000000000006</v>
      </c>
      <c r="C6">
        <v>84</v>
      </c>
      <c r="D6">
        <v>88.2</v>
      </c>
      <c r="E6">
        <v>79.099999999999994</v>
      </c>
      <c r="F6">
        <v>88.5</v>
      </c>
    </row>
    <row r="7" spans="1:6" x14ac:dyDescent="0.25">
      <c r="A7">
        <v>2060</v>
      </c>
      <c r="B7">
        <v>76.7</v>
      </c>
      <c r="C7">
        <v>82.9</v>
      </c>
      <c r="D7">
        <v>88.6</v>
      </c>
      <c r="E7">
        <v>76.099999999999994</v>
      </c>
      <c r="F7">
        <v>89.2</v>
      </c>
    </row>
    <row r="8" spans="1:6" x14ac:dyDescent="0.25">
      <c r="A8">
        <v>2070</v>
      </c>
      <c r="B8">
        <v>74.5</v>
      </c>
      <c r="C8">
        <v>82.6</v>
      </c>
      <c r="D8">
        <v>89.8</v>
      </c>
      <c r="E8">
        <v>73.5</v>
      </c>
      <c r="F8">
        <v>90.9</v>
      </c>
    </row>
    <row r="9" spans="1:6" x14ac:dyDescent="0.25">
      <c r="A9" t="s">
        <v>8</v>
      </c>
    </row>
    <row r="10" spans="1:6" x14ac:dyDescent="0.25">
      <c r="A10">
        <v>2021</v>
      </c>
      <c r="B10">
        <v>15.4</v>
      </c>
      <c r="C10">
        <v>15.4</v>
      </c>
      <c r="D10">
        <v>15.4</v>
      </c>
      <c r="E10">
        <v>15.4</v>
      </c>
      <c r="F10">
        <v>15.4</v>
      </c>
    </row>
    <row r="11" spans="1:6" x14ac:dyDescent="0.25">
      <c r="A11">
        <v>2030</v>
      </c>
      <c r="B11">
        <v>16</v>
      </c>
      <c r="C11">
        <v>16.5</v>
      </c>
      <c r="D11">
        <v>16.899999999999999</v>
      </c>
      <c r="E11">
        <v>15.7</v>
      </c>
      <c r="F11">
        <v>17.100000000000001</v>
      </c>
    </row>
    <row r="12" spans="1:6" x14ac:dyDescent="0.25">
      <c r="A12">
        <v>2040</v>
      </c>
      <c r="B12">
        <v>15.1</v>
      </c>
      <c r="C12">
        <v>16</v>
      </c>
      <c r="D12">
        <v>16.899999999999999</v>
      </c>
      <c r="E12">
        <v>14.3</v>
      </c>
      <c r="F12">
        <v>17.600000000000001</v>
      </c>
    </row>
    <row r="13" spans="1:6" x14ac:dyDescent="0.25">
      <c r="A13">
        <v>2050</v>
      </c>
      <c r="B13">
        <v>14.3</v>
      </c>
      <c r="C13">
        <v>15.7</v>
      </c>
      <c r="D13">
        <v>16.7</v>
      </c>
      <c r="E13">
        <v>13.3</v>
      </c>
      <c r="F13">
        <v>17.8</v>
      </c>
    </row>
    <row r="14" spans="1:6" x14ac:dyDescent="0.25">
      <c r="A14">
        <v>2060</v>
      </c>
      <c r="B14">
        <v>14.1</v>
      </c>
      <c r="C14">
        <v>15.7</v>
      </c>
      <c r="D14">
        <v>16.899999999999999</v>
      </c>
      <c r="E14">
        <v>13</v>
      </c>
      <c r="F14">
        <v>18.100000000000001</v>
      </c>
    </row>
    <row r="15" spans="1:6" x14ac:dyDescent="0.25">
      <c r="A15">
        <v>2070</v>
      </c>
      <c r="B15">
        <v>13.6</v>
      </c>
      <c r="C15">
        <v>15.6</v>
      </c>
      <c r="D15">
        <v>16.899999999999999</v>
      </c>
      <c r="E15">
        <v>12.3</v>
      </c>
      <c r="F15">
        <v>18.600000000000001</v>
      </c>
    </row>
    <row r="16" spans="1:6" x14ac:dyDescent="0.25">
      <c r="A16" t="s">
        <v>9</v>
      </c>
    </row>
    <row r="17" spans="1:6" x14ac:dyDescent="0.25">
      <c r="A17">
        <v>2021</v>
      </c>
      <c r="B17">
        <v>51.4</v>
      </c>
      <c r="C17">
        <v>51.4</v>
      </c>
      <c r="D17">
        <v>51.4</v>
      </c>
      <c r="E17">
        <v>51.4</v>
      </c>
      <c r="F17">
        <v>51.4</v>
      </c>
    </row>
    <row r="18" spans="1:6" x14ac:dyDescent="0.25">
      <c r="A18">
        <v>2030</v>
      </c>
      <c r="B18">
        <v>48.9</v>
      </c>
      <c r="C18">
        <v>50</v>
      </c>
      <c r="D18">
        <v>51</v>
      </c>
      <c r="E18">
        <v>48.9</v>
      </c>
      <c r="F18">
        <v>51</v>
      </c>
    </row>
    <row r="19" spans="1:6" x14ac:dyDescent="0.25">
      <c r="A19">
        <v>2040</v>
      </c>
      <c r="B19">
        <v>45.9</v>
      </c>
      <c r="C19">
        <v>48</v>
      </c>
      <c r="D19">
        <v>50.1</v>
      </c>
      <c r="E19">
        <v>46</v>
      </c>
      <c r="F19">
        <v>50</v>
      </c>
    </row>
    <row r="20" spans="1:6" x14ac:dyDescent="0.25">
      <c r="A20">
        <v>2050</v>
      </c>
      <c r="B20">
        <v>44.6</v>
      </c>
      <c r="C20">
        <v>47.9</v>
      </c>
      <c r="D20">
        <v>51.1</v>
      </c>
      <c r="E20">
        <v>44.5</v>
      </c>
      <c r="F20">
        <v>51.2</v>
      </c>
    </row>
    <row r="21" spans="1:6" x14ac:dyDescent="0.25">
      <c r="A21">
        <v>2060</v>
      </c>
      <c r="B21">
        <v>42.1</v>
      </c>
      <c r="C21">
        <v>46.5</v>
      </c>
      <c r="D21">
        <v>50.8</v>
      </c>
      <c r="E21">
        <v>41.4</v>
      </c>
      <c r="F21">
        <v>51.4</v>
      </c>
    </row>
    <row r="22" spans="1:6" x14ac:dyDescent="0.25">
      <c r="A22">
        <v>2070</v>
      </c>
      <c r="B22">
        <v>40.5</v>
      </c>
      <c r="C22">
        <v>45.9</v>
      </c>
      <c r="D22">
        <v>50.9</v>
      </c>
      <c r="E22">
        <v>39.4</v>
      </c>
      <c r="F22">
        <v>52</v>
      </c>
    </row>
    <row r="23" spans="1:6" x14ac:dyDescent="0.25">
      <c r="A23" t="s">
        <v>10</v>
      </c>
    </row>
    <row r="24" spans="1:6" x14ac:dyDescent="0.25">
      <c r="A24">
        <v>2021</v>
      </c>
      <c r="B24">
        <v>16.399999999999999</v>
      </c>
      <c r="C24">
        <v>16.399999999999999</v>
      </c>
      <c r="D24">
        <v>16.399999999999999</v>
      </c>
      <c r="E24">
        <v>16.399999999999999</v>
      </c>
      <c r="F24">
        <v>16.399999999999999</v>
      </c>
    </row>
    <row r="25" spans="1:6" x14ac:dyDescent="0.25">
      <c r="A25">
        <v>2030</v>
      </c>
      <c r="B25">
        <v>18.8</v>
      </c>
      <c r="C25">
        <v>18.7</v>
      </c>
      <c r="D25">
        <v>18.7</v>
      </c>
      <c r="E25">
        <v>18.899999999999999</v>
      </c>
      <c r="F25">
        <v>18.5</v>
      </c>
    </row>
    <row r="26" spans="1:6" x14ac:dyDescent="0.25">
      <c r="A26">
        <v>2040</v>
      </c>
      <c r="B26">
        <v>20.9</v>
      </c>
      <c r="C26">
        <v>20.8</v>
      </c>
      <c r="D26">
        <v>20.7</v>
      </c>
      <c r="E26">
        <v>21.3</v>
      </c>
      <c r="F26">
        <v>20.3</v>
      </c>
    </row>
    <row r="27" spans="1:6" x14ac:dyDescent="0.25">
      <c r="A27">
        <v>2050</v>
      </c>
      <c r="B27">
        <v>20.399999999999999</v>
      </c>
      <c r="C27">
        <v>20.399999999999999</v>
      </c>
      <c r="D27">
        <v>20.399999999999999</v>
      </c>
      <c r="E27">
        <v>21.3</v>
      </c>
      <c r="F27">
        <v>19.5</v>
      </c>
    </row>
    <row r="28" spans="1:6" x14ac:dyDescent="0.25">
      <c r="A28">
        <v>2060</v>
      </c>
      <c r="B28">
        <v>20.5</v>
      </c>
      <c r="C28">
        <v>20.8</v>
      </c>
      <c r="D28">
        <v>21</v>
      </c>
      <c r="E28">
        <v>21.7</v>
      </c>
      <c r="F28">
        <v>19.7</v>
      </c>
    </row>
    <row r="29" spans="1:6" x14ac:dyDescent="0.25">
      <c r="A29">
        <v>2070</v>
      </c>
      <c r="B29">
        <v>20.399999999999999</v>
      </c>
      <c r="C29">
        <v>21.2</v>
      </c>
      <c r="D29">
        <v>21.9</v>
      </c>
      <c r="E29">
        <v>21.9</v>
      </c>
      <c r="F29">
        <v>20.3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German Doctors under 35 years </vt:lpstr>
      <vt:lpstr>Doctors in Germany</vt:lpstr>
      <vt:lpstr>Age Distribution in Germany</vt:lpstr>
      <vt:lpstr>Germany Medical Graduate</vt:lpstr>
      <vt:lpstr>Germany Population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ABENA GYASI</cp:lastModifiedBy>
  <dcterms:modified xsi:type="dcterms:W3CDTF">2024-08-24T23:27:03Z</dcterms:modified>
</cp:coreProperties>
</file>