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itchellashford/Desktop/Data Analytics/Excel /"/>
    </mc:Choice>
  </mc:AlternateContent>
  <xr:revisionPtr revIDLastSave="0" documentId="8_{D07EC53C-5E07-3D43-B1F4-1806745329E9}" xr6:coauthVersionLast="47" xr6:coauthVersionMax="47" xr10:uidLastSave="{00000000-0000-0000-0000-000000000000}"/>
  <bookViews>
    <workbookView xWindow="0" yWindow="500" windowWidth="28800" windowHeight="15320" xr2:uid="{00000000-000D-0000-FFFF-FFFF00000000}"/>
  </bookViews>
  <sheets>
    <sheet name="Dashboard" sheetId="1" r:id="rId1"/>
    <sheet name="$G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2" l="1"/>
  <c r="M5" i="2"/>
  <c r="N3" i="2"/>
  <c r="E27" i="2" s="1"/>
  <c r="M3" i="2"/>
  <c r="D28" i="2" s="1"/>
  <c r="D6" i="2" l="1"/>
  <c r="E8" i="2"/>
  <c r="D5" i="2"/>
  <c r="E6" i="2"/>
  <c r="D7" i="2"/>
  <c r="D9" i="2"/>
  <c r="E12" i="2"/>
  <c r="D13" i="2"/>
  <c r="E16" i="2"/>
  <c r="D17" i="2"/>
  <c r="E20" i="2"/>
  <c r="D21" i="2"/>
  <c r="E24" i="2"/>
  <c r="D25" i="2"/>
  <c r="E28" i="2"/>
  <c r="E7" i="2"/>
  <c r="E9" i="2"/>
  <c r="D10" i="2"/>
  <c r="E13" i="2"/>
  <c r="D14" i="2"/>
  <c r="E17" i="2"/>
  <c r="D18" i="2"/>
  <c r="E21" i="2"/>
  <c r="D22" i="2"/>
  <c r="E25" i="2"/>
  <c r="D26" i="2"/>
  <c r="D8" i="2"/>
  <c r="E10" i="2"/>
  <c r="D11" i="2"/>
  <c r="E14" i="2"/>
  <c r="D15" i="2"/>
  <c r="E18" i="2"/>
  <c r="D19" i="2"/>
  <c r="E22" i="2"/>
  <c r="D23" i="2"/>
  <c r="E26" i="2"/>
  <c r="D27" i="2"/>
  <c r="E5" i="2"/>
  <c r="E11" i="2"/>
  <c r="D12" i="2"/>
  <c r="E15" i="2"/>
  <c r="D16" i="2"/>
  <c r="E19" i="2"/>
  <c r="D20" i="2"/>
  <c r="E23" i="2"/>
  <c r="D24" i="2"/>
  <c r="N8" i="2" l="1"/>
  <c r="N7" i="2"/>
  <c r="F26" i="2" l="1"/>
  <c r="F22" i="2"/>
  <c r="F18" i="2"/>
  <c r="F14" i="2"/>
  <c r="F10" i="2"/>
  <c r="F5" i="2"/>
  <c r="F25" i="2"/>
  <c r="F21" i="2"/>
  <c r="F17" i="2"/>
  <c r="F13" i="2"/>
  <c r="F9" i="2"/>
  <c r="F7" i="2"/>
  <c r="F28" i="2"/>
  <c r="F24" i="2"/>
  <c r="F20" i="2"/>
  <c r="F16" i="2"/>
  <c r="F12" i="2"/>
  <c r="F6" i="2"/>
  <c r="F27" i="2"/>
  <c r="F23" i="2"/>
  <c r="F19" i="2"/>
  <c r="F15" i="2"/>
  <c r="F11" i="2"/>
  <c r="F8" i="2"/>
  <c r="G8" i="2" l="1"/>
  <c r="I8" i="2"/>
  <c r="G23" i="2"/>
  <c r="I23" i="2"/>
  <c r="G16" i="2"/>
  <c r="I16" i="2"/>
  <c r="G7" i="2"/>
  <c r="I7" i="2"/>
  <c r="G21" i="2"/>
  <c r="I21" i="2"/>
  <c r="G14" i="2"/>
  <c r="I14" i="2"/>
  <c r="G11" i="2"/>
  <c r="I11" i="2"/>
  <c r="I27" i="2"/>
  <c r="G27" i="2"/>
  <c r="G20" i="2"/>
  <c r="I20" i="2"/>
  <c r="G9" i="2"/>
  <c r="I9" i="2"/>
  <c r="G25" i="2"/>
  <c r="I25" i="2"/>
  <c r="G18" i="2"/>
  <c r="I18" i="2"/>
  <c r="G15" i="2"/>
  <c r="I15" i="2"/>
  <c r="G6" i="2"/>
  <c r="I6" i="2"/>
  <c r="G24" i="2"/>
  <c r="I24" i="2"/>
  <c r="G13" i="2"/>
  <c r="I13" i="2"/>
  <c r="G5" i="2"/>
  <c r="I5" i="2"/>
  <c r="G22" i="2"/>
  <c r="I22" i="2"/>
  <c r="G19" i="2"/>
  <c r="I19" i="2"/>
  <c r="G12" i="2"/>
  <c r="I12" i="2"/>
  <c r="G28" i="2"/>
  <c r="I28" i="2"/>
  <c r="G17" i="2"/>
  <c r="I17" i="2"/>
  <c r="G10" i="2"/>
  <c r="I10" i="2"/>
  <c r="G26" i="2"/>
  <c r="I26" i="2"/>
</calcChain>
</file>

<file path=xl/sharedStrings.xml><?xml version="1.0" encoding="utf-8"?>
<sst xmlns="http://schemas.openxmlformats.org/spreadsheetml/2006/main" count="32" uniqueCount="32">
  <si>
    <t>Global Liquidity</t>
  </si>
  <si>
    <t>$GL mean</t>
  </si>
  <si>
    <t>BTC Mean</t>
  </si>
  <si>
    <t>Date</t>
  </si>
  <si>
    <t>$GL (t)</t>
  </si>
  <si>
    <t>BTC Price (USD)</t>
  </si>
  <si>
    <t>$GL Z-score</t>
  </si>
  <si>
    <t>BTC Price Z-Score</t>
  </si>
  <si>
    <t>Predicted BTC Price Z-Score</t>
  </si>
  <si>
    <t>Predicted BTC Price ($)</t>
  </si>
  <si>
    <t>Residuals</t>
  </si>
  <si>
    <t>$GL SD</t>
  </si>
  <si>
    <t>BTC Price SD</t>
  </si>
  <si>
    <t>17/10/2023</t>
  </si>
  <si>
    <t>30/10/2023</t>
  </si>
  <si>
    <t>Slope</t>
  </si>
  <si>
    <t>14/11/2023</t>
  </si>
  <si>
    <t>Y-intercept</t>
  </si>
  <si>
    <t>21/11/2023</t>
  </si>
  <si>
    <t>22/01/2024</t>
  </si>
  <si>
    <t>30/01/2024</t>
  </si>
  <si>
    <t>14/02/2024</t>
  </si>
  <si>
    <t>20/02/2024</t>
  </si>
  <si>
    <t>28/02/2024</t>
  </si>
  <si>
    <t>13/03/2024</t>
  </si>
  <si>
    <t>19/03/2024</t>
  </si>
  <si>
    <t>26/03/2024</t>
  </si>
  <si>
    <t>17/04/2024</t>
  </si>
  <si>
    <t>24/04/2024</t>
  </si>
  <si>
    <t>15/05/2024</t>
  </si>
  <si>
    <t>22/05/2024</t>
  </si>
  <si>
    <t>30/05/2024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</si>
</sst>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/d/yyyy"/>
    <numFmt numFmtId="166" formatCode="mm/dd/yyyy"/>
  </numFmts>
  <fonts count="6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232A31"/>
      <name val="Arial"/>
      <family val="2"/>
    </font>
    <font>
      <b/>
      <sz val="10"/>
      <color rgb="FF232A31"/>
      <name val="Arial"/>
      <family val="2"/>
    </font>
    <font>
      <sz val="10"/>
      <color rgb="FF232A31"/>
      <name val="&quot;Yahoo Sans Finance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2" fillId="0" borderId="1" xfId="0" applyFont="1" applyBorder="1"/>
    <xf numFmtId="2" fontId="2" fillId="0" borderId="1" xfId="0" applyNumberFormat="1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4" fontId="4" fillId="2" borderId="3" xfId="0" applyNumberFormat="1" applyFont="1" applyFill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4" xfId="0" applyFont="1" applyBorder="1"/>
    <xf numFmtId="0" fontId="1" fillId="0" borderId="0" xfId="0" applyFont="1" applyAlignment="1">
      <alignment horizontal="right"/>
    </xf>
    <xf numFmtId="4" fontId="4" fillId="2" borderId="1" xfId="0" applyNumberFormat="1" applyFont="1" applyFill="1" applyBorder="1"/>
    <xf numFmtId="164" fontId="2" fillId="0" borderId="0" xfId="0" applyNumberFormat="1" applyFont="1"/>
    <xf numFmtId="4" fontId="5" fillId="2" borderId="0" xfId="0" applyNumberFormat="1" applyFont="1" applyFill="1" applyAlignment="1">
      <alignment horizontal="right"/>
    </xf>
    <xf numFmtId="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 applyAlignment="1">
      <alignment horizontal="right"/>
    </xf>
    <xf numFmtId="0" fontId="2" fillId="0" borderId="0" xfId="0" applyFont="1"/>
    <xf numFmtId="166" fontId="2" fillId="0" borderId="0" xfId="0" applyNumberFormat="1" applyFont="1" applyAlignment="1">
      <alignment horizontal="right"/>
    </xf>
    <xf numFmtId="4" fontId="5" fillId="2" borderId="0" xfId="0" applyNumberFormat="1" applyFont="1" applyFill="1"/>
    <xf numFmtId="3" fontId="2" fillId="0" borderId="0" xfId="0" applyNumberFormat="1" applyFont="1"/>
    <xf numFmtId="166" fontId="2" fillId="0" borderId="0" xfId="0" applyNumberFormat="1" applyFont="1"/>
    <xf numFmtId="0" fontId="3" fillId="2" borderId="0" xfId="0" applyFont="1" applyFill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$GL (T) v BTC Price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'$GL Data'!$C$4</c:f>
              <c:strCache>
                <c:ptCount val="1"/>
                <c:pt idx="0">
                  <c:v>BTC Price (USD)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'$GL Data'!$A$5:$A$28</c:f>
              <c:strCache>
                <c:ptCount val="24"/>
                <c:pt idx="0">
                  <c:v>17/10/2023</c:v>
                </c:pt>
                <c:pt idx="1">
                  <c:v>30/10/2023</c:v>
                </c:pt>
                <c:pt idx="2">
                  <c:v>7/11/2023</c:v>
                </c:pt>
                <c:pt idx="3">
                  <c:v>14/11/2023</c:v>
                </c:pt>
                <c:pt idx="4">
                  <c:v>21/11/2023</c:v>
                </c:pt>
                <c:pt idx="5">
                  <c:v>22/01/2024</c:v>
                </c:pt>
                <c:pt idx="6">
                  <c:v>30/01/2024</c:v>
                </c:pt>
                <c:pt idx="7">
                  <c:v>07/02/2024</c:v>
                </c:pt>
                <c:pt idx="8">
                  <c:v>14/02/2024</c:v>
                </c:pt>
                <c:pt idx="9">
                  <c:v>20/02/2024</c:v>
                </c:pt>
                <c:pt idx="10">
                  <c:v>28/02/2024</c:v>
                </c:pt>
                <c:pt idx="11">
                  <c:v>06/03/2024</c:v>
                </c:pt>
                <c:pt idx="12">
                  <c:v>13/03/2024</c:v>
                </c:pt>
                <c:pt idx="13">
                  <c:v>19/03/2024</c:v>
                </c:pt>
                <c:pt idx="14">
                  <c:v>26/03/2024</c:v>
                </c:pt>
                <c:pt idx="15">
                  <c:v>09/04/2024</c:v>
                </c:pt>
                <c:pt idx="16">
                  <c:v>17/04/2024</c:v>
                </c:pt>
                <c:pt idx="17">
                  <c:v>24/04/2024</c:v>
                </c:pt>
                <c:pt idx="18">
                  <c:v>01/05/2024</c:v>
                </c:pt>
                <c:pt idx="19">
                  <c:v>08/05/2024</c:v>
                </c:pt>
                <c:pt idx="20">
                  <c:v>15/05/2024</c:v>
                </c:pt>
                <c:pt idx="21">
                  <c:v>22/05/2024</c:v>
                </c:pt>
                <c:pt idx="22">
                  <c:v>30/05/2024</c:v>
                </c:pt>
                <c:pt idx="23">
                  <c:v>6/6/2024</c:v>
                </c:pt>
              </c:strCache>
            </c:strRef>
          </c:cat>
          <c:val>
            <c:numRef>
              <c:f>'$GL Data'!$C$5:$C$28</c:f>
              <c:numCache>
                <c:formatCode>#,##0.00</c:formatCode>
                <c:ptCount val="24"/>
                <c:pt idx="0">
                  <c:v>27162.63</c:v>
                </c:pt>
                <c:pt idx="1">
                  <c:v>34531.74</c:v>
                </c:pt>
                <c:pt idx="2">
                  <c:v>35047.79</c:v>
                </c:pt>
                <c:pt idx="3">
                  <c:v>36491.79</c:v>
                </c:pt>
                <c:pt idx="4">
                  <c:v>37469.160000000003</c:v>
                </c:pt>
                <c:pt idx="5">
                  <c:v>41553.65</c:v>
                </c:pt>
                <c:pt idx="6">
                  <c:v>42941.279999999999</c:v>
                </c:pt>
                <c:pt idx="7" formatCode="&quot;$&quot;#,##0.00">
                  <c:v>43124.7</c:v>
                </c:pt>
                <c:pt idx="8">
                  <c:v>51819.519999999997</c:v>
                </c:pt>
                <c:pt idx="9">
                  <c:v>51777.73</c:v>
                </c:pt>
                <c:pt idx="10">
                  <c:v>57071.1</c:v>
                </c:pt>
                <c:pt idx="11">
                  <c:v>63776.05</c:v>
                </c:pt>
                <c:pt idx="12">
                  <c:v>71482.12</c:v>
                </c:pt>
                <c:pt idx="13">
                  <c:v>67556.13</c:v>
                </c:pt>
                <c:pt idx="14">
                  <c:v>69931.33</c:v>
                </c:pt>
                <c:pt idx="15">
                  <c:v>71632.5</c:v>
                </c:pt>
                <c:pt idx="16">
                  <c:v>62809</c:v>
                </c:pt>
                <c:pt idx="17" formatCode="#,##0">
                  <c:v>66465</c:v>
                </c:pt>
                <c:pt idx="18" formatCode="#,##0">
                  <c:v>60065</c:v>
                </c:pt>
                <c:pt idx="19" formatCode="#,##0">
                  <c:v>63164</c:v>
                </c:pt>
                <c:pt idx="20" formatCode="General">
                  <c:v>61409.4</c:v>
                </c:pt>
                <c:pt idx="21">
                  <c:v>69416.7</c:v>
                </c:pt>
                <c:pt idx="22" formatCode="#,##0">
                  <c:v>67440</c:v>
                </c:pt>
                <c:pt idx="23" formatCode="#,##0">
                  <c:v>71006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7-8743-B7D1-C7E3EFB86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737205"/>
        <c:axId val="1508546187"/>
      </c:lineChart>
      <c:lineChart>
        <c:grouping val="standard"/>
        <c:varyColors val="0"/>
        <c:ser>
          <c:idx val="0"/>
          <c:order val="0"/>
          <c:tx>
            <c:strRef>
              <c:f>'$GL Data'!$B$4</c:f>
              <c:strCache>
                <c:ptCount val="1"/>
                <c:pt idx="0">
                  <c:v>$GL (t)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'$GL Data'!$A$5:$A$28</c:f>
              <c:strCache>
                <c:ptCount val="24"/>
                <c:pt idx="0">
                  <c:v>17/10/2023</c:v>
                </c:pt>
                <c:pt idx="1">
                  <c:v>30/10/2023</c:v>
                </c:pt>
                <c:pt idx="2">
                  <c:v>7/11/2023</c:v>
                </c:pt>
                <c:pt idx="3">
                  <c:v>14/11/2023</c:v>
                </c:pt>
                <c:pt idx="4">
                  <c:v>21/11/2023</c:v>
                </c:pt>
                <c:pt idx="5">
                  <c:v>22/01/2024</c:v>
                </c:pt>
                <c:pt idx="6">
                  <c:v>30/01/2024</c:v>
                </c:pt>
                <c:pt idx="7">
                  <c:v>07/02/2024</c:v>
                </c:pt>
                <c:pt idx="8">
                  <c:v>14/02/2024</c:v>
                </c:pt>
                <c:pt idx="9">
                  <c:v>20/02/2024</c:v>
                </c:pt>
                <c:pt idx="10">
                  <c:v>28/02/2024</c:v>
                </c:pt>
                <c:pt idx="11">
                  <c:v>06/03/2024</c:v>
                </c:pt>
                <c:pt idx="12">
                  <c:v>13/03/2024</c:v>
                </c:pt>
                <c:pt idx="13">
                  <c:v>19/03/2024</c:v>
                </c:pt>
                <c:pt idx="14">
                  <c:v>26/03/2024</c:v>
                </c:pt>
                <c:pt idx="15">
                  <c:v>09/04/2024</c:v>
                </c:pt>
                <c:pt idx="16">
                  <c:v>17/04/2024</c:v>
                </c:pt>
                <c:pt idx="17">
                  <c:v>24/04/2024</c:v>
                </c:pt>
                <c:pt idx="18">
                  <c:v>01/05/2024</c:v>
                </c:pt>
                <c:pt idx="19">
                  <c:v>08/05/2024</c:v>
                </c:pt>
                <c:pt idx="20">
                  <c:v>15/05/2024</c:v>
                </c:pt>
                <c:pt idx="21">
                  <c:v>22/05/2024</c:v>
                </c:pt>
                <c:pt idx="22">
                  <c:v>30/05/2024</c:v>
                </c:pt>
                <c:pt idx="23">
                  <c:v>6/6/2024</c:v>
                </c:pt>
              </c:strCache>
            </c:strRef>
          </c:cat>
          <c:val>
            <c:numRef>
              <c:f>'$GL Data'!$B$5:$B$28</c:f>
              <c:numCache>
                <c:formatCode>"$"#,##0.00</c:formatCode>
                <c:ptCount val="24"/>
                <c:pt idx="0">
                  <c:v>166.7</c:v>
                </c:pt>
                <c:pt idx="1">
                  <c:v>165</c:v>
                </c:pt>
                <c:pt idx="2">
                  <c:v>166.6</c:v>
                </c:pt>
                <c:pt idx="3">
                  <c:v>165.6</c:v>
                </c:pt>
                <c:pt idx="4">
                  <c:v>166.5</c:v>
                </c:pt>
                <c:pt idx="5">
                  <c:v>169.7</c:v>
                </c:pt>
                <c:pt idx="6">
                  <c:v>170.8</c:v>
                </c:pt>
                <c:pt idx="7">
                  <c:v>171.3</c:v>
                </c:pt>
                <c:pt idx="8">
                  <c:v>171.2</c:v>
                </c:pt>
                <c:pt idx="9">
                  <c:v>170</c:v>
                </c:pt>
                <c:pt idx="10">
                  <c:v>170.6</c:v>
                </c:pt>
                <c:pt idx="11">
                  <c:v>170.9</c:v>
                </c:pt>
                <c:pt idx="12">
                  <c:v>170.95</c:v>
                </c:pt>
                <c:pt idx="13">
                  <c:v>171.1</c:v>
                </c:pt>
                <c:pt idx="14">
                  <c:v>171.12</c:v>
                </c:pt>
                <c:pt idx="15">
                  <c:v>171.93</c:v>
                </c:pt>
                <c:pt idx="16">
                  <c:v>171.39</c:v>
                </c:pt>
                <c:pt idx="17">
                  <c:v>171.37</c:v>
                </c:pt>
                <c:pt idx="18">
                  <c:v>171.38</c:v>
                </c:pt>
                <c:pt idx="19">
                  <c:v>171.85</c:v>
                </c:pt>
                <c:pt idx="20">
                  <c:v>171.46</c:v>
                </c:pt>
                <c:pt idx="21">
                  <c:v>172.4</c:v>
                </c:pt>
                <c:pt idx="22">
                  <c:v>173.3</c:v>
                </c:pt>
                <c:pt idx="23" formatCode="General">
                  <c:v>173.95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7-8743-B7D1-C7E3EFB86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352585"/>
        <c:axId val="1485827468"/>
      </c:lineChart>
      <c:catAx>
        <c:axId val="513737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8546187"/>
        <c:crosses val="autoZero"/>
        <c:auto val="1"/>
        <c:lblAlgn val="ctr"/>
        <c:lblOffset val="100"/>
        <c:noMultiLvlLbl val="1"/>
      </c:catAx>
      <c:valAx>
        <c:axId val="1508546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3737205"/>
        <c:crosses val="autoZero"/>
        <c:crossBetween val="between"/>
      </c:valAx>
      <c:catAx>
        <c:axId val="175235258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85827468"/>
        <c:crosses val="autoZero"/>
        <c:auto val="1"/>
        <c:lblAlgn val="ctr"/>
        <c:lblOffset val="100"/>
        <c:noMultiLvlLbl val="1"/>
      </c:catAx>
      <c:valAx>
        <c:axId val="1485827468"/>
        <c:scaling>
          <c:orientation val="minMax"/>
          <c:min val="14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235258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BTC Price Z-Score vs. $GL Z-score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'$GL Data'!$E$3:$E$4</c:f>
              <c:strCache>
                <c:ptCount val="2"/>
                <c:pt idx="1">
                  <c:v>BTC Price Z-Score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BTC Price Z-Score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strRef>
              <c:f>'$GL Data'!$A$6:$A$28</c:f>
              <c:strCache>
                <c:ptCount val="23"/>
                <c:pt idx="0">
                  <c:v>30/10/2023</c:v>
                </c:pt>
                <c:pt idx="1">
                  <c:v>7/11/2023</c:v>
                </c:pt>
                <c:pt idx="2">
                  <c:v>14/11/2023</c:v>
                </c:pt>
                <c:pt idx="3">
                  <c:v>21/11/2023</c:v>
                </c:pt>
                <c:pt idx="4">
                  <c:v>22/01/2024</c:v>
                </c:pt>
                <c:pt idx="5">
                  <c:v>30/01/2024</c:v>
                </c:pt>
                <c:pt idx="6">
                  <c:v>07/02/2024</c:v>
                </c:pt>
                <c:pt idx="7">
                  <c:v>14/02/2024</c:v>
                </c:pt>
                <c:pt idx="8">
                  <c:v>20/02/2024</c:v>
                </c:pt>
                <c:pt idx="9">
                  <c:v>28/02/2024</c:v>
                </c:pt>
                <c:pt idx="10">
                  <c:v>06/03/2024</c:v>
                </c:pt>
                <c:pt idx="11">
                  <c:v>13/03/2024</c:v>
                </c:pt>
                <c:pt idx="12">
                  <c:v>19/03/2024</c:v>
                </c:pt>
                <c:pt idx="13">
                  <c:v>26/03/2024</c:v>
                </c:pt>
                <c:pt idx="14">
                  <c:v>09/04/2024</c:v>
                </c:pt>
                <c:pt idx="15">
                  <c:v>17/04/2024</c:v>
                </c:pt>
                <c:pt idx="16">
                  <c:v>24/04/2024</c:v>
                </c:pt>
                <c:pt idx="17">
                  <c:v>01/05/2024</c:v>
                </c:pt>
                <c:pt idx="18">
                  <c:v>08/05/2024</c:v>
                </c:pt>
                <c:pt idx="19">
                  <c:v>15/05/2024</c:v>
                </c:pt>
                <c:pt idx="20">
                  <c:v>22/05/2024</c:v>
                </c:pt>
                <c:pt idx="21">
                  <c:v>30/05/2024</c:v>
                </c:pt>
                <c:pt idx="22">
                  <c:v>6/6/2024</c:v>
                </c:pt>
              </c:strCache>
            </c:strRef>
          </c:xVal>
          <c:yVal>
            <c:numRef>
              <c:f>'$GL Data'!$E$5:$E$25</c:f>
              <c:numCache>
                <c:formatCode>0.00</c:formatCode>
                <c:ptCount val="21"/>
                <c:pt idx="0">
                  <c:v>-1.9658388573274252</c:v>
                </c:pt>
                <c:pt idx="1">
                  <c:v>-1.4494183132993972</c:v>
                </c:pt>
                <c:pt idx="2">
                  <c:v>-1.4132539974260196</c:v>
                </c:pt>
                <c:pt idx="3">
                  <c:v>-1.3120597873278568</c:v>
                </c:pt>
                <c:pt idx="4">
                  <c:v>-1.243566584333645</c:v>
                </c:pt>
                <c:pt idx="5">
                  <c:v>-0.95732923031436179</c:v>
                </c:pt>
                <c:pt idx="6">
                  <c:v>-0.86008537868104229</c:v>
                </c:pt>
                <c:pt idx="7">
                  <c:v>-0.84723147146760402</c:v>
                </c:pt>
                <c:pt idx="8">
                  <c:v>-0.23790637323650407</c:v>
                </c:pt>
                <c:pt idx="9">
                  <c:v>-0.24083497852736391</c:v>
                </c:pt>
                <c:pt idx="10">
                  <c:v>0.13011958927548362</c:v>
                </c:pt>
                <c:pt idx="11">
                  <c:v>0.59999640298578649</c:v>
                </c:pt>
                <c:pt idx="12">
                  <c:v>1.1400307981458619</c:v>
                </c:pt>
                <c:pt idx="13">
                  <c:v>0.86490098034580287</c:v>
                </c:pt>
                <c:pt idx="14">
                  <c:v>1.0313528417205646</c:v>
                </c:pt>
                <c:pt idx="15">
                  <c:v>1.150569292131016</c:v>
                </c:pt>
                <c:pt idx="16">
                  <c:v>0.53222641622994948</c:v>
                </c:pt>
                <c:pt idx="17">
                  <c:v>0.78843557974718181</c:v>
                </c:pt>
                <c:pt idx="18">
                  <c:v>0.3399293854062938</c:v>
                </c:pt>
                <c:pt idx="19">
                  <c:v>0.55710449419729569</c:v>
                </c:pt>
                <c:pt idx="20">
                  <c:v>0.4341437178550267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35-FE4D-9381-EC40C02CDAA6}"/>
            </c:ext>
          </c:extLst>
        </c:ser>
        <c:ser>
          <c:idx val="1"/>
          <c:order val="1"/>
          <c:tx>
            <c:strRef>
              <c:f>'$GL Data'!$D$3:$D$4</c:f>
              <c:strCache>
                <c:ptCount val="2"/>
                <c:pt idx="1">
                  <c:v>$GL Z-score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Trendline for $GL Z-score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strRef>
              <c:f>'$GL Data'!$A$6:$A$28</c:f>
              <c:strCache>
                <c:ptCount val="23"/>
                <c:pt idx="0">
                  <c:v>30/10/2023</c:v>
                </c:pt>
                <c:pt idx="1">
                  <c:v>7/11/2023</c:v>
                </c:pt>
                <c:pt idx="2">
                  <c:v>14/11/2023</c:v>
                </c:pt>
                <c:pt idx="3">
                  <c:v>21/11/2023</c:v>
                </c:pt>
                <c:pt idx="4">
                  <c:v>22/01/2024</c:v>
                </c:pt>
                <c:pt idx="5">
                  <c:v>30/01/2024</c:v>
                </c:pt>
                <c:pt idx="6">
                  <c:v>07/02/2024</c:v>
                </c:pt>
                <c:pt idx="7">
                  <c:v>14/02/2024</c:v>
                </c:pt>
                <c:pt idx="8">
                  <c:v>20/02/2024</c:v>
                </c:pt>
                <c:pt idx="9">
                  <c:v>28/02/2024</c:v>
                </c:pt>
                <c:pt idx="10">
                  <c:v>06/03/2024</c:v>
                </c:pt>
                <c:pt idx="11">
                  <c:v>13/03/2024</c:v>
                </c:pt>
                <c:pt idx="12">
                  <c:v>19/03/2024</c:v>
                </c:pt>
                <c:pt idx="13">
                  <c:v>26/03/2024</c:v>
                </c:pt>
                <c:pt idx="14">
                  <c:v>09/04/2024</c:v>
                </c:pt>
                <c:pt idx="15">
                  <c:v>17/04/2024</c:v>
                </c:pt>
                <c:pt idx="16">
                  <c:v>24/04/2024</c:v>
                </c:pt>
                <c:pt idx="17">
                  <c:v>01/05/2024</c:v>
                </c:pt>
                <c:pt idx="18">
                  <c:v>08/05/2024</c:v>
                </c:pt>
                <c:pt idx="19">
                  <c:v>15/05/2024</c:v>
                </c:pt>
                <c:pt idx="20">
                  <c:v>22/05/2024</c:v>
                </c:pt>
                <c:pt idx="21">
                  <c:v>30/05/2024</c:v>
                </c:pt>
                <c:pt idx="22">
                  <c:v>6/6/2024</c:v>
                </c:pt>
              </c:strCache>
            </c:strRef>
          </c:xVal>
          <c:yVal>
            <c:numRef>
              <c:f>'$GL Data'!$D$5:$D$25</c:f>
              <c:numCache>
                <c:formatCode>#,##0.00</c:formatCode>
                <c:ptCount val="21"/>
                <c:pt idx="0">
                  <c:v>-1.497577976347177</c:v>
                </c:pt>
                <c:pt idx="1">
                  <c:v>-2.2055870312135091</c:v>
                </c:pt>
                <c:pt idx="2">
                  <c:v>-1.5392255678099005</c:v>
                </c:pt>
                <c:pt idx="3">
                  <c:v>-1.9557014824371575</c:v>
                </c:pt>
                <c:pt idx="4">
                  <c:v>-1.5808731592726237</c:v>
                </c:pt>
                <c:pt idx="5">
                  <c:v>-0.24815023246540643</c:v>
                </c:pt>
                <c:pt idx="6">
                  <c:v>0.20997327362458562</c:v>
                </c:pt>
                <c:pt idx="7">
                  <c:v>0.41821123093821405</c:v>
                </c:pt>
                <c:pt idx="8">
                  <c:v>0.37656363947547888</c:v>
                </c:pt>
                <c:pt idx="9">
                  <c:v>-0.12320745807722465</c:v>
                </c:pt>
                <c:pt idx="10">
                  <c:v>0.12667809069912714</c:v>
                </c:pt>
                <c:pt idx="11">
                  <c:v>0.25162086508730891</c:v>
                </c:pt>
                <c:pt idx="12">
                  <c:v>0.2724446608186647</c:v>
                </c:pt>
                <c:pt idx="13">
                  <c:v>0.3349160480127556</c:v>
                </c:pt>
                <c:pt idx="14">
                  <c:v>0.34324556630530501</c:v>
                </c:pt>
                <c:pt idx="15">
                  <c:v>0.68059105715338397</c:v>
                </c:pt>
                <c:pt idx="16">
                  <c:v>0.45569406325465678</c:v>
                </c:pt>
                <c:pt idx="17">
                  <c:v>0.44736454496211919</c:v>
                </c:pt>
                <c:pt idx="18">
                  <c:v>0.45152930410838799</c:v>
                </c:pt>
                <c:pt idx="19">
                  <c:v>0.64727298398319821</c:v>
                </c:pt>
                <c:pt idx="20">
                  <c:v>0.48484737727857374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5-FE4D-9381-EC40C02C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78043"/>
        <c:axId val="789697990"/>
      </c:scatterChart>
      <c:valAx>
        <c:axId val="2992780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0">
                    <a:solidFill>
                      <a:srgbClr val="000000"/>
                    </a:solidFill>
                    <a:latin typeface="+mn-lt"/>
                  </a:rPr>
                  <a:t>$GL Z-score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9697990"/>
        <c:crosses val="autoZero"/>
        <c:crossBetween val="midCat"/>
      </c:valAx>
      <c:valAx>
        <c:axId val="789697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0">
                    <a:solidFill>
                      <a:srgbClr val="000000"/>
                    </a:solidFill>
                    <a:latin typeface="+mn-lt"/>
                  </a:rPr>
                  <a:t>BTC Price Z-Score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927804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Liquidity Based Fair Value ($) v Actual BTC Price ($)</a:t>
            </a:r>
          </a:p>
        </c:rich>
      </c:tx>
      <c:layout>
        <c:manualLayout>
          <c:xMode val="edge"/>
          <c:yMode val="edge"/>
          <c:x val="2.9298543689320389E-2"/>
          <c:y val="5.2695417789757414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Liquidity Based Fair Value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'$GL Data'!$A$5:$A$28</c:f>
              <c:strCache>
                <c:ptCount val="24"/>
                <c:pt idx="0">
                  <c:v>17/10/2023</c:v>
                </c:pt>
                <c:pt idx="1">
                  <c:v>30/10/2023</c:v>
                </c:pt>
                <c:pt idx="2">
                  <c:v>7/11/2023</c:v>
                </c:pt>
                <c:pt idx="3">
                  <c:v>14/11/2023</c:v>
                </c:pt>
                <c:pt idx="4">
                  <c:v>21/11/2023</c:v>
                </c:pt>
                <c:pt idx="5">
                  <c:v>22/01/2024</c:v>
                </c:pt>
                <c:pt idx="6">
                  <c:v>30/01/2024</c:v>
                </c:pt>
                <c:pt idx="7">
                  <c:v>07/02/2024</c:v>
                </c:pt>
                <c:pt idx="8">
                  <c:v>14/02/2024</c:v>
                </c:pt>
                <c:pt idx="9">
                  <c:v>20/02/2024</c:v>
                </c:pt>
                <c:pt idx="10">
                  <c:v>28/02/2024</c:v>
                </c:pt>
                <c:pt idx="11">
                  <c:v>06/03/2024</c:v>
                </c:pt>
                <c:pt idx="12">
                  <c:v>13/03/2024</c:v>
                </c:pt>
                <c:pt idx="13">
                  <c:v>19/03/2024</c:v>
                </c:pt>
                <c:pt idx="14">
                  <c:v>26/03/2024</c:v>
                </c:pt>
                <c:pt idx="15">
                  <c:v>09/04/2024</c:v>
                </c:pt>
                <c:pt idx="16">
                  <c:v>17/04/2024</c:v>
                </c:pt>
                <c:pt idx="17">
                  <c:v>24/04/2024</c:v>
                </c:pt>
                <c:pt idx="18">
                  <c:v>01/05/2024</c:v>
                </c:pt>
                <c:pt idx="19">
                  <c:v>08/05/2024</c:v>
                </c:pt>
                <c:pt idx="20">
                  <c:v>15/05/2024</c:v>
                </c:pt>
                <c:pt idx="21">
                  <c:v>22/05/2024</c:v>
                </c:pt>
                <c:pt idx="22">
                  <c:v>30/05/2024</c:v>
                </c:pt>
                <c:pt idx="23">
                  <c:v>6/6/2024</c:v>
                </c:pt>
              </c:strCache>
            </c:strRef>
          </c:cat>
          <c:val>
            <c:numRef>
              <c:f>'$GL Data'!$G$5:$G$28</c:f>
              <c:numCache>
                <c:formatCode>"$"#,##0.00</c:formatCode>
                <c:ptCount val="24"/>
                <c:pt idx="0">
                  <c:v>37644.280825603491</c:v>
                </c:pt>
                <c:pt idx="1">
                  <c:v>30176.254651628657</c:v>
                </c:pt>
                <c:pt idx="2">
                  <c:v>37204.985168310886</c:v>
                </c:pt>
                <c:pt idx="3">
                  <c:v>32812.028595384472</c:v>
                </c:pt>
                <c:pt idx="4">
                  <c:v>36765.689511018267</c:v>
                </c:pt>
                <c:pt idx="5">
                  <c:v>50823.150544382719</c:v>
                </c:pt>
                <c:pt idx="6">
                  <c:v>55655.402774601862</c:v>
                </c:pt>
                <c:pt idx="7">
                  <c:v>57851.881061065069</c:v>
                </c:pt>
                <c:pt idx="8">
                  <c:v>57412.585403772326</c:v>
                </c:pt>
                <c:pt idx="9">
                  <c:v>52141.037516260687</c:v>
                </c:pt>
                <c:pt idx="10">
                  <c:v>54776.811460016506</c:v>
                </c:pt>
                <c:pt idx="11">
                  <c:v>56094.698431894481</c:v>
                </c:pt>
                <c:pt idx="12">
                  <c:v>56314.346260540726</c:v>
                </c:pt>
                <c:pt idx="13">
                  <c:v>56973.289746479713</c:v>
                </c:pt>
                <c:pt idx="14">
                  <c:v>57061.148877938285</c:v>
                </c:pt>
                <c:pt idx="15">
                  <c:v>60619.443702008684</c:v>
                </c:pt>
                <c:pt idx="16">
                  <c:v>58247.247152628333</c:v>
                </c:pt>
                <c:pt idx="17">
                  <c:v>58159.388021169885</c:v>
                </c:pt>
                <c:pt idx="18">
                  <c:v>58203.317586899109</c:v>
                </c:pt>
                <c:pt idx="19">
                  <c:v>60268.00717617452</c:v>
                </c:pt>
                <c:pt idx="20">
                  <c:v>58554.754112733281</c:v>
                </c:pt>
                <c:pt idx="21">
                  <c:v>62684.133291284088</c:v>
                </c:pt>
                <c:pt idx="22">
                  <c:v>66637.794206917883</c:v>
                </c:pt>
                <c:pt idx="23">
                  <c:v>69493.215979319939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3-4F4D-BBAA-864754A932D5}"/>
            </c:ext>
          </c:extLst>
        </c:ser>
        <c:ser>
          <c:idx val="1"/>
          <c:order val="1"/>
          <c:tx>
            <c:strRef>
              <c:f>'$GL Data'!$C$4</c:f>
              <c:strCache>
                <c:ptCount val="1"/>
                <c:pt idx="0">
                  <c:v>BTC Price (USD)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'$GL Data'!$A$5:$A$28</c:f>
              <c:strCache>
                <c:ptCount val="24"/>
                <c:pt idx="0">
                  <c:v>17/10/2023</c:v>
                </c:pt>
                <c:pt idx="1">
                  <c:v>30/10/2023</c:v>
                </c:pt>
                <c:pt idx="2">
                  <c:v>7/11/2023</c:v>
                </c:pt>
                <c:pt idx="3">
                  <c:v>14/11/2023</c:v>
                </c:pt>
                <c:pt idx="4">
                  <c:v>21/11/2023</c:v>
                </c:pt>
                <c:pt idx="5">
                  <c:v>22/01/2024</c:v>
                </c:pt>
                <c:pt idx="6">
                  <c:v>30/01/2024</c:v>
                </c:pt>
                <c:pt idx="7">
                  <c:v>07/02/2024</c:v>
                </c:pt>
                <c:pt idx="8">
                  <c:v>14/02/2024</c:v>
                </c:pt>
                <c:pt idx="9">
                  <c:v>20/02/2024</c:v>
                </c:pt>
                <c:pt idx="10">
                  <c:v>28/02/2024</c:v>
                </c:pt>
                <c:pt idx="11">
                  <c:v>06/03/2024</c:v>
                </c:pt>
                <c:pt idx="12">
                  <c:v>13/03/2024</c:v>
                </c:pt>
                <c:pt idx="13">
                  <c:v>19/03/2024</c:v>
                </c:pt>
                <c:pt idx="14">
                  <c:v>26/03/2024</c:v>
                </c:pt>
                <c:pt idx="15">
                  <c:v>09/04/2024</c:v>
                </c:pt>
                <c:pt idx="16">
                  <c:v>17/04/2024</c:v>
                </c:pt>
                <c:pt idx="17">
                  <c:v>24/04/2024</c:v>
                </c:pt>
                <c:pt idx="18">
                  <c:v>01/05/2024</c:v>
                </c:pt>
                <c:pt idx="19">
                  <c:v>08/05/2024</c:v>
                </c:pt>
                <c:pt idx="20">
                  <c:v>15/05/2024</c:v>
                </c:pt>
                <c:pt idx="21">
                  <c:v>22/05/2024</c:v>
                </c:pt>
                <c:pt idx="22">
                  <c:v>30/05/2024</c:v>
                </c:pt>
                <c:pt idx="23">
                  <c:v>6/6/2024</c:v>
                </c:pt>
              </c:strCache>
            </c:strRef>
          </c:cat>
          <c:val>
            <c:numRef>
              <c:f>'$GL Data'!$C$5:$C$28</c:f>
              <c:numCache>
                <c:formatCode>#,##0.00</c:formatCode>
                <c:ptCount val="24"/>
                <c:pt idx="0">
                  <c:v>27162.63</c:v>
                </c:pt>
                <c:pt idx="1">
                  <c:v>34531.74</c:v>
                </c:pt>
                <c:pt idx="2">
                  <c:v>35047.79</c:v>
                </c:pt>
                <c:pt idx="3">
                  <c:v>36491.79</c:v>
                </c:pt>
                <c:pt idx="4">
                  <c:v>37469.160000000003</c:v>
                </c:pt>
                <c:pt idx="5">
                  <c:v>41553.65</c:v>
                </c:pt>
                <c:pt idx="6">
                  <c:v>42941.279999999999</c:v>
                </c:pt>
                <c:pt idx="7" formatCode="&quot;$&quot;#,##0.00">
                  <c:v>43124.7</c:v>
                </c:pt>
                <c:pt idx="8">
                  <c:v>51819.519999999997</c:v>
                </c:pt>
                <c:pt idx="9">
                  <c:v>51777.73</c:v>
                </c:pt>
                <c:pt idx="10">
                  <c:v>57071.1</c:v>
                </c:pt>
                <c:pt idx="11">
                  <c:v>63776.05</c:v>
                </c:pt>
                <c:pt idx="12">
                  <c:v>71482.12</c:v>
                </c:pt>
                <c:pt idx="13">
                  <c:v>67556.13</c:v>
                </c:pt>
                <c:pt idx="14">
                  <c:v>69931.33</c:v>
                </c:pt>
                <c:pt idx="15">
                  <c:v>71632.5</c:v>
                </c:pt>
                <c:pt idx="16">
                  <c:v>62809</c:v>
                </c:pt>
                <c:pt idx="17" formatCode="#,##0">
                  <c:v>66465</c:v>
                </c:pt>
                <c:pt idx="18" formatCode="#,##0">
                  <c:v>60065</c:v>
                </c:pt>
                <c:pt idx="19" formatCode="#,##0">
                  <c:v>63164</c:v>
                </c:pt>
                <c:pt idx="20" formatCode="General">
                  <c:v>61409.4</c:v>
                </c:pt>
                <c:pt idx="21">
                  <c:v>69416.7</c:v>
                </c:pt>
                <c:pt idx="22" formatCode="#,##0">
                  <c:v>67440</c:v>
                </c:pt>
                <c:pt idx="23" formatCode="#,##0">
                  <c:v>71006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3-4F4D-BBAA-864754A9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476183"/>
        <c:axId val="118951939"/>
      </c:lineChart>
      <c:catAx>
        <c:axId val="1474476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0">
                    <a:solidFill>
                      <a:srgbClr val="000000"/>
                    </a:solidFill>
                    <a:latin typeface="+mn-lt"/>
                  </a:rPr>
                  <a:t>Predicted BTC 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951939"/>
        <c:crosses val="autoZero"/>
        <c:auto val="1"/>
        <c:lblAlgn val="ctr"/>
        <c:lblOffset val="100"/>
        <c:noMultiLvlLbl val="1"/>
      </c:catAx>
      <c:valAx>
        <c:axId val="118951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44761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28575</xdr:rowOff>
    </xdr:from>
    <xdr:ext cx="5886450" cy="36480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123825</xdr:colOff>
      <xdr:row>0</xdr:row>
      <xdr:rowOff>28575</xdr:rowOff>
    </xdr:from>
    <xdr:ext cx="5886450" cy="36480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9525</xdr:colOff>
      <xdr:row>18</xdr:row>
      <xdr:rowOff>76200</xdr:rowOff>
    </xdr:from>
    <xdr:ext cx="5886450" cy="36480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"/>
  <sheetViews>
    <sheetView tabSelected="1" workbookViewId="0"/>
  </sheetViews>
  <sheetFormatPr baseColWidth="10" defaultColWidth="12.6640625" defaultRowHeight="15.75" customHeight="1"/>
  <sheetData/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8"/>
  <sheetViews>
    <sheetView workbookViewId="0"/>
  </sheetViews>
  <sheetFormatPr baseColWidth="10" defaultColWidth="12.6640625" defaultRowHeight="15.75" customHeight="1"/>
  <cols>
    <col min="1" max="1" width="16" customWidth="1"/>
    <col min="3" max="3" width="14.1640625" customWidth="1"/>
    <col min="4" max="4" width="13.1640625" customWidth="1"/>
    <col min="5" max="5" width="15.6640625" customWidth="1"/>
    <col min="6" max="6" width="24.6640625" customWidth="1"/>
    <col min="7" max="7" width="19.5" customWidth="1"/>
  </cols>
  <sheetData>
    <row r="1" spans="1:14" ht="15.75" customHeight="1">
      <c r="A1" s="1" t="s">
        <v>0</v>
      </c>
    </row>
    <row r="2" spans="1:14" ht="15.75" customHeight="1">
      <c r="M2" s="2" t="s">
        <v>1</v>
      </c>
      <c r="N2" s="2" t="s">
        <v>2</v>
      </c>
    </row>
    <row r="3" spans="1:14" ht="15.75" customHeight="1">
      <c r="A3" s="3"/>
      <c r="B3" s="3"/>
      <c r="C3" s="3"/>
      <c r="D3" s="4"/>
      <c r="E3" s="3"/>
      <c r="F3" s="3"/>
      <c r="M3" s="5">
        <f t="shared" ref="M3:N3" si="0">AVERAGE(B:B)</f>
        <v>170.29583333333332</v>
      </c>
      <c r="N3" s="6">
        <f t="shared" si="0"/>
        <v>55214.346666666657</v>
      </c>
    </row>
    <row r="4" spans="1:14" ht="15.75" customHeight="1">
      <c r="A4" s="7" t="s">
        <v>3</v>
      </c>
      <c r="B4" s="8" t="s">
        <v>4</v>
      </c>
      <c r="C4" s="8" t="s">
        <v>5</v>
      </c>
      <c r="D4" s="9" t="s">
        <v>6</v>
      </c>
      <c r="E4" s="10" t="s">
        <v>7</v>
      </c>
      <c r="F4" s="8" t="s">
        <v>8</v>
      </c>
      <c r="G4" s="11" t="s">
        <v>9</v>
      </c>
      <c r="I4" s="12" t="s">
        <v>10</v>
      </c>
      <c r="M4" s="13" t="s">
        <v>11</v>
      </c>
      <c r="N4" s="2" t="s">
        <v>12</v>
      </c>
    </row>
    <row r="5" spans="1:14" ht="15.75" customHeight="1">
      <c r="A5" s="3" t="s">
        <v>13</v>
      </c>
      <c r="B5" s="14">
        <v>166.7</v>
      </c>
      <c r="C5" s="15">
        <v>27162.63</v>
      </c>
      <c r="D5" s="16">
        <f t="shared" ref="D5:D28" si="1">(B5-$M$3)/$M$5</f>
        <v>-1.497577976347177</v>
      </c>
      <c r="E5" s="17">
        <f t="shared" ref="E5:E28" si="2">(C5-$N$3)/$N$5</f>
        <v>-1.9658388573274252</v>
      </c>
      <c r="F5" s="17">
        <f t="shared" ref="F5:F28" si="3">N$7*D5+N$8</f>
        <v>-1.2312942757334486</v>
      </c>
      <c r="G5" s="14">
        <f t="shared" ref="G5:G28" si="4">N$3+F5*N$5</f>
        <v>37644.280825603491</v>
      </c>
      <c r="I5" s="17">
        <f t="shared" ref="I5:I28" si="5">E5-F5</f>
        <v>-0.73454458159397662</v>
      </c>
      <c r="M5" s="5">
        <f t="shared" ref="M5:N5" si="6">STDEV(B:B)</f>
        <v>2.4010992349821554</v>
      </c>
      <c r="N5" s="5">
        <f t="shared" si="6"/>
        <v>14269.591102092267</v>
      </c>
    </row>
    <row r="6" spans="1:14" ht="15.75" customHeight="1">
      <c r="A6" s="3" t="s">
        <v>14</v>
      </c>
      <c r="B6" s="14">
        <v>165</v>
      </c>
      <c r="C6" s="15">
        <v>34531.74</v>
      </c>
      <c r="D6" s="16">
        <f t="shared" si="1"/>
        <v>-2.2055870312135091</v>
      </c>
      <c r="E6" s="17">
        <f t="shared" si="2"/>
        <v>-1.4494183132993972</v>
      </c>
      <c r="F6" s="17">
        <f t="shared" si="3"/>
        <v>-1.7546467755033857</v>
      </c>
      <c r="G6" s="14">
        <f t="shared" si="4"/>
        <v>30176.254651628657</v>
      </c>
      <c r="I6" s="17">
        <f t="shared" si="5"/>
        <v>0.30522846220398847</v>
      </c>
    </row>
    <row r="7" spans="1:14" ht="15.75" customHeight="1">
      <c r="A7" s="18">
        <v>45118</v>
      </c>
      <c r="B7" s="14">
        <v>166.6</v>
      </c>
      <c r="C7" s="15">
        <v>35047.79</v>
      </c>
      <c r="D7" s="16">
        <f t="shared" si="1"/>
        <v>-1.5392255678099005</v>
      </c>
      <c r="E7" s="17">
        <f t="shared" si="2"/>
        <v>-1.4132539974260196</v>
      </c>
      <c r="F7" s="17">
        <f t="shared" si="3"/>
        <v>-1.2620797168963844</v>
      </c>
      <c r="G7" s="14">
        <f t="shared" si="4"/>
        <v>37204.985168310886</v>
      </c>
      <c r="I7" s="17">
        <f t="shared" si="5"/>
        <v>-0.15117428052963522</v>
      </c>
      <c r="M7" s="19" t="s">
        <v>15</v>
      </c>
      <c r="N7" s="19">
        <f>SLOPE(D5:D20,E5:E20)</f>
        <v>0.73918899224917844</v>
      </c>
    </row>
    <row r="8" spans="1:14" ht="15.75" customHeight="1">
      <c r="A8" s="3" t="s">
        <v>16</v>
      </c>
      <c r="B8" s="14">
        <v>165.6</v>
      </c>
      <c r="C8" s="15">
        <v>36491.79</v>
      </c>
      <c r="D8" s="16">
        <f t="shared" si="1"/>
        <v>-1.9557014824371575</v>
      </c>
      <c r="E8" s="17">
        <f t="shared" si="2"/>
        <v>-1.3120597873278568</v>
      </c>
      <c r="F8" s="17">
        <f t="shared" si="3"/>
        <v>-1.5699341285257615</v>
      </c>
      <c r="G8" s="14">
        <f t="shared" si="4"/>
        <v>32812.028595384472</v>
      </c>
      <c r="I8" s="17">
        <f t="shared" si="5"/>
        <v>0.25787434119790476</v>
      </c>
      <c r="M8" s="19" t="s">
        <v>17</v>
      </c>
      <c r="N8" s="19">
        <f>INTERCEPT(D5:D20,E5:E20)</f>
        <v>-0.12430112058281473</v>
      </c>
    </row>
    <row r="9" spans="1:14" ht="15.75" customHeight="1">
      <c r="A9" s="3" t="s">
        <v>18</v>
      </c>
      <c r="B9" s="14">
        <v>166.5</v>
      </c>
      <c r="C9" s="15">
        <v>37469.160000000003</v>
      </c>
      <c r="D9" s="16">
        <f t="shared" si="1"/>
        <v>-1.5808731592726237</v>
      </c>
      <c r="E9" s="17">
        <f t="shared" si="2"/>
        <v>-1.243566584333645</v>
      </c>
      <c r="F9" s="17">
        <f t="shared" si="3"/>
        <v>-1.2928651580593202</v>
      </c>
      <c r="G9" s="14">
        <f t="shared" si="4"/>
        <v>36765.689511018267</v>
      </c>
      <c r="I9" s="17">
        <f t="shared" si="5"/>
        <v>4.9298573725675254E-2</v>
      </c>
    </row>
    <row r="10" spans="1:14" ht="15.75" customHeight="1">
      <c r="A10" s="3" t="s">
        <v>19</v>
      </c>
      <c r="B10" s="14">
        <v>169.7</v>
      </c>
      <c r="C10" s="16">
        <v>41553.65</v>
      </c>
      <c r="D10" s="16">
        <f t="shared" si="1"/>
        <v>-0.24815023246540643</v>
      </c>
      <c r="E10" s="17">
        <f t="shared" si="2"/>
        <v>-0.95732923031436179</v>
      </c>
      <c r="F10" s="17">
        <f t="shared" si="3"/>
        <v>-0.30773104084531788</v>
      </c>
      <c r="G10" s="14">
        <f t="shared" si="4"/>
        <v>50823.150544382719</v>
      </c>
      <c r="I10" s="17">
        <f t="shared" si="5"/>
        <v>-0.64959818946904391</v>
      </c>
    </row>
    <row r="11" spans="1:14" ht="15.75" customHeight="1">
      <c r="A11" s="3" t="s">
        <v>20</v>
      </c>
      <c r="B11" s="14">
        <v>170.8</v>
      </c>
      <c r="C11" s="16">
        <v>42941.279999999999</v>
      </c>
      <c r="D11" s="16">
        <f t="shared" si="1"/>
        <v>0.20997327362458562</v>
      </c>
      <c r="E11" s="17">
        <f t="shared" si="2"/>
        <v>-0.86008537868104229</v>
      </c>
      <c r="F11" s="17">
        <f t="shared" si="3"/>
        <v>3.0908811947003706E-2</v>
      </c>
      <c r="G11" s="14">
        <f t="shared" si="4"/>
        <v>55655.402774601862</v>
      </c>
      <c r="I11" s="17">
        <f t="shared" si="5"/>
        <v>-0.89099419062804597</v>
      </c>
    </row>
    <row r="12" spans="1:14" ht="15.75" customHeight="1">
      <c r="A12" s="20">
        <v>45475</v>
      </c>
      <c r="B12" s="14">
        <v>171.3</v>
      </c>
      <c r="C12" s="14">
        <v>43124.7</v>
      </c>
      <c r="D12" s="16">
        <f t="shared" si="1"/>
        <v>0.41821123093821405</v>
      </c>
      <c r="E12" s="17">
        <f t="shared" si="2"/>
        <v>-0.84723147146760402</v>
      </c>
      <c r="F12" s="17">
        <f t="shared" si="3"/>
        <v>0.18483601776169217</v>
      </c>
      <c r="G12" s="14">
        <f t="shared" si="4"/>
        <v>57851.881061065069</v>
      </c>
      <c r="I12" s="17">
        <f t="shared" si="5"/>
        <v>-1.0320674892292963</v>
      </c>
    </row>
    <row r="13" spans="1:14" ht="15.75" customHeight="1">
      <c r="A13" s="3" t="s">
        <v>21</v>
      </c>
      <c r="B13" s="14">
        <v>171.2</v>
      </c>
      <c r="C13" s="16">
        <v>51819.519999999997</v>
      </c>
      <c r="D13" s="16">
        <f t="shared" si="1"/>
        <v>0.37656363947547888</v>
      </c>
      <c r="E13" s="17">
        <f t="shared" si="2"/>
        <v>-0.23790637323650407</v>
      </c>
      <c r="F13" s="17">
        <f t="shared" si="3"/>
        <v>0.15405057659874744</v>
      </c>
      <c r="G13" s="14">
        <f t="shared" si="4"/>
        <v>57412.585403772326</v>
      </c>
      <c r="I13" s="17">
        <f t="shared" si="5"/>
        <v>-0.39195694983525153</v>
      </c>
    </row>
    <row r="14" spans="1:14" ht="15.75" customHeight="1">
      <c r="A14" s="3" t="s">
        <v>22</v>
      </c>
      <c r="B14" s="14">
        <v>170</v>
      </c>
      <c r="C14" s="16">
        <v>51777.73</v>
      </c>
      <c r="D14" s="16">
        <f t="shared" si="1"/>
        <v>-0.12320745807722465</v>
      </c>
      <c r="E14" s="17">
        <f t="shared" si="2"/>
        <v>-0.24083497852736391</v>
      </c>
      <c r="F14" s="17">
        <f t="shared" si="3"/>
        <v>-0.21537471735650132</v>
      </c>
      <c r="G14" s="14">
        <f t="shared" si="4"/>
        <v>52141.037516260687</v>
      </c>
      <c r="I14" s="17">
        <f t="shared" si="5"/>
        <v>-2.5460261170862586E-2</v>
      </c>
    </row>
    <row r="15" spans="1:14" ht="15.75" customHeight="1">
      <c r="A15" s="3" t="s">
        <v>23</v>
      </c>
      <c r="B15" s="14">
        <v>170.6</v>
      </c>
      <c r="C15" s="16">
        <v>57071.1</v>
      </c>
      <c r="D15" s="16">
        <f t="shared" si="1"/>
        <v>0.12667809069912714</v>
      </c>
      <c r="E15" s="17">
        <f t="shared" si="2"/>
        <v>0.13011958927548362</v>
      </c>
      <c r="F15" s="17">
        <f t="shared" si="3"/>
        <v>-3.0662070378876916E-2</v>
      </c>
      <c r="G15" s="14">
        <f t="shared" si="4"/>
        <v>54776.811460016506</v>
      </c>
      <c r="I15" s="17">
        <f t="shared" si="5"/>
        <v>0.16078165965436053</v>
      </c>
    </row>
    <row r="16" spans="1:14" ht="15.75" customHeight="1">
      <c r="A16" s="20">
        <v>45446</v>
      </c>
      <c r="B16" s="14">
        <v>170.9</v>
      </c>
      <c r="C16" s="16">
        <v>63776.05</v>
      </c>
      <c r="D16" s="16">
        <f t="shared" si="1"/>
        <v>0.25162086508730891</v>
      </c>
      <c r="E16" s="17">
        <f t="shared" si="2"/>
        <v>0.59999640298578649</v>
      </c>
      <c r="F16" s="17">
        <f t="shared" si="3"/>
        <v>6.1694253109939645E-2</v>
      </c>
      <c r="G16" s="14">
        <f t="shared" si="4"/>
        <v>56094.698431894481</v>
      </c>
      <c r="I16" s="17">
        <f t="shared" si="5"/>
        <v>0.5383021498758469</v>
      </c>
    </row>
    <row r="17" spans="1:9" ht="15.75" customHeight="1">
      <c r="A17" s="3" t="s">
        <v>24</v>
      </c>
      <c r="B17" s="14">
        <v>170.95</v>
      </c>
      <c r="C17" s="16">
        <v>71482.12</v>
      </c>
      <c r="D17" s="16">
        <f t="shared" si="1"/>
        <v>0.2724446608186647</v>
      </c>
      <c r="E17" s="17">
        <f t="shared" si="2"/>
        <v>1.1400307981458619</v>
      </c>
      <c r="F17" s="17">
        <f t="shared" si="3"/>
        <v>7.7086973691403271E-2</v>
      </c>
      <c r="G17" s="14">
        <f t="shared" si="4"/>
        <v>56314.346260540726</v>
      </c>
      <c r="I17" s="17">
        <f t="shared" si="5"/>
        <v>1.0629438244544587</v>
      </c>
    </row>
    <row r="18" spans="1:9" ht="15.75" customHeight="1">
      <c r="A18" s="3" t="s">
        <v>25</v>
      </c>
      <c r="B18" s="14">
        <v>171.1</v>
      </c>
      <c r="C18" s="16">
        <v>67556.13</v>
      </c>
      <c r="D18" s="16">
        <f t="shared" si="1"/>
        <v>0.3349160480127556</v>
      </c>
      <c r="E18" s="17">
        <f t="shared" si="2"/>
        <v>0.86490098034580287</v>
      </c>
      <c r="F18" s="17">
        <f t="shared" si="3"/>
        <v>0.12326513543581155</v>
      </c>
      <c r="G18" s="14">
        <f t="shared" si="4"/>
        <v>56973.289746479713</v>
      </c>
      <c r="I18" s="17">
        <f t="shared" si="5"/>
        <v>0.74163584490999135</v>
      </c>
    </row>
    <row r="19" spans="1:9" ht="15.75" customHeight="1">
      <c r="A19" s="3" t="s">
        <v>26</v>
      </c>
      <c r="B19" s="14">
        <v>171.12</v>
      </c>
      <c r="C19" s="21">
        <v>69931.33</v>
      </c>
      <c r="D19" s="16">
        <f t="shared" si="1"/>
        <v>0.34324556630530501</v>
      </c>
      <c r="E19" s="17">
        <f t="shared" si="2"/>
        <v>1.0313528417205646</v>
      </c>
      <c r="F19" s="17">
        <f t="shared" si="3"/>
        <v>0.12942222366840223</v>
      </c>
      <c r="G19" s="14">
        <f t="shared" si="4"/>
        <v>57061.148877938285</v>
      </c>
      <c r="I19" s="17">
        <f t="shared" si="5"/>
        <v>0.90193061805216246</v>
      </c>
    </row>
    <row r="20" spans="1:9" ht="15.75" customHeight="1">
      <c r="A20" s="20">
        <v>45539</v>
      </c>
      <c r="B20" s="14">
        <v>171.93</v>
      </c>
      <c r="C20" s="15">
        <v>71632.5</v>
      </c>
      <c r="D20" s="16">
        <f t="shared" si="1"/>
        <v>0.68059105715338397</v>
      </c>
      <c r="E20" s="17">
        <f t="shared" si="2"/>
        <v>1.150569292131016</v>
      </c>
      <c r="F20" s="17">
        <f t="shared" si="3"/>
        <v>0.37878429708819816</v>
      </c>
      <c r="G20" s="14">
        <f t="shared" si="4"/>
        <v>60619.443702008684</v>
      </c>
      <c r="I20" s="17">
        <f t="shared" si="5"/>
        <v>0.77178499504281783</v>
      </c>
    </row>
    <row r="21" spans="1:9" ht="15.75" customHeight="1">
      <c r="A21" s="3" t="s">
        <v>27</v>
      </c>
      <c r="B21" s="14">
        <v>171.39</v>
      </c>
      <c r="C21" s="16">
        <v>62809</v>
      </c>
      <c r="D21" s="16">
        <f t="shared" si="1"/>
        <v>0.45569406325465678</v>
      </c>
      <c r="E21" s="17">
        <f t="shared" si="2"/>
        <v>0.53222641622994948</v>
      </c>
      <c r="F21" s="17">
        <f t="shared" si="3"/>
        <v>0.21254291480832838</v>
      </c>
      <c r="G21" s="14">
        <f t="shared" si="4"/>
        <v>58247.247152628333</v>
      </c>
      <c r="I21" s="17">
        <f t="shared" si="5"/>
        <v>0.31968350142162111</v>
      </c>
    </row>
    <row r="22" spans="1:9" ht="15.75" customHeight="1">
      <c r="A22" s="3" t="s">
        <v>28</v>
      </c>
      <c r="B22" s="14">
        <v>171.37</v>
      </c>
      <c r="C22" s="22">
        <v>66465</v>
      </c>
      <c r="D22" s="16">
        <f t="shared" si="1"/>
        <v>0.44736454496211919</v>
      </c>
      <c r="E22" s="17">
        <f t="shared" si="2"/>
        <v>0.78843557974718181</v>
      </c>
      <c r="F22" s="17">
        <f t="shared" si="3"/>
        <v>0.20638582657574644</v>
      </c>
      <c r="G22" s="14">
        <f t="shared" si="4"/>
        <v>58159.388021169885</v>
      </c>
      <c r="I22" s="17">
        <f t="shared" si="5"/>
        <v>0.58204975317143537</v>
      </c>
    </row>
    <row r="23" spans="1:9" ht="15.75" customHeight="1">
      <c r="A23" s="23">
        <v>45296</v>
      </c>
      <c r="B23" s="14">
        <v>171.38</v>
      </c>
      <c r="C23" s="22">
        <v>60065</v>
      </c>
      <c r="D23" s="16">
        <f t="shared" si="1"/>
        <v>0.45152930410838799</v>
      </c>
      <c r="E23" s="17">
        <f t="shared" si="2"/>
        <v>0.3399293854062938</v>
      </c>
      <c r="F23" s="17">
        <f t="shared" si="3"/>
        <v>0.20946437069203744</v>
      </c>
      <c r="G23" s="14">
        <f t="shared" si="4"/>
        <v>58203.317586899109</v>
      </c>
      <c r="I23" s="17">
        <f t="shared" si="5"/>
        <v>0.13046501471425637</v>
      </c>
    </row>
    <row r="24" spans="1:9" ht="15.75" customHeight="1">
      <c r="A24" s="23">
        <v>45509</v>
      </c>
      <c r="B24" s="14">
        <v>171.85</v>
      </c>
      <c r="C24" s="22">
        <v>63164</v>
      </c>
      <c r="D24" s="16">
        <f t="shared" si="1"/>
        <v>0.64727298398319821</v>
      </c>
      <c r="E24" s="17">
        <f t="shared" si="2"/>
        <v>0.55710449419729569</v>
      </c>
      <c r="F24" s="17">
        <f t="shared" si="3"/>
        <v>0.35415594415784418</v>
      </c>
      <c r="G24" s="14">
        <f t="shared" si="4"/>
        <v>60268.00717617452</v>
      </c>
      <c r="I24" s="17">
        <f t="shared" si="5"/>
        <v>0.2029485500394515</v>
      </c>
    </row>
    <row r="25" spans="1:9" ht="15.75" customHeight="1">
      <c r="A25" s="3" t="s">
        <v>29</v>
      </c>
      <c r="B25" s="14">
        <v>171.46</v>
      </c>
      <c r="C25" s="24">
        <v>61409.4</v>
      </c>
      <c r="D25" s="16">
        <f t="shared" si="1"/>
        <v>0.48484737727857374</v>
      </c>
      <c r="E25" s="17">
        <f t="shared" si="2"/>
        <v>0.4341437178550267</v>
      </c>
      <c r="F25" s="17">
        <f t="shared" si="3"/>
        <v>0.23409272362239142</v>
      </c>
      <c r="G25" s="14">
        <f t="shared" si="4"/>
        <v>58554.754112733281</v>
      </c>
      <c r="I25" s="17">
        <f t="shared" si="5"/>
        <v>0.20005099423263528</v>
      </c>
    </row>
    <row r="26" spans="1:9" ht="15.75" customHeight="1">
      <c r="A26" s="3" t="s">
        <v>30</v>
      </c>
      <c r="B26" s="14">
        <v>172.4</v>
      </c>
      <c r="C26" s="16">
        <v>69416.7</v>
      </c>
      <c r="D26" s="16">
        <f t="shared" si="1"/>
        <v>0.87633473702819431</v>
      </c>
      <c r="E26" s="17">
        <f t="shared" si="2"/>
        <v>0.99528803815905642</v>
      </c>
      <c r="F26" s="17">
        <f t="shared" si="3"/>
        <v>0.52347587055400502</v>
      </c>
      <c r="G26" s="14">
        <f t="shared" si="4"/>
        <v>62684.133291284088</v>
      </c>
      <c r="I26" s="17">
        <f t="shared" si="5"/>
        <v>0.4718121676050514</v>
      </c>
    </row>
    <row r="27" spans="1:9" ht="15.75" customHeight="1">
      <c r="A27" s="3" t="s">
        <v>31</v>
      </c>
      <c r="B27" s="14">
        <v>173.3</v>
      </c>
      <c r="C27" s="22">
        <v>67440</v>
      </c>
      <c r="D27" s="16">
        <f t="shared" si="1"/>
        <v>1.2511630601927279</v>
      </c>
      <c r="E27" s="17">
        <f t="shared" si="2"/>
        <v>0.85676269529130145</v>
      </c>
      <c r="F27" s="17">
        <f t="shared" si="3"/>
        <v>0.80054484102044599</v>
      </c>
      <c r="G27" s="14">
        <f t="shared" si="4"/>
        <v>66637.794206917883</v>
      </c>
      <c r="I27" s="17">
        <f t="shared" si="5"/>
        <v>5.6217854270855461E-2</v>
      </c>
    </row>
    <row r="28" spans="1:9" ht="15.75" customHeight="1">
      <c r="A28" s="25">
        <v>45449</v>
      </c>
      <c r="B28" s="19">
        <v>173.95</v>
      </c>
      <c r="C28" s="22">
        <v>71006</v>
      </c>
      <c r="D28" s="16">
        <f t="shared" si="1"/>
        <v>1.5218724047004353</v>
      </c>
      <c r="E28" s="17">
        <f t="shared" si="2"/>
        <v>1.1066647404506149</v>
      </c>
      <c r="F28" s="17">
        <f t="shared" si="3"/>
        <v>1.0006502085795339</v>
      </c>
      <c r="G28" s="14">
        <f t="shared" si="4"/>
        <v>69493.215979319939</v>
      </c>
      <c r="I28" s="17">
        <f t="shared" si="5"/>
        <v>0.10601453187108101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$GL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Mitchell Ashford</cp:lastModifiedBy>
  <dcterms:created xsi:type="dcterms:W3CDTF">2024-09-02T09:29:08Z</dcterms:created>
  <dcterms:modified xsi:type="dcterms:W3CDTF">2024-09-02T09:29:20Z</dcterms:modified>
</cp:coreProperties>
</file>