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К\Prac\"/>
    </mc:Choice>
  </mc:AlternateContent>
  <xr:revisionPtr revIDLastSave="0" documentId="13_ncr:1_{DBD79BCA-9626-4852-B71C-EF7FA8CD8C69}" xr6:coauthVersionLast="47" xr6:coauthVersionMax="47" xr10:uidLastSave="{00000000-0000-0000-0000-000000000000}"/>
  <bookViews>
    <workbookView xWindow="0" yWindow="0" windowWidth="14400" windowHeight="15600" xr2:uid="{7A7B99A7-52AD-4694-BF45-BA4CA1E251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2" i="1"/>
  <c r="G8" i="1"/>
  <c r="G10" i="1"/>
  <c r="G16" i="1"/>
  <c r="H19" i="1"/>
  <c r="G13" i="1"/>
  <c r="J18" i="1"/>
  <c r="J17" i="1" s="1"/>
  <c r="J5" i="1"/>
  <c r="G4" i="1"/>
  <c r="G11" i="1" l="1"/>
  <c r="G3" i="1" s="1"/>
  <c r="G7" i="1"/>
  <c r="G6" i="1" l="1"/>
  <c r="G19" i="1"/>
  <c r="G9" i="1"/>
  <c r="G14" i="1" l="1"/>
  <c r="G15" i="1" s="1"/>
  <c r="G18" i="1" s="1"/>
  <c r="G17" i="1" l="1"/>
  <c r="H18" i="1" s="1"/>
</calcChain>
</file>

<file path=xl/sharedStrings.xml><?xml version="1.0" encoding="utf-8"?>
<sst xmlns="http://schemas.openxmlformats.org/spreadsheetml/2006/main" count="53" uniqueCount="49">
  <si>
    <t>Vj</t>
  </si>
  <si>
    <t>d0</t>
  </si>
  <si>
    <t>f</t>
  </si>
  <si>
    <t>Pj</t>
  </si>
  <si>
    <t>dk</t>
  </si>
  <si>
    <t>a</t>
  </si>
  <si>
    <t>dvh</t>
  </si>
  <si>
    <t>Muj</t>
  </si>
  <si>
    <t>nf</t>
  </si>
  <si>
    <t>np</t>
  </si>
  <si>
    <t>Omega</t>
  </si>
  <si>
    <t>Omegae</t>
  </si>
  <si>
    <t>pj</t>
  </si>
  <si>
    <t>Vf</t>
  </si>
  <si>
    <t>Kf</t>
  </si>
  <si>
    <t>Af</t>
  </si>
  <si>
    <t>R</t>
  </si>
  <si>
    <t>m</t>
  </si>
  <si>
    <t>D</t>
  </si>
  <si>
    <t>Ree</t>
  </si>
  <si>
    <t>Fvh</t>
  </si>
  <si>
    <t>H</t>
  </si>
  <si>
    <t>Nf</t>
  </si>
  <si>
    <t>Nfr</t>
  </si>
  <si>
    <t>Pa*s</t>
  </si>
  <si>
    <t>m3/s</t>
  </si>
  <si>
    <t>Pa</t>
  </si>
  <si>
    <t>grad</t>
  </si>
  <si>
    <t>kg/m3</t>
  </si>
  <si>
    <t>Рассчётные</t>
  </si>
  <si>
    <t>Получившиеся</t>
  </si>
  <si>
    <t>данные</t>
  </si>
  <si>
    <t>Входные</t>
  </si>
  <si>
    <t>Nfreal</t>
  </si>
  <si>
    <t>Nfrreal</t>
  </si>
  <si>
    <t>Vfreal</t>
  </si>
  <si>
    <t>W</t>
  </si>
  <si>
    <t>dd3</t>
  </si>
  <si>
    <t>y</t>
  </si>
  <si>
    <t>r</t>
  </si>
  <si>
    <t>dd4</t>
  </si>
  <si>
    <t>h</t>
  </si>
  <si>
    <t>k</t>
  </si>
  <si>
    <t>v2</t>
  </si>
  <si>
    <t>nn3</t>
  </si>
  <si>
    <t>nn4</t>
  </si>
  <si>
    <t>nn5</t>
  </si>
  <si>
    <t>nn6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</si>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</sst>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FC4D-C56B-448D-A008-E85CC73308AC}">
  <dimension ref="A1:K19"/>
  <sheetViews>
    <sheetView tabSelected="1" zoomScale="85" zoomScaleNormal="85" workbookViewId="0">
      <selection activeCell="G15" sqref="G15"/>
    </sheetView>
  </sheetViews>
  <sheetFormatPr defaultRowHeight="15" x14ac:dyDescent="0.25"/>
  <cols>
    <col min="2" max="2" width="13.7109375" customWidth="1"/>
    <col min="6" max="6" width="11" customWidth="1"/>
    <col min="7" max="7" width="14.28515625" customWidth="1"/>
    <col min="8" max="8" width="11.140625" customWidth="1"/>
    <col min="10" max="10" width="16.5703125" customWidth="1"/>
  </cols>
  <sheetData>
    <row r="1" spans="1:11" x14ac:dyDescent="0.25">
      <c r="B1" t="s">
        <v>32</v>
      </c>
      <c r="G1" t="s">
        <v>30</v>
      </c>
      <c r="J1" t="s">
        <v>29</v>
      </c>
    </row>
    <row r="2" spans="1:11" x14ac:dyDescent="0.25">
      <c r="B2" t="s">
        <v>31</v>
      </c>
      <c r="G2" t="s">
        <v>31</v>
      </c>
      <c r="J2" t="s">
        <v>31</v>
      </c>
    </row>
    <row r="3" spans="1:11" x14ac:dyDescent="0.25">
      <c r="A3" t="s">
        <v>0</v>
      </c>
      <c r="B3">
        <v>3.4000000000000002E-2</v>
      </c>
      <c r="C3" t="s">
        <v>25</v>
      </c>
      <c r="F3" t="s">
        <v>10</v>
      </c>
      <c r="G3">
        <f>4*B3/(PI()*G10^2*G16)</f>
        <v>24134.616251170755</v>
      </c>
    </row>
    <row r="4" spans="1:11" x14ac:dyDescent="0.25">
      <c r="A4" t="s">
        <v>3</v>
      </c>
      <c r="B4">
        <v>20000</v>
      </c>
      <c r="C4" t="s">
        <v>26</v>
      </c>
      <c r="F4" t="s">
        <v>11</v>
      </c>
      <c r="G4">
        <f>SQRT(2*B4/B10)</f>
        <v>6.3302551160044613</v>
      </c>
      <c r="J4">
        <v>6.3302549900000002</v>
      </c>
      <c r="K4" t="s">
        <v>36</v>
      </c>
    </row>
    <row r="5" spans="1:11" x14ac:dyDescent="0.25">
      <c r="A5" t="s">
        <v>5</v>
      </c>
      <c r="B5">
        <v>120</v>
      </c>
      <c r="C5" t="s">
        <v>27</v>
      </c>
      <c r="F5" t="s">
        <v>13</v>
      </c>
      <c r="G5">
        <f>(G6*PI()*G10*G10*G4)/4</f>
        <v>4.2082009219641455E-6</v>
      </c>
      <c r="J5">
        <f>6.93631474*10^-4</f>
        <v>6.9363147400000006E-4</v>
      </c>
      <c r="K5" t="s">
        <v>43</v>
      </c>
    </row>
    <row r="6" spans="1:11" x14ac:dyDescent="0.25">
      <c r="A6" t="s">
        <v>6</v>
      </c>
      <c r="B6">
        <v>0.02</v>
      </c>
      <c r="C6" t="s">
        <v>17</v>
      </c>
      <c r="F6" t="s">
        <v>14</v>
      </c>
      <c r="G6">
        <f>(SQRT(G7^2/(1-G16)+(1/G16^2)))^-1</f>
        <v>0.17188136837669482</v>
      </c>
      <c r="J6">
        <v>0.20456935200000001</v>
      </c>
      <c r="K6" t="s">
        <v>42</v>
      </c>
    </row>
    <row r="7" spans="1:11" x14ac:dyDescent="0.25">
      <c r="A7" t="s">
        <v>7</v>
      </c>
      <c r="B7">
        <v>1.0039999999999999E-3</v>
      </c>
      <c r="C7" t="s">
        <v>24</v>
      </c>
      <c r="F7" t="s">
        <v>15</v>
      </c>
      <c r="G7">
        <f>(1-G16)*SQRT(2)/(G16*SQRT(G16))</f>
        <v>4.0899458530464035</v>
      </c>
      <c r="J7">
        <v>4.0893271499999999</v>
      </c>
      <c r="K7" t="s">
        <v>5</v>
      </c>
    </row>
    <row r="8" spans="1:11" x14ac:dyDescent="0.25">
      <c r="A8" t="s">
        <v>8</v>
      </c>
      <c r="B8">
        <v>2</v>
      </c>
      <c r="F8" t="s">
        <v>16</v>
      </c>
      <c r="G8">
        <f>G7*B8*B6^2/(2*G10)</f>
        <v>0.73722365963629088</v>
      </c>
      <c r="J8">
        <v>6.26200123E-2</v>
      </c>
      <c r="K8" t="s">
        <v>39</v>
      </c>
    </row>
    <row r="9" spans="1:11" x14ac:dyDescent="0.25">
      <c r="A9" t="s">
        <v>9</v>
      </c>
      <c r="B9">
        <v>4</v>
      </c>
      <c r="F9" t="s">
        <v>18</v>
      </c>
      <c r="G9">
        <f>2*G6+B6</f>
        <v>0.36376273675338966</v>
      </c>
      <c r="J9">
        <v>0.145240024</v>
      </c>
      <c r="K9" t="s">
        <v>40</v>
      </c>
    </row>
    <row r="10" spans="1:11" x14ac:dyDescent="0.25">
      <c r="A10" t="s">
        <v>12</v>
      </c>
      <c r="B10">
        <v>998.2</v>
      </c>
      <c r="C10" t="s">
        <v>28</v>
      </c>
      <c r="F10" t="s">
        <v>1</v>
      </c>
      <c r="G10">
        <f>B11/(18.3/(G11^0.59))</f>
        <v>2.2191072137126891E-3</v>
      </c>
      <c r="J10">
        <v>2.6121534599999999E-2</v>
      </c>
      <c r="K10" t="s">
        <v>37</v>
      </c>
    </row>
    <row r="11" spans="1:11" x14ac:dyDescent="0.25">
      <c r="A11" t="s">
        <v>4</v>
      </c>
      <c r="B11">
        <v>4.0000000000000002E-4</v>
      </c>
      <c r="C11" t="s">
        <v>17</v>
      </c>
      <c r="F11" t="s">
        <v>19</v>
      </c>
      <c r="G11">
        <f>B10*G4*B11/B7</f>
        <v>2517.4743652572329</v>
      </c>
    </row>
    <row r="12" spans="1:11" x14ac:dyDescent="0.25">
      <c r="F12" t="s">
        <v>20</v>
      </c>
      <c r="G12">
        <f>(PI()*B6^2)/4</f>
        <v>3.1415926535897931E-4</v>
      </c>
    </row>
    <row r="13" spans="1:11" x14ac:dyDescent="0.25">
      <c r="F13" t="s">
        <v>21</v>
      </c>
      <c r="G13">
        <f>1.2*B6</f>
        <v>2.4E-2</v>
      </c>
      <c r="J13">
        <v>8.0239999999999991</v>
      </c>
      <c r="K13" t="s">
        <v>41</v>
      </c>
    </row>
    <row r="14" spans="1:11" x14ac:dyDescent="0.25">
      <c r="F14" t="s">
        <v>22</v>
      </c>
      <c r="G14">
        <f>B3/G5</f>
        <v>8079.4621336974478</v>
      </c>
      <c r="J14">
        <v>49.017383500000001</v>
      </c>
      <c r="K14" t="s">
        <v>44</v>
      </c>
    </row>
    <row r="15" spans="1:11" x14ac:dyDescent="0.25">
      <c r="F15" t="s">
        <v>23</v>
      </c>
      <c r="G15">
        <f>G14/B9</f>
        <v>2019.865533424362</v>
      </c>
      <c r="J15">
        <v>12.254345799999999</v>
      </c>
      <c r="K15" t="s">
        <v>45</v>
      </c>
    </row>
    <row r="16" spans="1:11" x14ac:dyDescent="0.25">
      <c r="F16" t="s">
        <v>2</v>
      </c>
      <c r="G16">
        <f>1-0.001134*B5^1.322</f>
        <v>0.36424371560485924</v>
      </c>
      <c r="J16">
        <v>0.36424376000000003</v>
      </c>
      <c r="K16" t="s">
        <v>38</v>
      </c>
    </row>
    <row r="17" spans="6:11" x14ac:dyDescent="0.25">
      <c r="F17" t="s">
        <v>33</v>
      </c>
      <c r="G17">
        <f>G18*4</f>
        <v>8076</v>
      </c>
      <c r="J17">
        <f>J18*4</f>
        <v>48</v>
      </c>
      <c r="K17" t="s">
        <v>46</v>
      </c>
    </row>
    <row r="18" spans="6:11" x14ac:dyDescent="0.25">
      <c r="F18" t="s">
        <v>34</v>
      </c>
      <c r="G18">
        <f>INT(G15)</f>
        <v>2019</v>
      </c>
      <c r="H18">
        <f>G18/G17</f>
        <v>0.25</v>
      </c>
      <c r="J18">
        <f>INT(J15)</f>
        <v>12</v>
      </c>
      <c r="K18" t="s">
        <v>47</v>
      </c>
    </row>
    <row r="19" spans="6:11" x14ac:dyDescent="0.25">
      <c r="F19" t="s">
        <v>35</v>
      </c>
      <c r="G19">
        <f>G6*PI()*G10^2*G4/4</f>
        <v>4.2082009219641455E-6</v>
      </c>
      <c r="H19">
        <f>J18/J17</f>
        <v>0.25</v>
      </c>
      <c r="K1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Машуков</dc:creator>
  <cp:lastModifiedBy>Иван Машуков</cp:lastModifiedBy>
  <dcterms:created xsi:type="dcterms:W3CDTF">2024-04-05T15:05:29Z</dcterms:created>
  <dcterms:modified xsi:type="dcterms:W3CDTF">2024-04-06T17:24:28Z</dcterms:modified>
</cp:coreProperties>
</file>