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ps\Documents\srdc\srdc_ksh\エクセル\"/>
    </mc:Choice>
  </mc:AlternateContent>
  <xr:revisionPtr revIDLastSave="0" documentId="13_ncr:1_{9D822AEE-A71C-47CF-9F0C-EE81ECEE9CB5}" xr6:coauthVersionLast="47" xr6:coauthVersionMax="47" xr10:uidLastSave="{00000000-0000-0000-0000-000000000000}"/>
  <bookViews>
    <workbookView xWindow="6465" yWindow="2160" windowWidth="21600" windowHeight="11385" xr2:uid="{00000000-000D-0000-FFFF-FFFF00000000}"/>
  </bookViews>
  <sheets>
    <sheet name="転位計算1" sheetId="2" r:id="rId1"/>
    <sheet name="転位計算2" sheetId="4" r:id="rId2"/>
    <sheet name="転位計算3" sheetId="5" r:id="rId3"/>
    <sheet name="inv逆関数" sheetId="3" r:id="rId4"/>
    <sheet name="転位歯車の出力方法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5" l="1"/>
  <c r="D12" i="5"/>
  <c r="E4" i="5"/>
  <c r="D4" i="5"/>
  <c r="E7" i="5" s="1"/>
  <c r="E12" i="4"/>
  <c r="D12" i="4"/>
  <c r="E4" i="4"/>
  <c r="D4" i="4"/>
  <c r="E7" i="4" s="1"/>
  <c r="E12" i="2"/>
  <c r="D12" i="2"/>
  <c r="D7" i="5" l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7" i="4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E9" i="5" l="1"/>
  <c r="D9" i="5"/>
  <c r="E9" i="4"/>
  <c r="D9" i="4"/>
  <c r="D4" i="2" l="1"/>
  <c r="E7" i="2" l="1"/>
  <c r="D7" i="2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D9" i="2" l="1"/>
  <c r="E9" i="2"/>
  <c r="E4" i="2"/>
  <c r="E8" i="4" l="1"/>
  <c r="D8" i="4"/>
  <c r="E8" i="5"/>
  <c r="D8" i="5"/>
  <c r="E8" i="2"/>
  <c r="D8" i="2"/>
  <c r="D10" i="5" l="1"/>
  <c r="E10" i="5"/>
  <c r="E10" i="4"/>
  <c r="D10" i="4"/>
  <c r="E10" i="2"/>
  <c r="D10" i="2"/>
  <c r="D14" i="5" l="1"/>
  <c r="D11" i="5"/>
  <c r="E15" i="5"/>
  <c r="E11" i="5"/>
  <c r="E14" i="5"/>
  <c r="D15" i="5"/>
  <c r="E11" i="4"/>
  <c r="E14" i="4"/>
  <c r="D15" i="4"/>
  <c r="D14" i="4"/>
  <c r="D11" i="4"/>
  <c r="E15" i="4"/>
  <c r="E16" i="4" s="1"/>
  <c r="E11" i="2"/>
  <c r="D14" i="2"/>
  <c r="E14" i="2"/>
  <c r="D11" i="2"/>
  <c r="F13" i="2" s="1"/>
  <c r="E15" i="2"/>
  <c r="D15" i="2"/>
  <c r="E16" i="5" l="1"/>
  <c r="D16" i="4"/>
  <c r="E16" i="2"/>
  <c r="E13" i="4"/>
  <c r="D13" i="4"/>
  <c r="D16" i="5"/>
  <c r="D13" i="5"/>
  <c r="E13" i="5"/>
  <c r="D16" i="2"/>
  <c r="D13" i="2"/>
  <c r="E13" i="2"/>
</calcChain>
</file>

<file path=xl/sharedStrings.xml><?xml version="1.0" encoding="utf-8"?>
<sst xmlns="http://schemas.openxmlformats.org/spreadsheetml/2006/main" count="98" uniqueCount="33">
  <si>
    <t>m</t>
    <phoneticPr fontId="2"/>
  </si>
  <si>
    <t>α</t>
    <phoneticPr fontId="2"/>
  </si>
  <si>
    <t>z</t>
    <phoneticPr fontId="2"/>
  </si>
  <si>
    <t>x</t>
    <phoneticPr fontId="2"/>
  </si>
  <si>
    <t>α_w</t>
    <phoneticPr fontId="2"/>
  </si>
  <si>
    <t>inv(α_w)</t>
    <phoneticPr fontId="2"/>
  </si>
  <si>
    <t>y</t>
    <phoneticPr fontId="2"/>
  </si>
  <si>
    <t>inv(α)</t>
    <phoneticPr fontId="2"/>
  </si>
  <si>
    <t>α_w(rad)</t>
    <phoneticPr fontId="2"/>
  </si>
  <si>
    <t>L_a（修正)</t>
    <rPh sb="4" eb="6">
      <t>シュウセイ</t>
    </rPh>
    <phoneticPr fontId="2"/>
  </si>
  <si>
    <t>L_a（修正前)</t>
    <rPh sb="4" eb="6">
      <t>シュウセイ</t>
    </rPh>
    <rPh sb="6" eb="7">
      <t>マエ</t>
    </rPh>
    <phoneticPr fontId="2"/>
  </si>
  <si>
    <t>L_a（修正）
バックラッシュ込</t>
    <rPh sb="4" eb="6">
      <t>シュウセイ</t>
    </rPh>
    <rPh sb="15" eb="16">
      <t>コミ</t>
    </rPh>
    <phoneticPr fontId="2"/>
  </si>
  <si>
    <t>圧力角</t>
    <rPh sb="0" eb="2">
      <t>アツリョク</t>
    </rPh>
    <rPh sb="2" eb="3">
      <t>カク</t>
    </rPh>
    <phoneticPr fontId="2"/>
  </si>
  <si>
    <t>インボリュート関数値(α)</t>
    <rPh sb="7" eb="9">
      <t>カンスウ</t>
    </rPh>
    <rPh sb="9" eb="10">
      <t>チ</t>
    </rPh>
    <phoneticPr fontId="2"/>
  </si>
  <si>
    <t>歯数</t>
    <rPh sb="0" eb="1">
      <t>ハ</t>
    </rPh>
    <rPh sb="1" eb="2">
      <t>カズ</t>
    </rPh>
    <phoneticPr fontId="2"/>
  </si>
  <si>
    <t>モジュール</t>
    <phoneticPr fontId="2"/>
  </si>
  <si>
    <t>転位係数</t>
    <rPh sb="0" eb="2">
      <t>テンイ</t>
    </rPh>
    <rPh sb="2" eb="4">
      <t>ケイスウ</t>
    </rPh>
    <phoneticPr fontId="2"/>
  </si>
  <si>
    <t>インボリュート関数値(α_w)</t>
    <phoneticPr fontId="2"/>
  </si>
  <si>
    <t>かみ合い圧力角</t>
    <rPh sb="2" eb="3">
      <t>ア</t>
    </rPh>
    <rPh sb="4" eb="6">
      <t>アツリョク</t>
    </rPh>
    <rPh sb="6" eb="7">
      <t>カク</t>
    </rPh>
    <phoneticPr fontId="2"/>
  </si>
  <si>
    <t>中心距離修正係数</t>
    <rPh sb="0" eb="2">
      <t>チュウシン</t>
    </rPh>
    <rPh sb="2" eb="4">
      <t>キョリ</t>
    </rPh>
    <rPh sb="4" eb="6">
      <t>シュウセイ</t>
    </rPh>
    <rPh sb="6" eb="8">
      <t>ケイスウ</t>
    </rPh>
    <phoneticPr fontId="2"/>
  </si>
  <si>
    <t>修正後の中心間距離</t>
    <rPh sb="0" eb="2">
      <t>シュウセイ</t>
    </rPh>
    <rPh sb="2" eb="3">
      <t>ゴ</t>
    </rPh>
    <rPh sb="4" eb="6">
      <t>チュウシン</t>
    </rPh>
    <rPh sb="6" eb="7">
      <t>カン</t>
    </rPh>
    <rPh sb="7" eb="9">
      <t>キョリ</t>
    </rPh>
    <phoneticPr fontId="2"/>
  </si>
  <si>
    <t>修正前の中心間距離</t>
    <rPh sb="0" eb="2">
      <t>シュウセイ</t>
    </rPh>
    <rPh sb="2" eb="3">
      <t>ゼン</t>
    </rPh>
    <rPh sb="4" eb="6">
      <t>チュウシン</t>
    </rPh>
    <rPh sb="6" eb="7">
      <t>カン</t>
    </rPh>
    <rPh sb="7" eb="9">
      <t>キョリ</t>
    </rPh>
    <phoneticPr fontId="2"/>
  </si>
  <si>
    <t>修正後の中心間距離
バックラッシュ込</t>
    <rPh sb="17" eb="18">
      <t>コミ</t>
    </rPh>
    <phoneticPr fontId="2"/>
  </si>
  <si>
    <t>歯たけ</t>
  </si>
  <si>
    <t>歯先円</t>
  </si>
  <si>
    <t>歯底円</t>
  </si>
  <si>
    <t>h</t>
    <phoneticPr fontId="2"/>
  </si>
  <si>
    <t>d_a</t>
    <phoneticPr fontId="2"/>
  </si>
  <si>
    <t>d_f</t>
    <phoneticPr fontId="2"/>
  </si>
  <si>
    <t>https://www.khkgears.co.jp/gear_technology/gear_reference/KHK513_1.html</t>
  </si>
  <si>
    <t>参考</t>
    <rPh sb="0" eb="2">
      <t>サンコウ</t>
    </rPh>
    <phoneticPr fontId="2"/>
  </si>
  <si>
    <t>0.5の場合は例外で0.1</t>
  </si>
  <si>
    <t>バックラッシュ：モジュール＊0.1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</si>
</sst>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rgb="FF222222"/>
      <name val="メイリオ"/>
      <family val="3"/>
      <charset val="128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8.8000000000000007"/>
      <color rgb="FF00000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3" borderId="6" xfId="0" applyFill="1" applyBorder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0" xfId="0" applyFill="1" applyBorder="1" applyAlignment="1">
      <alignment vertical="center" wrapText="1"/>
    </xf>
    <xf numFmtId="0" fontId="0" fillId="2" borderId="11" xfId="0" applyFill="1" applyBorder="1">
      <alignment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266700</xdr:colOff>
      <xdr:row>18</xdr:row>
      <xdr:rowOff>188385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2C877FB-1D75-4A60-A50C-9EFD9FD6DC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580" t="8927" r="20170" b="13257"/>
        <a:stretch/>
      </xdr:blipFill>
      <xdr:spPr>
        <a:xfrm>
          <a:off x="0" y="0"/>
          <a:ext cx="5753100" cy="4474635"/>
        </a:xfrm>
        <a:prstGeom prst="rect">
          <a:avLst/>
        </a:prstGeom>
      </xdr:spPr>
    </xdr:pic>
    <xdr:clientData/>
  </xdr:twoCellAnchor>
  <xdr:twoCellAnchor editAs="oneCell">
    <xdr:from>
      <xdr:col>8</xdr:col>
      <xdr:colOff>676275</xdr:colOff>
      <xdr:row>0</xdr:row>
      <xdr:rowOff>0</xdr:rowOff>
    </xdr:from>
    <xdr:to>
      <xdr:col>13</xdr:col>
      <xdr:colOff>360287</xdr:colOff>
      <xdr:row>11</xdr:row>
      <xdr:rowOff>85725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96F1568-6537-4431-AF69-D0F26EFE7A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640" t="22907" r="29166" b="13425"/>
        <a:stretch/>
      </xdr:blipFill>
      <xdr:spPr>
        <a:xfrm>
          <a:off x="6162675" y="0"/>
          <a:ext cx="3113012" cy="2705100"/>
        </a:xfrm>
        <a:prstGeom prst="rect">
          <a:avLst/>
        </a:prstGeom>
      </xdr:spPr>
    </xdr:pic>
    <xdr:clientData/>
  </xdr:twoCellAnchor>
  <xdr:twoCellAnchor>
    <xdr:from>
      <xdr:col>2</xdr:col>
      <xdr:colOff>361950</xdr:colOff>
      <xdr:row>12</xdr:row>
      <xdr:rowOff>0</xdr:rowOff>
    </xdr:from>
    <xdr:to>
      <xdr:col>2</xdr:col>
      <xdr:colOff>609600</xdr:colOff>
      <xdr:row>13</xdr:row>
      <xdr:rowOff>152401</xdr:rowOff>
    </xdr:to>
    <xdr:sp macro="" textlink="">
      <xdr:nvSpPr>
        <xdr:cNvPr id="11" name="右中かっこ 10">
          <a:extLst>
            <a:ext uri="{FF2B5EF4-FFF2-40B4-BE49-F238E27FC236}">
              <a16:creationId xmlns:a16="http://schemas.microsoft.com/office/drawing/2014/main" id="{C9237867-CCB8-4848-AA4A-BA886FF9C44A}"/>
            </a:ext>
          </a:extLst>
        </xdr:cNvPr>
        <xdr:cNvSpPr/>
      </xdr:nvSpPr>
      <xdr:spPr>
        <a:xfrm>
          <a:off x="1733550" y="2857500"/>
          <a:ext cx="247650" cy="390526"/>
        </a:xfrm>
        <a:prstGeom prst="rightBrace">
          <a:avLst>
            <a:gd name="adj1" fmla="val 28472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/>
        </a:p>
      </xdr:txBody>
    </xdr:sp>
    <xdr:clientData/>
  </xdr:twoCellAnchor>
  <xdr:twoCellAnchor>
    <xdr:from>
      <xdr:col>2</xdr:col>
      <xdr:colOff>419100</xdr:colOff>
      <xdr:row>5</xdr:row>
      <xdr:rowOff>95250</xdr:rowOff>
    </xdr:from>
    <xdr:to>
      <xdr:col>2</xdr:col>
      <xdr:colOff>666750</xdr:colOff>
      <xdr:row>7</xdr:row>
      <xdr:rowOff>9526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A5F414DD-304C-4CE8-8803-58789AC6ED8B}"/>
            </a:ext>
          </a:extLst>
        </xdr:cNvPr>
        <xdr:cNvSpPr/>
      </xdr:nvSpPr>
      <xdr:spPr>
        <a:xfrm>
          <a:off x="1790700" y="1285875"/>
          <a:ext cx="247650" cy="390526"/>
        </a:xfrm>
        <a:prstGeom prst="rightBrace">
          <a:avLst>
            <a:gd name="adj1" fmla="val 28472"/>
            <a:gd name="adj2" fmla="val 50000"/>
          </a:avLst>
        </a:prstGeom>
        <a:ln w="19050"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142875</xdr:colOff>
      <xdr:row>4</xdr:row>
      <xdr:rowOff>200025</xdr:rowOff>
    </xdr:from>
    <xdr:to>
      <xdr:col>6</xdr:col>
      <xdr:colOff>123825</xdr:colOff>
      <xdr:row>7</xdr:row>
      <xdr:rowOff>123825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1FC93440-75B7-4F5E-AC5E-04195AA88847}"/>
            </a:ext>
          </a:extLst>
        </xdr:cNvPr>
        <xdr:cNvSpPr txBox="1"/>
      </xdr:nvSpPr>
      <xdr:spPr>
        <a:xfrm>
          <a:off x="2200275" y="1152525"/>
          <a:ext cx="2038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転位係数を入力し確認を押す。</a:t>
          </a:r>
          <a:endParaRPr kumimoji="1" lang="en-US" altLang="ja-JP" sz="1100"/>
        </a:p>
        <a:p>
          <a:r>
            <a:rPr kumimoji="1" lang="ja-JP" altLang="en-US" sz="1100"/>
            <a:t>転位量は自動で記入される。</a:t>
          </a:r>
        </a:p>
      </xdr:txBody>
    </xdr:sp>
    <xdr:clientData/>
  </xdr:twoCellAnchor>
  <xdr:twoCellAnchor>
    <xdr:from>
      <xdr:col>3</xdr:col>
      <xdr:colOff>66675</xdr:colOff>
      <xdr:row>11</xdr:row>
      <xdr:rowOff>133350</xdr:rowOff>
    </xdr:from>
    <xdr:to>
      <xdr:col>6</xdr:col>
      <xdr:colOff>47625</xdr:colOff>
      <xdr:row>14</xdr:row>
      <xdr:rowOff>57150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111507BB-1701-48CD-831D-92D67C523A18}"/>
            </a:ext>
          </a:extLst>
        </xdr:cNvPr>
        <xdr:cNvSpPr txBox="1"/>
      </xdr:nvSpPr>
      <xdr:spPr>
        <a:xfrm>
          <a:off x="2124075" y="2752725"/>
          <a:ext cx="203835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Excel</a:t>
          </a:r>
          <a:r>
            <a:rPr kumimoji="1" lang="ja-JP" altLang="en-US" sz="1100"/>
            <a:t>上の歯先円直径、歯底円直径を入力し直す。</a:t>
          </a:r>
          <a:endParaRPr kumimoji="1" lang="en-US" altLang="ja-JP" sz="1100"/>
        </a:p>
      </xdr:txBody>
    </xdr:sp>
    <xdr:clientData/>
  </xdr:twoCellAnchor>
  <xdr:twoCellAnchor>
    <xdr:from>
      <xdr:col>8</xdr:col>
      <xdr:colOff>666749</xdr:colOff>
      <xdr:row>12</xdr:row>
      <xdr:rowOff>28575</xdr:rowOff>
    </xdr:from>
    <xdr:to>
      <xdr:col>13</xdr:col>
      <xdr:colOff>419100</xdr:colOff>
      <xdr:row>14</xdr:row>
      <xdr:rowOff>171450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BE6467AF-2DDF-4B26-8F6A-74E9C3CD74CD}"/>
            </a:ext>
          </a:extLst>
        </xdr:cNvPr>
        <xdr:cNvSpPr txBox="1"/>
      </xdr:nvSpPr>
      <xdr:spPr>
        <a:xfrm>
          <a:off x="6153149" y="2886075"/>
          <a:ext cx="3181351" cy="6191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以降通常同様に出力すると上のような転位歯車が得られる。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19"/>
  <sheetViews>
    <sheetView tabSelected="1" zoomScale="115" zoomScaleNormal="115" workbookViewId="0">
      <selection activeCell="D13" sqref="D13"/>
    </sheetView>
  </sheetViews>
  <sheetFormatPr defaultRowHeight="18.75" x14ac:dyDescent="0.4"/>
  <cols>
    <col min="2" max="2" width="15.75" customWidth="1"/>
    <col min="3" max="3" width="25.875" customWidth="1"/>
    <col min="7" max="7" width="12.875" bestFit="1" customWidth="1"/>
    <col min="9" max="9" width="11.875" customWidth="1"/>
  </cols>
  <sheetData>
    <row r="1" spans="2:21" ht="19.5" thickBot="1" x14ac:dyDescent="0.4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">
      <c r="B2" s="17" t="s">
        <v>0</v>
      </c>
      <c r="C2" s="18" t="s">
        <v>15</v>
      </c>
      <c r="D2" s="3">
        <v>1</v>
      </c>
      <c r="E2" s="4">
        <v>1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">
      <c r="B5" s="19" t="s">
        <v>2</v>
      </c>
      <c r="C5" s="14" t="s">
        <v>14</v>
      </c>
      <c r="D5" s="5">
        <v>14</v>
      </c>
      <c r="E5" s="6">
        <v>43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">
      <c r="B6" s="19" t="s">
        <v>3</v>
      </c>
      <c r="C6" s="14" t="s">
        <v>16</v>
      </c>
      <c r="D6" s="5">
        <v>0.2</v>
      </c>
      <c r="E6" s="6"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">
      <c r="B7" s="20" t="s">
        <v>5</v>
      </c>
      <c r="C7" s="14" t="s">
        <v>17</v>
      </c>
      <c r="D7" s="5">
        <f>2*TAN(RADIANS(D3))*(D6+E6)/(D5+E5)+D4</f>
        <v>1.745863357099443E-2</v>
      </c>
      <c r="E7" s="6">
        <f>2*TAN(RADIANS(D3))*(D6+E6)/(D5+E5)+D4</f>
        <v>1.745863357099443E-2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">
      <c r="B8" s="20" t="s">
        <v>4</v>
      </c>
      <c r="C8" s="14" t="s">
        <v>18</v>
      </c>
      <c r="D8" s="5">
        <f>D9*180/3.14</f>
        <v>21.054799122968181</v>
      </c>
      <c r="E8" s="6">
        <f>D9*180/3.14</f>
        <v>21.054799122968181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">
      <c r="B9" s="20" t="s">
        <v>8</v>
      </c>
      <c r="C9" s="14" t="s">
        <v>18</v>
      </c>
      <c r="D9" s="5">
        <f>inv逆関数!B100</f>
        <v>0.36728927358955604</v>
      </c>
      <c r="E9" s="6">
        <f>inv逆関数!B100</f>
        <v>0.36728927358955604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">
      <c r="B10" s="20" t="s">
        <v>6</v>
      </c>
      <c r="C10" s="14" t="s">
        <v>19</v>
      </c>
      <c r="D10" s="5">
        <f>((D5+E5)/2)*((COS(RADIANS(D3))/COS(RADIANS(D8)))-1)</f>
        <v>0.19713973136640284</v>
      </c>
      <c r="E10" s="6">
        <f>((D5+E5)/2)*((COS(RADIANS(D3))/COS(RADIANS(D8)))-1)</f>
        <v>0.19713973136640284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">
      <c r="B11" s="20" t="s">
        <v>9</v>
      </c>
      <c r="C11" s="14" t="s">
        <v>20</v>
      </c>
      <c r="D11" s="5">
        <f>((D5+E5)/2+D10)*D2</f>
        <v>28.697139731366402</v>
      </c>
      <c r="E11" s="6">
        <f>((D5+E5)/2+D10)*D2</f>
        <v>28.697139731366402</v>
      </c>
      <c r="G11" t="s">
        <v>32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">
      <c r="B12" s="20" t="s">
        <v>10</v>
      </c>
      <c r="C12" s="14" t="s">
        <v>21</v>
      </c>
      <c r="D12" s="5">
        <f>((D5+E5)/2)*D2</f>
        <v>28.5</v>
      </c>
      <c r="E12" s="6">
        <f>((D5+E5)/2)*D2</f>
        <v>28.5</v>
      </c>
      <c r="G12" t="s">
        <v>31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7.5" x14ac:dyDescent="0.4">
      <c r="B13" s="21" t="s">
        <v>11</v>
      </c>
      <c r="C13" s="15" t="s">
        <v>22</v>
      </c>
      <c r="D13" s="5">
        <f>D11+D2*0.1</f>
        <v>28.797139731366403</v>
      </c>
      <c r="E13" s="6">
        <f>D11+D2*0.1</f>
        <v>28.797139731366403</v>
      </c>
      <c r="F13">
        <f>D11+0.1</f>
        <v>28.797139731366403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">
      <c r="B14" s="20" t="s">
        <v>26</v>
      </c>
      <c r="C14" s="14" t="s">
        <v>23</v>
      </c>
      <c r="D14" s="5">
        <f>(2.25+D10-(D6+E6))*D2</f>
        <v>2.2471397313664028</v>
      </c>
      <c r="E14" s="6">
        <f>(2.25+D10-(D6+E6))*D2</f>
        <v>2.2471397313664028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">
      <c r="B15" s="20" t="s">
        <v>27</v>
      </c>
      <c r="C15" s="14" t="s">
        <v>24</v>
      </c>
      <c r="D15" s="5">
        <f>(1+D10-E6)*D2*2+D2*D5</f>
        <v>16.394279462732804</v>
      </c>
      <c r="E15" s="6">
        <f>(1+D10-D6)*D2*2+D2*E5</f>
        <v>44.994279462732806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9.5" thickBot="1" x14ac:dyDescent="0.45">
      <c r="B16" s="22" t="s">
        <v>28</v>
      </c>
      <c r="C16" s="16" t="s">
        <v>25</v>
      </c>
      <c r="D16" s="7">
        <f>D15-D14*2</f>
        <v>11.899999999999999</v>
      </c>
      <c r="E16" s="8">
        <f>E15-E14*2</f>
        <v>40.5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">
      <c r="B18" s="2"/>
      <c r="C18" s="2"/>
    </row>
    <row r="19" spans="1:16" x14ac:dyDescent="0.4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19"/>
  <sheetViews>
    <sheetView zoomScale="85" zoomScaleNormal="85" workbookViewId="0">
      <selection activeCell="F7" sqref="F7"/>
    </sheetView>
  </sheetViews>
  <sheetFormatPr defaultRowHeight="18.75" x14ac:dyDescent="0.4"/>
  <cols>
    <col min="2" max="2" width="15.75" customWidth="1"/>
    <col min="3" max="3" width="25.875" customWidth="1"/>
    <col min="7" max="7" width="12.875" customWidth="1"/>
    <col min="9" max="9" width="11.875" customWidth="1"/>
  </cols>
  <sheetData>
    <row r="1" spans="2:21" ht="19.5" thickBot="1" x14ac:dyDescent="0.4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">
      <c r="B2" s="17" t="s">
        <v>0</v>
      </c>
      <c r="C2" s="18" t="s">
        <v>15</v>
      </c>
      <c r="D2" s="3">
        <v>2.0568599999999999</v>
      </c>
      <c r="E2" s="4">
        <v>2.0568599999999999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">
      <c r="B5" s="19" t="s">
        <v>2</v>
      </c>
      <c r="C5" s="14" t="s">
        <v>14</v>
      </c>
      <c r="D5" s="5">
        <v>6</v>
      </c>
      <c r="E5" s="6">
        <v>33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">
      <c r="B6" s="19" t="s">
        <v>3</v>
      </c>
      <c r="C6" s="14" t="s">
        <v>16</v>
      </c>
      <c r="D6" s="5">
        <v>0.93200000000000005</v>
      </c>
      <c r="E6" s="6">
        <v>0.8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">
      <c r="B7" s="20" t="s">
        <v>5</v>
      </c>
      <c r="C7" s="14" t="s">
        <v>17</v>
      </c>
      <c r="D7" s="5">
        <f>2*TAN(RADIANS(D3))*(D6+E6)/(D5+E5)+D4</f>
        <v>4.7232479347350871E-2</v>
      </c>
      <c r="E7" s="6">
        <f>2*TAN(RADIANS(D3))*(D6+E6)/(D5+E5)+D4</f>
        <v>4.7232479347350871E-2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">
      <c r="B8" s="20" t="s">
        <v>4</v>
      </c>
      <c r="C8" s="14" t="s">
        <v>18</v>
      </c>
      <c r="D8" s="5">
        <f>D9*180/3.14</f>
        <v>28.839742084168478</v>
      </c>
      <c r="E8" s="6">
        <f>D9*180/3.14</f>
        <v>28.839742084168478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">
      <c r="B9" s="20" t="s">
        <v>8</v>
      </c>
      <c r="C9" s="14" t="s">
        <v>18</v>
      </c>
      <c r="D9" s="5">
        <f>inv逆関数!C100</f>
        <v>0.50309327857938346</v>
      </c>
      <c r="E9" s="6">
        <f>inv逆関数!C100</f>
        <v>0.50309327857938346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">
      <c r="B10" s="20" t="s">
        <v>6</v>
      </c>
      <c r="C10" s="14" t="s">
        <v>19</v>
      </c>
      <c r="D10" s="5">
        <f>((D5+E5)/2)*((COS(RADIANS(D3))/COS(RADIANS(D8)))-1)</f>
        <v>1.4184764046222411</v>
      </c>
      <c r="E10" s="6">
        <f>((D5+E5)/2)*((COS(RADIANS(D3))/COS(RADIANS(D8)))-1)</f>
        <v>1.4184764046222411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">
      <c r="B11" s="20" t="s">
        <v>9</v>
      </c>
      <c r="C11" s="14" t="s">
        <v>20</v>
      </c>
      <c r="D11" s="5">
        <f>((D5+E5)/2+D10)*D2</f>
        <v>43.026377377611297</v>
      </c>
      <c r="E11" s="6">
        <f>((D5+E5)/2+D10)*D2</f>
        <v>43.026377377611297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">
      <c r="B12" s="20" t="s">
        <v>10</v>
      </c>
      <c r="C12" s="14" t="s">
        <v>21</v>
      </c>
      <c r="D12" s="5">
        <f>((D5+E5)/2)*D2</f>
        <v>40.10877</v>
      </c>
      <c r="E12" s="6">
        <f>((D5+E5)/2)*D2</f>
        <v>40.10877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7.5" x14ac:dyDescent="0.4">
      <c r="B13" s="21" t="s">
        <v>11</v>
      </c>
      <c r="C13" s="15" t="s">
        <v>22</v>
      </c>
      <c r="D13" s="5">
        <f>D11+D2*0.1</f>
        <v>43.232063377611297</v>
      </c>
      <c r="E13" s="6">
        <f>D11+D2*0.1</f>
        <v>43.232063377611297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">
      <c r="B14" s="20" t="s">
        <v>26</v>
      </c>
      <c r="C14" s="14" t="s">
        <v>23</v>
      </c>
      <c r="D14" s="5">
        <f>(2.25+D10-(D6+E6))*D2</f>
        <v>3.9830608576113025</v>
      </c>
      <c r="E14" s="6">
        <f>(2.25+D10-(D6+E6))*D2</f>
        <v>3.9830608576113025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">
      <c r="B15" s="20" t="s">
        <v>27</v>
      </c>
      <c r="C15" s="14" t="s">
        <v>24</v>
      </c>
      <c r="D15" s="5">
        <f>(1+D10-E6)*D2*2+D2*D5</f>
        <v>18.999118755222604</v>
      </c>
      <c r="E15" s="6">
        <f>(1+D10-D6)*D2*2+D2*E5</f>
        <v>73.99132771522261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9.5" thickBot="1" x14ac:dyDescent="0.45">
      <c r="B16" s="22" t="s">
        <v>28</v>
      </c>
      <c r="C16" s="16" t="s">
        <v>25</v>
      </c>
      <c r="D16" s="7">
        <f>D15-D14*2</f>
        <v>11.032997039999998</v>
      </c>
      <c r="E16" s="8">
        <f>E15-E14*2</f>
        <v>66.025206000000011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">
      <c r="B18" s="2"/>
      <c r="C18" s="2"/>
    </row>
    <row r="19" spans="1:16" x14ac:dyDescent="0.4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U19"/>
  <sheetViews>
    <sheetView zoomScale="85" zoomScaleNormal="85" workbookViewId="0">
      <selection activeCell="I9" sqref="I9"/>
    </sheetView>
  </sheetViews>
  <sheetFormatPr defaultRowHeight="18.75" x14ac:dyDescent="0.4"/>
  <cols>
    <col min="2" max="2" width="15.75" customWidth="1"/>
    <col min="3" max="3" width="25.875" customWidth="1"/>
    <col min="7" max="7" width="12.875" customWidth="1"/>
    <col min="9" max="9" width="11.875" customWidth="1"/>
  </cols>
  <sheetData>
    <row r="1" spans="2:21" ht="19.5" thickBot="1" x14ac:dyDescent="0.45">
      <c r="C1" s="5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2:21" x14ac:dyDescent="0.4">
      <c r="B2" s="17" t="s">
        <v>0</v>
      </c>
      <c r="C2" s="18" t="s">
        <v>15</v>
      </c>
      <c r="D2" s="3">
        <v>2.0855999999999999</v>
      </c>
      <c r="E2" s="4">
        <v>2.0855999999999999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2:21" x14ac:dyDescent="0.4">
      <c r="B3" s="19" t="s">
        <v>1</v>
      </c>
      <c r="C3" s="14" t="s">
        <v>12</v>
      </c>
      <c r="D3" s="5">
        <v>20</v>
      </c>
      <c r="E3" s="6">
        <v>20</v>
      </c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2:21" x14ac:dyDescent="0.4">
      <c r="B4" s="20" t="s">
        <v>7</v>
      </c>
      <c r="C4" s="14" t="s">
        <v>13</v>
      </c>
      <c r="D4" s="5">
        <f>TAN(RADIANS(D3))-D3/180*3.141592</f>
        <v>1.4904456488424589E-2</v>
      </c>
      <c r="E4" s="6">
        <f>TAN(RADIANS(D3))-D3/180*3.141592</f>
        <v>1.4904456488424589E-2</v>
      </c>
      <c r="G4" s="9"/>
      <c r="I4" s="10"/>
      <c r="J4" s="10"/>
      <c r="K4" s="10"/>
      <c r="L4" s="10"/>
      <c r="M4" s="11"/>
      <c r="N4" s="10"/>
      <c r="O4" s="10"/>
      <c r="P4" s="10"/>
      <c r="Q4" s="10"/>
      <c r="R4" s="10"/>
      <c r="S4" s="11"/>
      <c r="T4" s="10"/>
      <c r="U4" s="10"/>
    </row>
    <row r="5" spans="2:21" x14ac:dyDescent="0.4">
      <c r="B5" s="19" t="s">
        <v>2</v>
      </c>
      <c r="C5" s="14" t="s">
        <v>14</v>
      </c>
      <c r="D5" s="5">
        <v>9</v>
      </c>
      <c r="E5" s="6">
        <v>34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2:21" x14ac:dyDescent="0.4">
      <c r="B6" s="19" t="s">
        <v>3</v>
      </c>
      <c r="C6" s="14" t="s">
        <v>16</v>
      </c>
      <c r="D6" s="5">
        <v>0.6</v>
      </c>
      <c r="E6" s="6">
        <v>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2:21" x14ac:dyDescent="0.4">
      <c r="B7" s="20" t="s">
        <v>5</v>
      </c>
      <c r="C7" s="14" t="s">
        <v>17</v>
      </c>
      <c r="D7" s="5">
        <f>2*TAN(RADIANS(D3))*(D6+E6)/(D5+E5)+D4</f>
        <v>2.5061765351667445E-2</v>
      </c>
      <c r="E7" s="6">
        <f>2*TAN(RADIANS(D3))*(D6+E6)/(D5+E5)+D4</f>
        <v>2.5061765351667445E-2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2:21" x14ac:dyDescent="0.4">
      <c r="B8" s="20" t="s">
        <v>4</v>
      </c>
      <c r="C8" s="14" t="s">
        <v>18</v>
      </c>
      <c r="D8" s="5">
        <f>D9*180/3.14</f>
        <v>23.6330357751796</v>
      </c>
      <c r="E8" s="6">
        <f>D9*180/3.14</f>
        <v>23.6330357751796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2:21" x14ac:dyDescent="0.4">
      <c r="B9" s="20" t="s">
        <v>8</v>
      </c>
      <c r="C9" s="14" t="s">
        <v>18</v>
      </c>
      <c r="D9" s="5">
        <f>inv逆関数!D100</f>
        <v>0.41226517963368858</v>
      </c>
      <c r="E9" s="6">
        <f>inv逆関数!D100</f>
        <v>0.41226517963368858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2:21" x14ac:dyDescent="0.4">
      <c r="B10" s="20" t="s">
        <v>6</v>
      </c>
      <c r="C10" s="14" t="s">
        <v>19</v>
      </c>
      <c r="D10" s="5">
        <f>((D5+E5)/2)*((COS(RADIANS(D3))/COS(RADIANS(D8)))-1)</f>
        <v>0.55293234945651148</v>
      </c>
      <c r="E10" s="6">
        <f>((D5+E5)/2)*((COS(RADIANS(D3))/COS(RADIANS(D8)))-1)</f>
        <v>0.55293234945651148</v>
      </c>
      <c r="H10" s="1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2:21" x14ac:dyDescent="0.4">
      <c r="B11" s="20" t="s">
        <v>9</v>
      </c>
      <c r="C11" s="14" t="s">
        <v>20</v>
      </c>
      <c r="D11" s="5">
        <f>((D5+E5)/2+D10)*D2</f>
        <v>45.993595708026497</v>
      </c>
      <c r="E11" s="6">
        <f>((D5+E5)/2+D10)*D2</f>
        <v>45.993595708026497</v>
      </c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2:21" x14ac:dyDescent="0.4">
      <c r="B12" s="20" t="s">
        <v>10</v>
      </c>
      <c r="C12" s="14" t="s">
        <v>21</v>
      </c>
      <c r="D12" s="5">
        <f>((D5+E5)/2)*D2</f>
        <v>44.840399999999995</v>
      </c>
      <c r="E12" s="6">
        <f>((D5+E5)/2)*D2</f>
        <v>44.840399999999995</v>
      </c>
      <c r="H12" s="12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2:21" ht="37.5" x14ac:dyDescent="0.4">
      <c r="B13" s="21" t="s">
        <v>11</v>
      </c>
      <c r="C13" s="15" t="s">
        <v>22</v>
      </c>
      <c r="D13" s="5">
        <f>D11+D2*0.1</f>
        <v>46.202155708026496</v>
      </c>
      <c r="E13" s="6">
        <f>D11+D2*0.1</f>
        <v>46.202155708026496</v>
      </c>
      <c r="H13" s="12"/>
      <c r="I13" s="10"/>
      <c r="J13" s="10"/>
      <c r="K13" s="10"/>
      <c r="L13" s="12"/>
      <c r="M13" s="12"/>
      <c r="N13" s="12"/>
      <c r="O13" s="10"/>
      <c r="P13" s="10"/>
      <c r="Q13" s="5"/>
    </row>
    <row r="14" spans="2:21" x14ac:dyDescent="0.4">
      <c r="B14" s="20" t="s">
        <v>26</v>
      </c>
      <c r="C14" s="14" t="s">
        <v>23</v>
      </c>
      <c r="D14" s="5">
        <f>(2.25+D10-(D6+E6))*D2</f>
        <v>4.5944357080265004</v>
      </c>
      <c r="E14" s="6">
        <f>(2.25+D10-(D6+E6))*D2</f>
        <v>4.5944357080265004</v>
      </c>
      <c r="H14" s="12"/>
      <c r="I14" s="10"/>
      <c r="J14" s="10"/>
      <c r="K14" s="10"/>
      <c r="L14" s="12"/>
      <c r="M14" s="12"/>
      <c r="N14" s="12"/>
      <c r="O14" s="10"/>
      <c r="P14" s="10"/>
      <c r="Q14" s="5"/>
    </row>
    <row r="15" spans="2:21" x14ac:dyDescent="0.4">
      <c r="B15" s="20" t="s">
        <v>27</v>
      </c>
      <c r="C15" s="14" t="s">
        <v>24</v>
      </c>
      <c r="D15" s="5">
        <f>(1+D10-E6)*D2*2+D2*D5</f>
        <v>25.247991416052997</v>
      </c>
      <c r="E15" s="6">
        <f>(1+D10-D6)*D2*2+D2*E5</f>
        <v>74.885271416053001</v>
      </c>
      <c r="H15" s="12"/>
      <c r="I15" s="10"/>
      <c r="J15" s="10"/>
      <c r="K15" s="10"/>
      <c r="L15" s="12"/>
      <c r="M15" s="12"/>
      <c r="N15" s="12"/>
      <c r="O15" s="10"/>
      <c r="P15" s="10"/>
      <c r="Q15" s="5"/>
    </row>
    <row r="16" spans="2:21" ht="19.5" thickBot="1" x14ac:dyDescent="0.45">
      <c r="B16" s="22" t="s">
        <v>28</v>
      </c>
      <c r="C16" s="16" t="s">
        <v>25</v>
      </c>
      <c r="D16" s="7">
        <f>D15-D14*2</f>
        <v>16.059119999999997</v>
      </c>
      <c r="E16" s="8">
        <f>E15-E14*2</f>
        <v>65.696399999999997</v>
      </c>
      <c r="H16" s="12"/>
      <c r="I16" s="10"/>
      <c r="J16" s="10"/>
      <c r="K16" s="10"/>
      <c r="L16" s="12"/>
      <c r="M16" s="12"/>
      <c r="N16" s="12"/>
      <c r="O16" s="10"/>
      <c r="P16" s="10"/>
      <c r="Q16" s="5"/>
    </row>
    <row r="17" spans="1:16" x14ac:dyDescent="0.4">
      <c r="H17" s="12"/>
      <c r="I17" s="12"/>
      <c r="J17" s="12"/>
      <c r="K17" s="12"/>
      <c r="L17" s="12"/>
      <c r="M17" s="12"/>
      <c r="N17" s="12"/>
      <c r="O17" s="12"/>
      <c r="P17" s="12"/>
    </row>
    <row r="18" spans="1:16" x14ac:dyDescent="0.4">
      <c r="B18" s="2"/>
      <c r="C18" s="2"/>
    </row>
    <row r="19" spans="1:16" x14ac:dyDescent="0.4">
      <c r="A19" s="23" t="s">
        <v>30</v>
      </c>
      <c r="B19" s="2" t="s">
        <v>29</v>
      </c>
      <c r="C19" s="2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3:D100"/>
  <sheetViews>
    <sheetView topLeftCell="A84" workbookViewId="0">
      <selection activeCell="G98" sqref="G98"/>
    </sheetView>
  </sheetViews>
  <sheetFormatPr defaultRowHeight="18.75" x14ac:dyDescent="0.4"/>
  <sheetData>
    <row r="3" spans="2:4" x14ac:dyDescent="0.4">
      <c r="B3">
        <f>1+(転位計算1!D$7-TAN(1)+1)/TAN(1)^2</f>
        <v>0.77738820806076758</v>
      </c>
      <c r="C3">
        <f>1+(転位計算2!D$7-TAN(1)+1)/TAN(1)^2</f>
        <v>0.7896634563585132</v>
      </c>
      <c r="D3">
        <f>1+(転位計算3!D$7-TAN(1)+1)/TAN(1)^2</f>
        <v>0.78052284948899564</v>
      </c>
    </row>
    <row r="4" spans="2:4" x14ac:dyDescent="0.4">
      <c r="B4">
        <f>B3+(転位計算1!D$7-TAN(B3)+B3)/TAN(B3)^2</f>
        <v>0.58196567892762763</v>
      </c>
      <c r="C4">
        <f>C3+(転位計算2!D$7-TAN(C3)+C3)/TAN(C3)^2</f>
        <v>0.62089631631972864</v>
      </c>
      <c r="D4">
        <f>D3+(転位計算3!D$7-TAN(D3)+D3)/TAN(D3)^2</f>
        <v>0.59217333570403907</v>
      </c>
    </row>
    <row r="5" spans="2:4" x14ac:dyDescent="0.4">
      <c r="B5">
        <f>B4+(転位計算1!D$7-TAN(B4)+B4)/TAN(B4)^2</f>
        <v>0.44671080476813857</v>
      </c>
      <c r="C5">
        <f>C4+(転位計算2!D$7-TAN(C4)+C4)/TAN(C4)^2</f>
        <v>0.52876553493554423</v>
      </c>
      <c r="D5">
        <f>D4+(転位計算3!D$7-TAN(D4)+D4)/TAN(D4)^2</f>
        <v>0.4695912633997244</v>
      </c>
    </row>
    <row r="6" spans="2:4" x14ac:dyDescent="0.4">
      <c r="B6">
        <f>B5+(転位計算1!D$7-TAN(B5)+B5)/TAN(B5)^2</f>
        <v>0.38205344855367379</v>
      </c>
      <c r="C6">
        <f>C5+(転位計算2!D$7-TAN(C5)+C5)/TAN(C5)^2</f>
        <v>0.5045624999434859</v>
      </c>
      <c r="D6">
        <f>D5+(転位計算3!D$7-TAN(D5)+D5)/TAN(D5)^2</f>
        <v>0.41988870761084074</v>
      </c>
    </row>
    <row r="7" spans="2:4" x14ac:dyDescent="0.4">
      <c r="B7">
        <f>B6+(転位計算1!D$7-TAN(B6)+B6)/TAN(B6)^2</f>
        <v>0.36790803049693754</v>
      </c>
      <c r="C7">
        <f>C6+(転位計算2!D$7-TAN(C6)+C6)/TAN(C6)^2</f>
        <v>0.5030983708204404</v>
      </c>
      <c r="D7">
        <f>D6+(転位計算3!D$7-TAN(D6)+D6)/TAN(D6)^2</f>
        <v>0.41241989525225758</v>
      </c>
    </row>
    <row r="8" spans="2:4" x14ac:dyDescent="0.4">
      <c r="B8">
        <f>B7+(転位計算1!D$7-TAN(B7)+B7)/TAN(B7)^2</f>
        <v>0.36729041354317937</v>
      </c>
      <c r="C8">
        <f>C7+(転位計算2!D$7-TAN(C7)+C7)/TAN(C7)^2</f>
        <v>0.50309327864077236</v>
      </c>
      <c r="D8">
        <f>D7+(転位計算3!D$7-TAN(D7)+D7)/TAN(D7)^2</f>
        <v>0.41226524480582472</v>
      </c>
    </row>
    <row r="9" spans="2:4" x14ac:dyDescent="0.4">
      <c r="B9">
        <f>B8+(転位計算1!D$7-TAN(B8)+B8)/TAN(B8)^2</f>
        <v>0.3672892735934335</v>
      </c>
      <c r="C9">
        <f>C8+(転位計算2!D$7-TAN(C8)+C8)/TAN(C8)^2</f>
        <v>0.50309327857938313</v>
      </c>
      <c r="D9">
        <f>D8+(転位計算3!D$7-TAN(D8)+D8)/TAN(D8)^2</f>
        <v>0.41226517963370019</v>
      </c>
    </row>
    <row r="10" spans="2:4" x14ac:dyDescent="0.4">
      <c r="B10">
        <f>B9+(転位計算1!D$7-TAN(B9)+B9)/TAN(B9)^2</f>
        <v>0.36728927358955604</v>
      </c>
      <c r="C10">
        <f>C9+(転位計算2!D$7-TAN(C9)+C9)/TAN(C9)^2</f>
        <v>0.50309327857938346</v>
      </c>
      <c r="D10">
        <f>D9+(転位計算3!D$7-TAN(D9)+D9)/TAN(D9)^2</f>
        <v>0.41226517963368858</v>
      </c>
    </row>
    <row r="11" spans="2:4" x14ac:dyDescent="0.4">
      <c r="B11">
        <f>B10+(転位計算1!D$7-TAN(B10)+B10)/TAN(B10)^2</f>
        <v>0.36728927358955565</v>
      </c>
      <c r="C11">
        <f>C10+(転位計算2!D$7-TAN(C10)+C10)/TAN(C10)^2</f>
        <v>0.50309327857938346</v>
      </c>
      <c r="D11">
        <f>D10+(転位計算3!D$7-TAN(D10)+D10)/TAN(D10)^2</f>
        <v>0.41226517963368858</v>
      </c>
    </row>
    <row r="12" spans="2:4" x14ac:dyDescent="0.4">
      <c r="B12">
        <f>B11+(転位計算1!D$7-TAN(B11)+B11)/TAN(B11)^2</f>
        <v>0.36728927358955604</v>
      </c>
      <c r="C12">
        <f>C11+(転位計算2!D$7-TAN(C11)+C11)/TAN(C11)^2</f>
        <v>0.50309327857938346</v>
      </c>
      <c r="D12">
        <f>D11+(転位計算3!D$7-TAN(D11)+D11)/TAN(D11)^2</f>
        <v>0.41226517963368858</v>
      </c>
    </row>
    <row r="13" spans="2:4" x14ac:dyDescent="0.4">
      <c r="B13">
        <f>B12+(転位計算1!D$7-TAN(B12)+B12)/TAN(B12)^2</f>
        <v>0.36728927358955565</v>
      </c>
      <c r="C13">
        <f>C12+(転位計算2!D$7-TAN(C12)+C12)/TAN(C12)^2</f>
        <v>0.50309327857938346</v>
      </c>
      <c r="D13">
        <f>D12+(転位計算3!D$7-TAN(D12)+D12)/TAN(D12)^2</f>
        <v>0.41226517963368858</v>
      </c>
    </row>
    <row r="14" spans="2:4" x14ac:dyDescent="0.4">
      <c r="B14">
        <f>B13+(転位計算1!D$7-TAN(B13)+B13)/TAN(B13)^2</f>
        <v>0.36728927358955604</v>
      </c>
      <c r="C14">
        <f>C13+(転位計算2!D$7-TAN(C13)+C13)/TAN(C13)^2</f>
        <v>0.50309327857938346</v>
      </c>
      <c r="D14">
        <f>D13+(転位計算3!D$7-TAN(D13)+D13)/TAN(D13)^2</f>
        <v>0.41226517963368858</v>
      </c>
    </row>
    <row r="15" spans="2:4" x14ac:dyDescent="0.4">
      <c r="B15">
        <f>B14+(転位計算1!D$7-TAN(B14)+B14)/TAN(B14)^2</f>
        <v>0.36728927358955565</v>
      </c>
      <c r="C15">
        <f>C14+(転位計算2!D$7-TAN(C14)+C14)/TAN(C14)^2</f>
        <v>0.50309327857938346</v>
      </c>
      <c r="D15">
        <f>D14+(転位計算3!D$7-TAN(D14)+D14)/TAN(D14)^2</f>
        <v>0.41226517963368858</v>
      </c>
    </row>
    <row r="16" spans="2:4" x14ac:dyDescent="0.4">
      <c r="B16">
        <f>B15+(転位計算1!D$7-TAN(B15)+B15)/TAN(B15)^2</f>
        <v>0.36728927358955604</v>
      </c>
      <c r="C16">
        <f>C15+(転位計算2!D$7-TAN(C15)+C15)/TAN(C15)^2</f>
        <v>0.50309327857938346</v>
      </c>
      <c r="D16">
        <f>D15+(転位計算3!D$7-TAN(D15)+D15)/TAN(D15)^2</f>
        <v>0.41226517963368858</v>
      </c>
    </row>
    <row r="17" spans="2:4" x14ac:dyDescent="0.4">
      <c r="B17">
        <f>B16+(転位計算1!D$7-TAN(B16)+B16)/TAN(B16)^2</f>
        <v>0.36728927358955565</v>
      </c>
      <c r="C17">
        <f>C16+(転位計算2!D$7-TAN(C16)+C16)/TAN(C16)^2</f>
        <v>0.50309327857938346</v>
      </c>
      <c r="D17">
        <f>D16+(転位計算3!D$7-TAN(D16)+D16)/TAN(D16)^2</f>
        <v>0.41226517963368858</v>
      </c>
    </row>
    <row r="18" spans="2:4" x14ac:dyDescent="0.4">
      <c r="B18">
        <f>B17+(転位計算1!D$7-TAN(B17)+B17)/TAN(B17)^2</f>
        <v>0.36728927358955604</v>
      </c>
      <c r="C18">
        <f>C17+(転位計算2!D$7-TAN(C17)+C17)/TAN(C17)^2</f>
        <v>0.50309327857938346</v>
      </c>
      <c r="D18">
        <f>D17+(転位計算3!D$7-TAN(D17)+D17)/TAN(D17)^2</f>
        <v>0.41226517963368858</v>
      </c>
    </row>
    <row r="19" spans="2:4" x14ac:dyDescent="0.4">
      <c r="B19">
        <f>B18+(転位計算1!D$7-TAN(B18)+B18)/TAN(B18)^2</f>
        <v>0.36728927358955565</v>
      </c>
      <c r="C19">
        <f>C18+(転位計算2!D$7-TAN(C18)+C18)/TAN(C18)^2</f>
        <v>0.50309327857938346</v>
      </c>
      <c r="D19">
        <f>D18+(転位計算3!D$7-TAN(D18)+D18)/TAN(D18)^2</f>
        <v>0.41226517963368858</v>
      </c>
    </row>
    <row r="20" spans="2:4" x14ac:dyDescent="0.4">
      <c r="B20">
        <f>B19+(転位計算1!D$7-TAN(B19)+B19)/TAN(B19)^2</f>
        <v>0.36728927358955604</v>
      </c>
      <c r="C20">
        <f>C19+(転位計算2!D$7-TAN(C19)+C19)/TAN(C19)^2</f>
        <v>0.50309327857938346</v>
      </c>
      <c r="D20">
        <f>D19+(転位計算3!D$7-TAN(D19)+D19)/TAN(D19)^2</f>
        <v>0.41226517963368858</v>
      </c>
    </row>
    <row r="21" spans="2:4" x14ac:dyDescent="0.4">
      <c r="B21">
        <f>B20+(転位計算1!D$7-TAN(B20)+B20)/TAN(B20)^2</f>
        <v>0.36728927358955565</v>
      </c>
      <c r="C21">
        <f>C20+(転位計算2!D$7-TAN(C20)+C20)/TAN(C20)^2</f>
        <v>0.50309327857938346</v>
      </c>
      <c r="D21">
        <f>D20+(転位計算3!D$7-TAN(D20)+D20)/TAN(D20)^2</f>
        <v>0.41226517963368858</v>
      </c>
    </row>
    <row r="22" spans="2:4" x14ac:dyDescent="0.4">
      <c r="B22">
        <f>B21+(転位計算1!D$7-TAN(B21)+B21)/TAN(B21)^2</f>
        <v>0.36728927358955604</v>
      </c>
      <c r="C22">
        <f>C21+(転位計算2!D$7-TAN(C21)+C21)/TAN(C21)^2</f>
        <v>0.50309327857938346</v>
      </c>
      <c r="D22">
        <f>D21+(転位計算3!D$7-TAN(D21)+D21)/TAN(D21)^2</f>
        <v>0.41226517963368858</v>
      </c>
    </row>
    <row r="23" spans="2:4" x14ac:dyDescent="0.4">
      <c r="B23">
        <f>B22+(転位計算1!D$7-TAN(B22)+B22)/TAN(B22)^2</f>
        <v>0.36728927358955565</v>
      </c>
      <c r="C23">
        <f>C22+(転位計算2!D$7-TAN(C22)+C22)/TAN(C22)^2</f>
        <v>0.50309327857938346</v>
      </c>
      <c r="D23">
        <f>D22+(転位計算3!D$7-TAN(D22)+D22)/TAN(D22)^2</f>
        <v>0.41226517963368858</v>
      </c>
    </row>
    <row r="24" spans="2:4" x14ac:dyDescent="0.4">
      <c r="B24">
        <f>B23+(転位計算1!D$7-TAN(B23)+B23)/TAN(B23)^2</f>
        <v>0.36728927358955604</v>
      </c>
      <c r="C24">
        <f>C23+(転位計算2!D$7-TAN(C23)+C23)/TAN(C23)^2</f>
        <v>0.50309327857938346</v>
      </c>
      <c r="D24">
        <f>D23+(転位計算3!D$7-TAN(D23)+D23)/TAN(D23)^2</f>
        <v>0.41226517963368858</v>
      </c>
    </row>
    <row r="25" spans="2:4" x14ac:dyDescent="0.4">
      <c r="B25">
        <f>B24+(転位計算1!D$7-TAN(B24)+B24)/TAN(B24)^2</f>
        <v>0.36728927358955565</v>
      </c>
      <c r="C25">
        <f>C24+(転位計算2!D$7-TAN(C24)+C24)/TAN(C24)^2</f>
        <v>0.50309327857938346</v>
      </c>
      <c r="D25">
        <f>D24+(転位計算3!D$7-TAN(D24)+D24)/TAN(D24)^2</f>
        <v>0.41226517963368858</v>
      </c>
    </row>
    <row r="26" spans="2:4" x14ac:dyDescent="0.4">
      <c r="B26">
        <f>B25+(転位計算1!D$7-TAN(B25)+B25)/TAN(B25)^2</f>
        <v>0.36728927358955604</v>
      </c>
      <c r="C26">
        <f>C25+(転位計算2!D$7-TAN(C25)+C25)/TAN(C25)^2</f>
        <v>0.50309327857938346</v>
      </c>
      <c r="D26">
        <f>D25+(転位計算3!D$7-TAN(D25)+D25)/TAN(D25)^2</f>
        <v>0.41226517963368858</v>
      </c>
    </row>
    <row r="27" spans="2:4" x14ac:dyDescent="0.4">
      <c r="B27">
        <f>B26+(転位計算1!D$7-TAN(B26)+B26)/TAN(B26)^2</f>
        <v>0.36728927358955565</v>
      </c>
      <c r="C27">
        <f>C26+(転位計算2!D$7-TAN(C26)+C26)/TAN(C26)^2</f>
        <v>0.50309327857938346</v>
      </c>
      <c r="D27">
        <f>D26+(転位計算3!D$7-TAN(D26)+D26)/TAN(D26)^2</f>
        <v>0.41226517963368858</v>
      </c>
    </row>
    <row r="28" spans="2:4" x14ac:dyDescent="0.4">
      <c r="B28">
        <f>B27+(転位計算1!D$7-TAN(B27)+B27)/TAN(B27)^2</f>
        <v>0.36728927358955604</v>
      </c>
      <c r="C28">
        <f>C27+(転位計算2!D$7-TAN(C27)+C27)/TAN(C27)^2</f>
        <v>0.50309327857938346</v>
      </c>
      <c r="D28">
        <f>D27+(転位計算3!D$7-TAN(D27)+D27)/TAN(D27)^2</f>
        <v>0.41226517963368858</v>
      </c>
    </row>
    <row r="29" spans="2:4" x14ac:dyDescent="0.4">
      <c r="B29">
        <f>B28+(転位計算1!D$7-TAN(B28)+B28)/TAN(B28)^2</f>
        <v>0.36728927358955565</v>
      </c>
      <c r="C29">
        <f>C28+(転位計算2!D$7-TAN(C28)+C28)/TAN(C28)^2</f>
        <v>0.50309327857938346</v>
      </c>
      <c r="D29">
        <f>D28+(転位計算3!D$7-TAN(D28)+D28)/TAN(D28)^2</f>
        <v>0.41226517963368858</v>
      </c>
    </row>
    <row r="30" spans="2:4" x14ac:dyDescent="0.4">
      <c r="B30">
        <f>B29+(転位計算1!D$7-TAN(B29)+B29)/TAN(B29)^2</f>
        <v>0.36728927358955604</v>
      </c>
      <c r="C30">
        <f>C29+(転位計算2!D$7-TAN(C29)+C29)/TAN(C29)^2</f>
        <v>0.50309327857938346</v>
      </c>
      <c r="D30">
        <f>D29+(転位計算3!D$7-TAN(D29)+D29)/TAN(D29)^2</f>
        <v>0.41226517963368858</v>
      </c>
    </row>
    <row r="31" spans="2:4" x14ac:dyDescent="0.4">
      <c r="B31">
        <f>B30+(転位計算1!D$7-TAN(B30)+B30)/TAN(B30)^2</f>
        <v>0.36728927358955565</v>
      </c>
      <c r="C31">
        <f>C30+(転位計算2!D$7-TAN(C30)+C30)/TAN(C30)^2</f>
        <v>0.50309327857938346</v>
      </c>
      <c r="D31">
        <f>D30+(転位計算3!D$7-TAN(D30)+D30)/TAN(D30)^2</f>
        <v>0.41226517963368858</v>
      </c>
    </row>
    <row r="32" spans="2:4" x14ac:dyDescent="0.4">
      <c r="B32">
        <f>B31+(転位計算1!D$7-TAN(B31)+B31)/TAN(B31)^2</f>
        <v>0.36728927358955604</v>
      </c>
      <c r="C32">
        <f>C31+(転位計算2!D$7-TAN(C31)+C31)/TAN(C31)^2</f>
        <v>0.50309327857938346</v>
      </c>
      <c r="D32">
        <f>D31+(転位計算3!D$7-TAN(D31)+D31)/TAN(D31)^2</f>
        <v>0.41226517963368858</v>
      </c>
    </row>
    <row r="33" spans="2:4" x14ac:dyDescent="0.4">
      <c r="B33">
        <f>B32+(転位計算1!D$7-TAN(B32)+B32)/TAN(B32)^2</f>
        <v>0.36728927358955565</v>
      </c>
      <c r="C33">
        <f>C32+(転位計算2!D$7-TAN(C32)+C32)/TAN(C32)^2</f>
        <v>0.50309327857938346</v>
      </c>
      <c r="D33">
        <f>D32+(転位計算3!D$7-TAN(D32)+D32)/TAN(D32)^2</f>
        <v>0.41226517963368858</v>
      </c>
    </row>
    <row r="34" spans="2:4" x14ac:dyDescent="0.4">
      <c r="B34">
        <f>B33+(転位計算1!D$7-TAN(B33)+B33)/TAN(B33)^2</f>
        <v>0.36728927358955604</v>
      </c>
      <c r="C34">
        <f>C33+(転位計算2!D$7-TAN(C33)+C33)/TAN(C33)^2</f>
        <v>0.50309327857938346</v>
      </c>
      <c r="D34">
        <f>D33+(転位計算3!D$7-TAN(D33)+D33)/TAN(D33)^2</f>
        <v>0.41226517963368858</v>
      </c>
    </row>
    <row r="35" spans="2:4" x14ac:dyDescent="0.4">
      <c r="B35">
        <f>B34+(転位計算1!D$7-TAN(B34)+B34)/TAN(B34)^2</f>
        <v>0.36728927358955565</v>
      </c>
      <c r="C35">
        <f>C34+(転位計算2!D$7-TAN(C34)+C34)/TAN(C34)^2</f>
        <v>0.50309327857938346</v>
      </c>
      <c r="D35">
        <f>D34+(転位計算3!D$7-TAN(D34)+D34)/TAN(D34)^2</f>
        <v>0.41226517963368858</v>
      </c>
    </row>
    <row r="36" spans="2:4" x14ac:dyDescent="0.4">
      <c r="B36">
        <f>B35+(転位計算1!D$7-TAN(B35)+B35)/TAN(B35)^2</f>
        <v>0.36728927358955604</v>
      </c>
      <c r="C36">
        <f>C35+(転位計算2!D$7-TAN(C35)+C35)/TAN(C35)^2</f>
        <v>0.50309327857938346</v>
      </c>
      <c r="D36">
        <f>D35+(転位計算3!D$7-TAN(D35)+D35)/TAN(D35)^2</f>
        <v>0.41226517963368858</v>
      </c>
    </row>
    <row r="37" spans="2:4" x14ac:dyDescent="0.4">
      <c r="B37">
        <f>B36+(転位計算1!D$7-TAN(B36)+B36)/TAN(B36)^2</f>
        <v>0.36728927358955565</v>
      </c>
      <c r="C37">
        <f>C36+(転位計算2!D$7-TAN(C36)+C36)/TAN(C36)^2</f>
        <v>0.50309327857938346</v>
      </c>
      <c r="D37">
        <f>D36+(転位計算3!D$7-TAN(D36)+D36)/TAN(D36)^2</f>
        <v>0.41226517963368858</v>
      </c>
    </row>
    <row r="38" spans="2:4" x14ac:dyDescent="0.4">
      <c r="B38">
        <f>B37+(転位計算1!D$7-TAN(B37)+B37)/TAN(B37)^2</f>
        <v>0.36728927358955604</v>
      </c>
      <c r="C38">
        <f>C37+(転位計算2!D$7-TAN(C37)+C37)/TAN(C37)^2</f>
        <v>0.50309327857938346</v>
      </c>
      <c r="D38">
        <f>D37+(転位計算3!D$7-TAN(D37)+D37)/TAN(D37)^2</f>
        <v>0.41226517963368858</v>
      </c>
    </row>
    <row r="39" spans="2:4" x14ac:dyDescent="0.4">
      <c r="B39">
        <f>B38+(転位計算1!D$7-TAN(B38)+B38)/TAN(B38)^2</f>
        <v>0.36728927358955565</v>
      </c>
      <c r="C39">
        <f>C38+(転位計算2!D$7-TAN(C38)+C38)/TAN(C38)^2</f>
        <v>0.50309327857938346</v>
      </c>
      <c r="D39">
        <f>D38+(転位計算3!D$7-TAN(D38)+D38)/TAN(D38)^2</f>
        <v>0.41226517963368858</v>
      </c>
    </row>
    <row r="40" spans="2:4" x14ac:dyDescent="0.4">
      <c r="B40">
        <f>B39+(転位計算1!D$7-TAN(B39)+B39)/TAN(B39)^2</f>
        <v>0.36728927358955604</v>
      </c>
      <c r="C40">
        <f>C39+(転位計算2!D$7-TAN(C39)+C39)/TAN(C39)^2</f>
        <v>0.50309327857938346</v>
      </c>
      <c r="D40">
        <f>D39+(転位計算3!D$7-TAN(D39)+D39)/TAN(D39)^2</f>
        <v>0.41226517963368858</v>
      </c>
    </row>
    <row r="41" spans="2:4" x14ac:dyDescent="0.4">
      <c r="B41">
        <f>B40+(転位計算1!D$7-TAN(B40)+B40)/TAN(B40)^2</f>
        <v>0.36728927358955565</v>
      </c>
      <c r="C41">
        <f>C40+(転位計算2!D$7-TAN(C40)+C40)/TAN(C40)^2</f>
        <v>0.50309327857938346</v>
      </c>
      <c r="D41">
        <f>D40+(転位計算3!D$7-TAN(D40)+D40)/TAN(D40)^2</f>
        <v>0.41226517963368858</v>
      </c>
    </row>
    <row r="42" spans="2:4" x14ac:dyDescent="0.4">
      <c r="B42">
        <f>B41+(転位計算1!D$7-TAN(B41)+B41)/TAN(B41)^2</f>
        <v>0.36728927358955604</v>
      </c>
      <c r="C42">
        <f>C41+(転位計算2!D$7-TAN(C41)+C41)/TAN(C41)^2</f>
        <v>0.50309327857938346</v>
      </c>
      <c r="D42">
        <f>D41+(転位計算3!D$7-TAN(D41)+D41)/TAN(D41)^2</f>
        <v>0.41226517963368858</v>
      </c>
    </row>
    <row r="43" spans="2:4" x14ac:dyDescent="0.4">
      <c r="B43">
        <f>B42+(転位計算1!D$7-TAN(B42)+B42)/TAN(B42)^2</f>
        <v>0.36728927358955565</v>
      </c>
      <c r="C43">
        <f>C42+(転位計算2!D$7-TAN(C42)+C42)/TAN(C42)^2</f>
        <v>0.50309327857938346</v>
      </c>
      <c r="D43">
        <f>D42+(転位計算3!D$7-TAN(D42)+D42)/TAN(D42)^2</f>
        <v>0.41226517963368858</v>
      </c>
    </row>
    <row r="44" spans="2:4" x14ac:dyDescent="0.4">
      <c r="B44">
        <f>B43+(転位計算1!D$7-TAN(B43)+B43)/TAN(B43)^2</f>
        <v>0.36728927358955604</v>
      </c>
      <c r="C44">
        <f>C43+(転位計算2!D$7-TAN(C43)+C43)/TAN(C43)^2</f>
        <v>0.50309327857938346</v>
      </c>
      <c r="D44">
        <f>D43+(転位計算3!D$7-TAN(D43)+D43)/TAN(D43)^2</f>
        <v>0.41226517963368858</v>
      </c>
    </row>
    <row r="45" spans="2:4" x14ac:dyDescent="0.4">
      <c r="B45">
        <f>B44+(転位計算1!D$7-TAN(B44)+B44)/TAN(B44)^2</f>
        <v>0.36728927358955565</v>
      </c>
      <c r="C45">
        <f>C44+(転位計算2!D$7-TAN(C44)+C44)/TAN(C44)^2</f>
        <v>0.50309327857938346</v>
      </c>
      <c r="D45">
        <f>D44+(転位計算3!D$7-TAN(D44)+D44)/TAN(D44)^2</f>
        <v>0.41226517963368858</v>
      </c>
    </row>
    <row r="46" spans="2:4" x14ac:dyDescent="0.4">
      <c r="B46">
        <f>B45+(転位計算1!D$7-TAN(B45)+B45)/TAN(B45)^2</f>
        <v>0.36728927358955604</v>
      </c>
      <c r="C46">
        <f>C45+(転位計算2!D$7-TAN(C45)+C45)/TAN(C45)^2</f>
        <v>0.50309327857938346</v>
      </c>
      <c r="D46">
        <f>D45+(転位計算3!D$7-TAN(D45)+D45)/TAN(D45)^2</f>
        <v>0.41226517963368858</v>
      </c>
    </row>
    <row r="47" spans="2:4" x14ac:dyDescent="0.4">
      <c r="B47">
        <f>B46+(転位計算1!D$7-TAN(B46)+B46)/TAN(B46)^2</f>
        <v>0.36728927358955565</v>
      </c>
      <c r="C47">
        <f>C46+(転位計算2!D$7-TAN(C46)+C46)/TAN(C46)^2</f>
        <v>0.50309327857938346</v>
      </c>
      <c r="D47">
        <f>D46+(転位計算3!D$7-TAN(D46)+D46)/TAN(D46)^2</f>
        <v>0.41226517963368858</v>
      </c>
    </row>
    <row r="48" spans="2:4" x14ac:dyDescent="0.4">
      <c r="B48">
        <f>B47+(転位計算1!D$7-TAN(B47)+B47)/TAN(B47)^2</f>
        <v>0.36728927358955604</v>
      </c>
      <c r="C48">
        <f>C47+(転位計算2!D$7-TAN(C47)+C47)/TAN(C47)^2</f>
        <v>0.50309327857938346</v>
      </c>
      <c r="D48">
        <f>D47+(転位計算3!D$7-TAN(D47)+D47)/TAN(D47)^2</f>
        <v>0.41226517963368858</v>
      </c>
    </row>
    <row r="49" spans="2:4" x14ac:dyDescent="0.4">
      <c r="B49">
        <f>B48+(転位計算1!D$7-TAN(B48)+B48)/TAN(B48)^2</f>
        <v>0.36728927358955565</v>
      </c>
      <c r="C49">
        <f>C48+(転位計算2!D$7-TAN(C48)+C48)/TAN(C48)^2</f>
        <v>0.50309327857938346</v>
      </c>
      <c r="D49">
        <f>D48+(転位計算3!D$7-TAN(D48)+D48)/TAN(D48)^2</f>
        <v>0.41226517963368858</v>
      </c>
    </row>
    <row r="50" spans="2:4" x14ac:dyDescent="0.4">
      <c r="B50">
        <f>B49+(転位計算1!D$7-TAN(B49)+B49)/TAN(B49)^2</f>
        <v>0.36728927358955604</v>
      </c>
      <c r="C50">
        <f>C49+(転位計算2!D$7-TAN(C49)+C49)/TAN(C49)^2</f>
        <v>0.50309327857938346</v>
      </c>
      <c r="D50">
        <f>D49+(転位計算3!D$7-TAN(D49)+D49)/TAN(D49)^2</f>
        <v>0.41226517963368858</v>
      </c>
    </row>
    <row r="51" spans="2:4" x14ac:dyDescent="0.4">
      <c r="B51">
        <f>B50+(転位計算1!D$7-TAN(B50)+B50)/TAN(B50)^2</f>
        <v>0.36728927358955565</v>
      </c>
      <c r="C51">
        <f>C50+(転位計算2!D$7-TAN(C50)+C50)/TAN(C50)^2</f>
        <v>0.50309327857938346</v>
      </c>
      <c r="D51">
        <f>D50+(転位計算3!D$7-TAN(D50)+D50)/TAN(D50)^2</f>
        <v>0.41226517963368858</v>
      </c>
    </row>
    <row r="52" spans="2:4" x14ac:dyDescent="0.4">
      <c r="B52">
        <f>B51+(転位計算1!D$7-TAN(B51)+B51)/TAN(B51)^2</f>
        <v>0.36728927358955604</v>
      </c>
      <c r="C52">
        <f>C51+(転位計算2!D$7-TAN(C51)+C51)/TAN(C51)^2</f>
        <v>0.50309327857938346</v>
      </c>
      <c r="D52">
        <f>D51+(転位計算3!D$7-TAN(D51)+D51)/TAN(D51)^2</f>
        <v>0.41226517963368858</v>
      </c>
    </row>
    <row r="53" spans="2:4" x14ac:dyDescent="0.4">
      <c r="B53">
        <f>B52+(転位計算1!D$7-TAN(B52)+B52)/TAN(B52)^2</f>
        <v>0.36728927358955565</v>
      </c>
      <c r="C53">
        <f>C52+(転位計算2!D$7-TAN(C52)+C52)/TAN(C52)^2</f>
        <v>0.50309327857938346</v>
      </c>
      <c r="D53">
        <f>D52+(転位計算3!D$7-TAN(D52)+D52)/TAN(D52)^2</f>
        <v>0.41226517963368858</v>
      </c>
    </row>
    <row r="54" spans="2:4" x14ac:dyDescent="0.4">
      <c r="B54">
        <f>B53+(転位計算1!D$7-TAN(B53)+B53)/TAN(B53)^2</f>
        <v>0.36728927358955604</v>
      </c>
      <c r="C54">
        <f>C53+(転位計算2!D$7-TAN(C53)+C53)/TAN(C53)^2</f>
        <v>0.50309327857938346</v>
      </c>
      <c r="D54">
        <f>D53+(転位計算3!D$7-TAN(D53)+D53)/TAN(D53)^2</f>
        <v>0.41226517963368858</v>
      </c>
    </row>
    <row r="55" spans="2:4" x14ac:dyDescent="0.4">
      <c r="B55">
        <f>B54+(転位計算1!D$7-TAN(B54)+B54)/TAN(B54)^2</f>
        <v>0.36728927358955565</v>
      </c>
      <c r="C55">
        <f>C54+(転位計算2!D$7-TAN(C54)+C54)/TAN(C54)^2</f>
        <v>0.50309327857938346</v>
      </c>
      <c r="D55">
        <f>D54+(転位計算3!D$7-TAN(D54)+D54)/TAN(D54)^2</f>
        <v>0.41226517963368858</v>
      </c>
    </row>
    <row r="56" spans="2:4" x14ac:dyDescent="0.4">
      <c r="B56">
        <f>B55+(転位計算1!D$7-TAN(B55)+B55)/TAN(B55)^2</f>
        <v>0.36728927358955604</v>
      </c>
      <c r="C56">
        <f>C55+(転位計算2!D$7-TAN(C55)+C55)/TAN(C55)^2</f>
        <v>0.50309327857938346</v>
      </c>
      <c r="D56">
        <f>D55+(転位計算3!D$7-TAN(D55)+D55)/TAN(D55)^2</f>
        <v>0.41226517963368858</v>
      </c>
    </row>
    <row r="57" spans="2:4" x14ac:dyDescent="0.4">
      <c r="B57">
        <f>B56+(転位計算1!D$7-TAN(B56)+B56)/TAN(B56)^2</f>
        <v>0.36728927358955565</v>
      </c>
      <c r="C57">
        <f>C56+(転位計算2!D$7-TAN(C56)+C56)/TAN(C56)^2</f>
        <v>0.50309327857938346</v>
      </c>
      <c r="D57">
        <f>D56+(転位計算3!D$7-TAN(D56)+D56)/TAN(D56)^2</f>
        <v>0.41226517963368858</v>
      </c>
    </row>
    <row r="58" spans="2:4" x14ac:dyDescent="0.4">
      <c r="B58">
        <f>B57+(転位計算1!D$7-TAN(B57)+B57)/TAN(B57)^2</f>
        <v>0.36728927358955604</v>
      </c>
      <c r="C58">
        <f>C57+(転位計算2!D$7-TAN(C57)+C57)/TAN(C57)^2</f>
        <v>0.50309327857938346</v>
      </c>
      <c r="D58">
        <f>D57+(転位計算3!D$7-TAN(D57)+D57)/TAN(D57)^2</f>
        <v>0.41226517963368858</v>
      </c>
    </row>
    <row r="59" spans="2:4" x14ac:dyDescent="0.4">
      <c r="B59">
        <f>B58+(転位計算1!D$7-TAN(B58)+B58)/TAN(B58)^2</f>
        <v>0.36728927358955565</v>
      </c>
      <c r="C59">
        <f>C58+(転位計算2!D$7-TAN(C58)+C58)/TAN(C58)^2</f>
        <v>0.50309327857938346</v>
      </c>
      <c r="D59">
        <f>D58+(転位計算3!D$7-TAN(D58)+D58)/TAN(D58)^2</f>
        <v>0.41226517963368858</v>
      </c>
    </row>
    <row r="60" spans="2:4" x14ac:dyDescent="0.4">
      <c r="B60">
        <f>B59+(転位計算1!D$7-TAN(B59)+B59)/TAN(B59)^2</f>
        <v>0.36728927358955604</v>
      </c>
      <c r="C60">
        <f>C59+(転位計算2!D$7-TAN(C59)+C59)/TAN(C59)^2</f>
        <v>0.50309327857938346</v>
      </c>
      <c r="D60">
        <f>D59+(転位計算3!D$7-TAN(D59)+D59)/TAN(D59)^2</f>
        <v>0.41226517963368858</v>
      </c>
    </row>
    <row r="61" spans="2:4" x14ac:dyDescent="0.4">
      <c r="B61">
        <f>B60+(転位計算1!D$7-TAN(B60)+B60)/TAN(B60)^2</f>
        <v>0.36728927358955565</v>
      </c>
      <c r="C61">
        <f>C60+(転位計算2!D$7-TAN(C60)+C60)/TAN(C60)^2</f>
        <v>0.50309327857938346</v>
      </c>
      <c r="D61">
        <f>D60+(転位計算3!D$7-TAN(D60)+D60)/TAN(D60)^2</f>
        <v>0.41226517963368858</v>
      </c>
    </row>
    <row r="62" spans="2:4" x14ac:dyDescent="0.4">
      <c r="B62">
        <f>B61+(転位計算1!D$7-TAN(B61)+B61)/TAN(B61)^2</f>
        <v>0.36728927358955604</v>
      </c>
      <c r="C62">
        <f>C61+(転位計算2!D$7-TAN(C61)+C61)/TAN(C61)^2</f>
        <v>0.50309327857938346</v>
      </c>
      <c r="D62">
        <f>D61+(転位計算3!D$7-TAN(D61)+D61)/TAN(D61)^2</f>
        <v>0.41226517963368858</v>
      </c>
    </row>
    <row r="63" spans="2:4" x14ac:dyDescent="0.4">
      <c r="B63">
        <f>B62+(転位計算1!D$7-TAN(B62)+B62)/TAN(B62)^2</f>
        <v>0.36728927358955565</v>
      </c>
      <c r="C63">
        <f>C62+(転位計算2!D$7-TAN(C62)+C62)/TAN(C62)^2</f>
        <v>0.50309327857938346</v>
      </c>
      <c r="D63">
        <f>D62+(転位計算3!D$7-TAN(D62)+D62)/TAN(D62)^2</f>
        <v>0.41226517963368858</v>
      </c>
    </row>
    <row r="64" spans="2:4" x14ac:dyDescent="0.4">
      <c r="B64">
        <f>B63+(転位計算1!D$7-TAN(B63)+B63)/TAN(B63)^2</f>
        <v>0.36728927358955604</v>
      </c>
      <c r="C64">
        <f>C63+(転位計算2!D$7-TAN(C63)+C63)/TAN(C63)^2</f>
        <v>0.50309327857938346</v>
      </c>
      <c r="D64">
        <f>D63+(転位計算3!D$7-TAN(D63)+D63)/TAN(D63)^2</f>
        <v>0.41226517963368858</v>
      </c>
    </row>
    <row r="65" spans="2:4" x14ac:dyDescent="0.4">
      <c r="B65">
        <f>B64+(転位計算1!D$7-TAN(B64)+B64)/TAN(B64)^2</f>
        <v>0.36728927358955565</v>
      </c>
      <c r="C65">
        <f>C64+(転位計算2!D$7-TAN(C64)+C64)/TAN(C64)^2</f>
        <v>0.50309327857938346</v>
      </c>
      <c r="D65">
        <f>D64+(転位計算3!D$7-TAN(D64)+D64)/TAN(D64)^2</f>
        <v>0.41226517963368858</v>
      </c>
    </row>
    <row r="66" spans="2:4" x14ac:dyDescent="0.4">
      <c r="B66">
        <f>B65+(転位計算1!D$7-TAN(B65)+B65)/TAN(B65)^2</f>
        <v>0.36728927358955604</v>
      </c>
      <c r="C66">
        <f>C65+(転位計算2!D$7-TAN(C65)+C65)/TAN(C65)^2</f>
        <v>0.50309327857938346</v>
      </c>
      <c r="D66">
        <f>D65+(転位計算3!D$7-TAN(D65)+D65)/TAN(D65)^2</f>
        <v>0.41226517963368858</v>
      </c>
    </row>
    <row r="67" spans="2:4" x14ac:dyDescent="0.4">
      <c r="B67">
        <f>B66+(転位計算1!D$7-TAN(B66)+B66)/TAN(B66)^2</f>
        <v>0.36728927358955565</v>
      </c>
      <c r="C67">
        <f>C66+(転位計算2!D$7-TAN(C66)+C66)/TAN(C66)^2</f>
        <v>0.50309327857938346</v>
      </c>
      <c r="D67">
        <f>D66+(転位計算3!D$7-TAN(D66)+D66)/TAN(D66)^2</f>
        <v>0.41226517963368858</v>
      </c>
    </row>
    <row r="68" spans="2:4" x14ac:dyDescent="0.4">
      <c r="B68">
        <f>B67+(転位計算1!D$7-TAN(B67)+B67)/TAN(B67)^2</f>
        <v>0.36728927358955604</v>
      </c>
      <c r="C68">
        <f>C67+(転位計算2!D$7-TAN(C67)+C67)/TAN(C67)^2</f>
        <v>0.50309327857938346</v>
      </c>
      <c r="D68">
        <f>D67+(転位計算3!D$7-TAN(D67)+D67)/TAN(D67)^2</f>
        <v>0.41226517963368858</v>
      </c>
    </row>
    <row r="69" spans="2:4" x14ac:dyDescent="0.4">
      <c r="B69">
        <f>B68+(転位計算1!D$7-TAN(B68)+B68)/TAN(B68)^2</f>
        <v>0.36728927358955565</v>
      </c>
      <c r="C69">
        <f>C68+(転位計算2!D$7-TAN(C68)+C68)/TAN(C68)^2</f>
        <v>0.50309327857938346</v>
      </c>
      <c r="D69">
        <f>D68+(転位計算3!D$7-TAN(D68)+D68)/TAN(D68)^2</f>
        <v>0.41226517963368858</v>
      </c>
    </row>
    <row r="70" spans="2:4" x14ac:dyDescent="0.4">
      <c r="B70">
        <f>B69+(転位計算1!D$7-TAN(B69)+B69)/TAN(B69)^2</f>
        <v>0.36728927358955604</v>
      </c>
      <c r="C70">
        <f>C69+(転位計算2!D$7-TAN(C69)+C69)/TAN(C69)^2</f>
        <v>0.50309327857938346</v>
      </c>
      <c r="D70">
        <f>D69+(転位計算3!D$7-TAN(D69)+D69)/TAN(D69)^2</f>
        <v>0.41226517963368858</v>
      </c>
    </row>
    <row r="71" spans="2:4" x14ac:dyDescent="0.4">
      <c r="B71">
        <f>B70+(転位計算1!D$7-TAN(B70)+B70)/TAN(B70)^2</f>
        <v>0.36728927358955565</v>
      </c>
      <c r="C71">
        <f>C70+(転位計算2!D$7-TAN(C70)+C70)/TAN(C70)^2</f>
        <v>0.50309327857938346</v>
      </c>
      <c r="D71">
        <f>D70+(転位計算3!D$7-TAN(D70)+D70)/TAN(D70)^2</f>
        <v>0.41226517963368858</v>
      </c>
    </row>
    <row r="72" spans="2:4" x14ac:dyDescent="0.4">
      <c r="B72">
        <f>B71+(転位計算1!D$7-TAN(B71)+B71)/TAN(B71)^2</f>
        <v>0.36728927358955604</v>
      </c>
      <c r="C72">
        <f>C71+(転位計算2!D$7-TAN(C71)+C71)/TAN(C71)^2</f>
        <v>0.50309327857938346</v>
      </c>
      <c r="D72">
        <f>D71+(転位計算3!D$7-TAN(D71)+D71)/TAN(D71)^2</f>
        <v>0.41226517963368858</v>
      </c>
    </row>
    <row r="73" spans="2:4" x14ac:dyDescent="0.4">
      <c r="B73">
        <f>B72+(転位計算1!D$7-TAN(B72)+B72)/TAN(B72)^2</f>
        <v>0.36728927358955565</v>
      </c>
      <c r="C73">
        <f>C72+(転位計算2!D$7-TAN(C72)+C72)/TAN(C72)^2</f>
        <v>0.50309327857938346</v>
      </c>
      <c r="D73">
        <f>D72+(転位計算3!D$7-TAN(D72)+D72)/TAN(D72)^2</f>
        <v>0.41226517963368858</v>
      </c>
    </row>
    <row r="74" spans="2:4" x14ac:dyDescent="0.4">
      <c r="B74">
        <f>B73+(転位計算1!D$7-TAN(B73)+B73)/TAN(B73)^2</f>
        <v>0.36728927358955604</v>
      </c>
      <c r="C74">
        <f>C73+(転位計算2!D$7-TAN(C73)+C73)/TAN(C73)^2</f>
        <v>0.50309327857938346</v>
      </c>
      <c r="D74">
        <f>D73+(転位計算3!D$7-TAN(D73)+D73)/TAN(D73)^2</f>
        <v>0.41226517963368858</v>
      </c>
    </row>
    <row r="75" spans="2:4" x14ac:dyDescent="0.4">
      <c r="B75">
        <f>B74+(転位計算1!D$7-TAN(B74)+B74)/TAN(B74)^2</f>
        <v>0.36728927358955565</v>
      </c>
      <c r="C75">
        <f>C74+(転位計算2!D$7-TAN(C74)+C74)/TAN(C74)^2</f>
        <v>0.50309327857938346</v>
      </c>
      <c r="D75">
        <f>D74+(転位計算3!D$7-TAN(D74)+D74)/TAN(D74)^2</f>
        <v>0.41226517963368858</v>
      </c>
    </row>
    <row r="76" spans="2:4" x14ac:dyDescent="0.4">
      <c r="B76">
        <f>B75+(転位計算1!D$7-TAN(B75)+B75)/TAN(B75)^2</f>
        <v>0.36728927358955604</v>
      </c>
      <c r="C76">
        <f>C75+(転位計算2!D$7-TAN(C75)+C75)/TAN(C75)^2</f>
        <v>0.50309327857938346</v>
      </c>
      <c r="D76">
        <f>D75+(転位計算3!D$7-TAN(D75)+D75)/TAN(D75)^2</f>
        <v>0.41226517963368858</v>
      </c>
    </row>
    <row r="77" spans="2:4" x14ac:dyDescent="0.4">
      <c r="B77">
        <f>B76+(転位計算1!D$7-TAN(B76)+B76)/TAN(B76)^2</f>
        <v>0.36728927358955565</v>
      </c>
      <c r="C77">
        <f>C76+(転位計算2!D$7-TAN(C76)+C76)/TAN(C76)^2</f>
        <v>0.50309327857938346</v>
      </c>
      <c r="D77">
        <f>D76+(転位計算3!D$7-TAN(D76)+D76)/TAN(D76)^2</f>
        <v>0.41226517963368858</v>
      </c>
    </row>
    <row r="78" spans="2:4" x14ac:dyDescent="0.4">
      <c r="B78">
        <f>B77+(転位計算1!D$7-TAN(B77)+B77)/TAN(B77)^2</f>
        <v>0.36728927358955604</v>
      </c>
      <c r="C78">
        <f>C77+(転位計算2!D$7-TAN(C77)+C77)/TAN(C77)^2</f>
        <v>0.50309327857938346</v>
      </c>
      <c r="D78">
        <f>D77+(転位計算3!D$7-TAN(D77)+D77)/TAN(D77)^2</f>
        <v>0.41226517963368858</v>
      </c>
    </row>
    <row r="79" spans="2:4" x14ac:dyDescent="0.4">
      <c r="B79">
        <f>B78+(転位計算1!D$7-TAN(B78)+B78)/TAN(B78)^2</f>
        <v>0.36728927358955565</v>
      </c>
      <c r="C79">
        <f>C78+(転位計算2!D$7-TAN(C78)+C78)/TAN(C78)^2</f>
        <v>0.50309327857938346</v>
      </c>
      <c r="D79">
        <f>D78+(転位計算3!D$7-TAN(D78)+D78)/TAN(D78)^2</f>
        <v>0.41226517963368858</v>
      </c>
    </row>
    <row r="80" spans="2:4" x14ac:dyDescent="0.4">
      <c r="B80">
        <f>B79+(転位計算1!D$7-TAN(B79)+B79)/TAN(B79)^2</f>
        <v>0.36728927358955604</v>
      </c>
      <c r="C80">
        <f>C79+(転位計算2!D$7-TAN(C79)+C79)/TAN(C79)^2</f>
        <v>0.50309327857938346</v>
      </c>
      <c r="D80">
        <f>D79+(転位計算3!D$7-TAN(D79)+D79)/TAN(D79)^2</f>
        <v>0.41226517963368858</v>
      </c>
    </row>
    <row r="81" spans="2:4" x14ac:dyDescent="0.4">
      <c r="B81">
        <f>B80+(転位計算1!D$7-TAN(B80)+B80)/TAN(B80)^2</f>
        <v>0.36728927358955565</v>
      </c>
      <c r="C81">
        <f>C80+(転位計算2!D$7-TAN(C80)+C80)/TAN(C80)^2</f>
        <v>0.50309327857938346</v>
      </c>
      <c r="D81">
        <f>D80+(転位計算3!D$7-TAN(D80)+D80)/TAN(D80)^2</f>
        <v>0.41226517963368858</v>
      </c>
    </row>
    <row r="82" spans="2:4" x14ac:dyDescent="0.4">
      <c r="B82">
        <f>B81+(転位計算1!D$7-TAN(B81)+B81)/TAN(B81)^2</f>
        <v>0.36728927358955604</v>
      </c>
      <c r="C82">
        <f>C81+(転位計算2!D$7-TAN(C81)+C81)/TAN(C81)^2</f>
        <v>0.50309327857938346</v>
      </c>
      <c r="D82">
        <f>D81+(転位計算3!D$7-TAN(D81)+D81)/TAN(D81)^2</f>
        <v>0.41226517963368858</v>
      </c>
    </row>
    <row r="83" spans="2:4" x14ac:dyDescent="0.4">
      <c r="B83">
        <f>B82+(転位計算1!D$7-TAN(B82)+B82)/TAN(B82)^2</f>
        <v>0.36728927358955565</v>
      </c>
      <c r="C83">
        <f>C82+(転位計算2!D$7-TAN(C82)+C82)/TAN(C82)^2</f>
        <v>0.50309327857938346</v>
      </c>
      <c r="D83">
        <f>D82+(転位計算3!D$7-TAN(D82)+D82)/TAN(D82)^2</f>
        <v>0.41226517963368858</v>
      </c>
    </row>
    <row r="84" spans="2:4" x14ac:dyDescent="0.4">
      <c r="B84">
        <f>B83+(転位計算1!D$7-TAN(B83)+B83)/TAN(B83)^2</f>
        <v>0.36728927358955604</v>
      </c>
      <c r="C84">
        <f>C83+(転位計算2!D$7-TAN(C83)+C83)/TAN(C83)^2</f>
        <v>0.50309327857938346</v>
      </c>
      <c r="D84">
        <f>D83+(転位計算3!D$7-TAN(D83)+D83)/TAN(D83)^2</f>
        <v>0.41226517963368858</v>
      </c>
    </row>
    <row r="85" spans="2:4" x14ac:dyDescent="0.4">
      <c r="B85">
        <f>B84+(転位計算1!D$7-TAN(B84)+B84)/TAN(B84)^2</f>
        <v>0.36728927358955565</v>
      </c>
      <c r="C85">
        <f>C84+(転位計算2!D$7-TAN(C84)+C84)/TAN(C84)^2</f>
        <v>0.50309327857938346</v>
      </c>
      <c r="D85">
        <f>D84+(転位計算3!D$7-TAN(D84)+D84)/TAN(D84)^2</f>
        <v>0.41226517963368858</v>
      </c>
    </row>
    <row r="86" spans="2:4" x14ac:dyDescent="0.4">
      <c r="B86">
        <f>B85+(転位計算1!D$7-TAN(B85)+B85)/TAN(B85)^2</f>
        <v>0.36728927358955604</v>
      </c>
      <c r="C86">
        <f>C85+(転位計算2!D$7-TAN(C85)+C85)/TAN(C85)^2</f>
        <v>0.50309327857938346</v>
      </c>
      <c r="D86">
        <f>D85+(転位計算3!D$7-TAN(D85)+D85)/TAN(D85)^2</f>
        <v>0.41226517963368858</v>
      </c>
    </row>
    <row r="87" spans="2:4" x14ac:dyDescent="0.4">
      <c r="B87">
        <f>B86+(転位計算1!D$7-TAN(B86)+B86)/TAN(B86)^2</f>
        <v>0.36728927358955565</v>
      </c>
      <c r="C87">
        <f>C86+(転位計算2!D$7-TAN(C86)+C86)/TAN(C86)^2</f>
        <v>0.50309327857938346</v>
      </c>
      <c r="D87">
        <f>D86+(転位計算3!D$7-TAN(D86)+D86)/TAN(D86)^2</f>
        <v>0.41226517963368858</v>
      </c>
    </row>
    <row r="88" spans="2:4" x14ac:dyDescent="0.4">
      <c r="B88">
        <f>B87+(転位計算1!D$7-TAN(B87)+B87)/TAN(B87)^2</f>
        <v>0.36728927358955604</v>
      </c>
      <c r="C88">
        <f>C87+(転位計算2!D$7-TAN(C87)+C87)/TAN(C87)^2</f>
        <v>0.50309327857938346</v>
      </c>
      <c r="D88">
        <f>D87+(転位計算3!D$7-TAN(D87)+D87)/TAN(D87)^2</f>
        <v>0.41226517963368858</v>
      </c>
    </row>
    <row r="89" spans="2:4" x14ac:dyDescent="0.4">
      <c r="B89">
        <f>B88+(転位計算1!D$7-TAN(B88)+B88)/TAN(B88)^2</f>
        <v>0.36728927358955565</v>
      </c>
      <c r="C89">
        <f>C88+(転位計算2!D$7-TAN(C88)+C88)/TAN(C88)^2</f>
        <v>0.50309327857938346</v>
      </c>
      <c r="D89">
        <f>D88+(転位計算3!D$7-TAN(D88)+D88)/TAN(D88)^2</f>
        <v>0.41226517963368858</v>
      </c>
    </row>
    <row r="90" spans="2:4" x14ac:dyDescent="0.4">
      <c r="B90">
        <f>B89+(転位計算1!D$7-TAN(B89)+B89)/TAN(B89)^2</f>
        <v>0.36728927358955604</v>
      </c>
      <c r="C90">
        <f>C89+(転位計算2!D$7-TAN(C89)+C89)/TAN(C89)^2</f>
        <v>0.50309327857938346</v>
      </c>
      <c r="D90">
        <f>D89+(転位計算3!D$7-TAN(D89)+D89)/TAN(D89)^2</f>
        <v>0.41226517963368858</v>
      </c>
    </row>
    <row r="91" spans="2:4" x14ac:dyDescent="0.4">
      <c r="B91">
        <f>B90+(転位計算1!D$7-TAN(B90)+B90)/TAN(B90)^2</f>
        <v>0.36728927358955565</v>
      </c>
      <c r="C91">
        <f>C90+(転位計算2!D$7-TAN(C90)+C90)/TAN(C90)^2</f>
        <v>0.50309327857938346</v>
      </c>
      <c r="D91">
        <f>D90+(転位計算3!D$7-TAN(D90)+D90)/TAN(D90)^2</f>
        <v>0.41226517963368858</v>
      </c>
    </row>
    <row r="92" spans="2:4" x14ac:dyDescent="0.4">
      <c r="B92">
        <f>B91+(転位計算1!D$7-TAN(B91)+B91)/TAN(B91)^2</f>
        <v>0.36728927358955604</v>
      </c>
      <c r="C92">
        <f>C91+(転位計算2!D$7-TAN(C91)+C91)/TAN(C91)^2</f>
        <v>0.50309327857938346</v>
      </c>
      <c r="D92">
        <f>D91+(転位計算3!D$7-TAN(D91)+D91)/TAN(D91)^2</f>
        <v>0.41226517963368858</v>
      </c>
    </row>
    <row r="93" spans="2:4" x14ac:dyDescent="0.4">
      <c r="B93">
        <f>B92+(転位計算1!D$7-TAN(B92)+B92)/TAN(B92)^2</f>
        <v>0.36728927358955565</v>
      </c>
      <c r="C93">
        <f>C92+(転位計算2!D$7-TAN(C92)+C92)/TAN(C92)^2</f>
        <v>0.50309327857938346</v>
      </c>
      <c r="D93">
        <f>D92+(転位計算3!D$7-TAN(D92)+D92)/TAN(D92)^2</f>
        <v>0.41226517963368858</v>
      </c>
    </row>
    <row r="94" spans="2:4" x14ac:dyDescent="0.4">
      <c r="B94">
        <f>B93+(転位計算1!D$7-TAN(B93)+B93)/TAN(B93)^2</f>
        <v>0.36728927358955604</v>
      </c>
      <c r="C94">
        <f>C93+(転位計算2!D$7-TAN(C93)+C93)/TAN(C93)^2</f>
        <v>0.50309327857938346</v>
      </c>
      <c r="D94">
        <f>D93+(転位計算3!D$7-TAN(D93)+D93)/TAN(D93)^2</f>
        <v>0.41226517963368858</v>
      </c>
    </row>
    <row r="95" spans="2:4" x14ac:dyDescent="0.4">
      <c r="B95">
        <f>B94+(転位計算1!D$7-TAN(B94)+B94)/TAN(B94)^2</f>
        <v>0.36728927358955565</v>
      </c>
      <c r="C95">
        <f>C94+(転位計算2!D$7-TAN(C94)+C94)/TAN(C94)^2</f>
        <v>0.50309327857938346</v>
      </c>
      <c r="D95">
        <f>D94+(転位計算3!D$7-TAN(D94)+D94)/TAN(D94)^2</f>
        <v>0.41226517963368858</v>
      </c>
    </row>
    <row r="96" spans="2:4" x14ac:dyDescent="0.4">
      <c r="B96">
        <f>B95+(転位計算1!D$7-TAN(B95)+B95)/TAN(B95)^2</f>
        <v>0.36728927358955604</v>
      </c>
      <c r="C96">
        <f>C95+(転位計算2!D$7-TAN(C95)+C95)/TAN(C95)^2</f>
        <v>0.50309327857938346</v>
      </c>
      <c r="D96">
        <f>D95+(転位計算3!D$7-TAN(D95)+D95)/TAN(D95)^2</f>
        <v>0.41226517963368858</v>
      </c>
    </row>
    <row r="97" spans="2:4" x14ac:dyDescent="0.4">
      <c r="B97">
        <f>B96+(転位計算1!D$7-TAN(B96)+B96)/TAN(B96)^2</f>
        <v>0.36728927358955565</v>
      </c>
      <c r="C97">
        <f>C96+(転位計算2!D$7-TAN(C96)+C96)/TAN(C96)^2</f>
        <v>0.50309327857938346</v>
      </c>
      <c r="D97">
        <f>D96+(転位計算3!D$7-TAN(D96)+D96)/TAN(D96)^2</f>
        <v>0.41226517963368858</v>
      </c>
    </row>
    <row r="98" spans="2:4" x14ac:dyDescent="0.4">
      <c r="B98">
        <f>B97+(転位計算1!D$7-TAN(B97)+B97)/TAN(B97)^2</f>
        <v>0.36728927358955604</v>
      </c>
      <c r="C98">
        <f>C97+(転位計算2!D$7-TAN(C97)+C97)/TAN(C97)^2</f>
        <v>0.50309327857938346</v>
      </c>
      <c r="D98">
        <f>D97+(転位計算3!D$7-TAN(D97)+D97)/TAN(D97)^2</f>
        <v>0.41226517963368858</v>
      </c>
    </row>
    <row r="99" spans="2:4" x14ac:dyDescent="0.4">
      <c r="B99">
        <f>B98+(転位計算1!D$7-TAN(B98)+B98)/TAN(B98)^2</f>
        <v>0.36728927358955565</v>
      </c>
      <c r="C99">
        <f>C98+(転位計算2!D$7-TAN(C98)+C98)/TAN(C98)^2</f>
        <v>0.50309327857938346</v>
      </c>
      <c r="D99">
        <f>D98+(転位計算3!D$7-TAN(D98)+D98)/TAN(D98)^2</f>
        <v>0.41226517963368858</v>
      </c>
    </row>
    <row r="100" spans="2:4" x14ac:dyDescent="0.4">
      <c r="B100" s="13">
        <f>B99+(転位計算1!D$7-TAN(B99)+B99)/TAN(B99)^2</f>
        <v>0.36728927358955604</v>
      </c>
      <c r="C100" s="13">
        <f>C99+(転位計算2!D$7-TAN(C99)+C99)/TAN(C99)^2</f>
        <v>0.50309327857938346</v>
      </c>
      <c r="D100" s="13">
        <f>D99+(転位計算3!D$7-TAN(D99)+D99)/TAN(D99)^2</f>
        <v>0.41226517963368858</v>
      </c>
    </row>
  </sheetData>
  <phoneticPr fontId="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>
      <selection activeCell="O14" sqref="O14"/>
    </sheetView>
  </sheetViews>
  <sheetFormatPr defaultRowHeight="18.75" x14ac:dyDescent="0.4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転位計算1</vt:lpstr>
      <vt:lpstr>転位計算2</vt:lpstr>
      <vt:lpstr>転位計算3</vt:lpstr>
      <vt:lpstr>inv逆関数</vt:lpstr>
      <vt:lpstr>転位歯車の出力方法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浅村和人</dc:creator>
  <cp:lastModifiedBy>Muzhou Wu</cp:lastModifiedBy>
  <dcterms:created xsi:type="dcterms:W3CDTF">2016-11-24T19:01:31Z</dcterms:created>
  <dcterms:modified xsi:type="dcterms:W3CDTF">2022-02-22T15:32:45Z</dcterms:modified>
</cp:coreProperties>
</file>