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/Desktop/Personal-Repo/Crowdfunding-Analytics/"/>
    </mc:Choice>
  </mc:AlternateContent>
  <xr:revisionPtr revIDLastSave="0" documentId="13_ncr:1_{897AA377-5725-434A-AB81-EF7EBC0F1539}" xr6:coauthVersionLast="47" xr6:coauthVersionMax="47" xr10:uidLastSave="{00000000-0000-0000-0000-000000000000}"/>
  <bookViews>
    <workbookView xWindow="2200" yWindow="3840" windowWidth="27640" windowHeight="16480" xr2:uid="{00000000-000D-0000-FFFF-FFFF00000000}"/>
  </bookViews>
  <sheets>
    <sheet name="Crowdfunding" sheetId="1" r:id="rId1"/>
    <sheet name="Pivot Table 1" sheetId="4" r:id="rId2"/>
    <sheet name="Pivot Table 2" sheetId="2" r:id="rId3"/>
    <sheet name="Pivot Table 3" sheetId="3" r:id="rId4"/>
    <sheet name="Extra Pivot Table" sheetId="6" r:id="rId5"/>
    <sheet name="Crowfunding Goal Analysis" sheetId="7" r:id="rId6"/>
    <sheet name="Summary Statistics" sheetId="8" r:id="rId7"/>
  </sheets>
  <definedNames>
    <definedName name="_xlnm._FilterDatabase" localSheetId="0" hidden="1">Crowdfunding!$A$1:$T$1001</definedName>
  </definedNames>
  <calcPr calcId="191029"/>
  <pivotCaches>
    <pivotCache cacheId="52" r:id="rId8"/>
    <pivotCache cacheId="5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8" l="1"/>
  <c r="J7" i="8"/>
  <c r="J6" i="8"/>
  <c r="J5" i="8"/>
  <c r="J3" i="8"/>
  <c r="J4" i="8"/>
  <c r="I8" i="8"/>
  <c r="I7" i="8"/>
  <c r="I6" i="8"/>
  <c r="I5" i="8"/>
  <c r="I3" i="8"/>
  <c r="I4" i="8"/>
  <c r="B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9" i="7"/>
  <c r="C10" i="7"/>
  <c r="C8" i="7"/>
  <c r="C7" i="7"/>
  <c r="C6" i="7"/>
  <c r="C5" i="7"/>
  <c r="C4" i="7"/>
  <c r="C3" i="7"/>
  <c r="C2" i="7"/>
  <c r="B12" i="7"/>
  <c r="B10" i="7"/>
  <c r="B8" i="7"/>
  <c r="B13" i="7"/>
  <c r="B11" i="7"/>
  <c r="B9" i="7"/>
  <c r="B7" i="7"/>
  <c r="B6" i="7"/>
  <c r="B5" i="7"/>
  <c r="B4" i="7"/>
  <c r="B3" i="7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B33" i="2"/>
  <c r="E7" i="7" l="1"/>
  <c r="G7" i="7" s="1"/>
  <c r="E6" i="7"/>
  <c r="H6" i="7" s="1"/>
  <c r="E5" i="7"/>
  <c r="F5" i="7" s="1"/>
  <c r="E2" i="7"/>
  <c r="E4" i="7"/>
  <c r="F4" i="7" s="1"/>
  <c r="E13" i="7"/>
  <c r="F13" i="7" s="1"/>
  <c r="E3" i="7"/>
  <c r="H3" i="7" s="1"/>
  <c r="E12" i="7"/>
  <c r="F12" i="7" s="1"/>
  <c r="E11" i="7"/>
  <c r="H11" i="7" s="1"/>
  <c r="E10" i="7"/>
  <c r="H10" i="7" s="1"/>
  <c r="E9" i="7"/>
  <c r="F9" i="7" s="1"/>
  <c r="E8" i="7"/>
  <c r="F8" i="7" s="1"/>
  <c r="H4" i="7" l="1"/>
  <c r="H13" i="7"/>
  <c r="G4" i="7"/>
  <c r="H12" i="7"/>
  <c r="G12" i="7"/>
  <c r="H9" i="7"/>
  <c r="G11" i="7"/>
  <c r="F7" i="7"/>
  <c r="F3" i="7"/>
  <c r="G8" i="7"/>
  <c r="G5" i="7"/>
  <c r="H5" i="7"/>
  <c r="F6" i="7"/>
  <c r="F10" i="7"/>
  <c r="G10" i="7"/>
  <c r="F11" i="7"/>
  <c r="H8" i="7"/>
  <c r="G9" i="7"/>
  <c r="G13" i="7"/>
  <c r="H7" i="7"/>
  <c r="G6" i="7"/>
  <c r="G3" i="7"/>
  <c r="H2" i="7"/>
  <c r="G2" i="7"/>
  <c r="F2" i="7"/>
</calcChain>
</file>

<file path=xl/sharedStrings.xml><?xml version="1.0" encoding="utf-8"?>
<sst xmlns="http://schemas.openxmlformats.org/spreadsheetml/2006/main" count="9112" uniqueCount="2124">
  <si>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</si>
  <si>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</si>
  <si>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</si>
  <si>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</si>
  <si>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</si>
  <si>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</si>
  <si>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</si>
  <si>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</si>
  <si>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</si>
  <si>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</si>
  <si>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</si>
  <si>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</si>
  <si>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</si>
  <si>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</si>
  <si>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</si>
  <si>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</si>
  <si>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</si>
  <si>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</si>
  <si>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</si>
  <si>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</si>
  <si>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</si>
  <si>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</si>
  <si>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</si>
  <si>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</si>
  <si>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</si>
  <si>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</si>
  <si>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</si>
  <si>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</si>
  <si>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</si>
  <si>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</si>
  <si>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</si>
  <si>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</si>
  <si>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</si>
  <si>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</si>
  <si>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</si>
  <si>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</si>
  <si>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</si>
  <si>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</si>
  <si>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</si>
  <si>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</si>
  <si>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</si>
  <si>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</si>
  <si>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</si>
  <si>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</si>
  <si>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</si>
  <si>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</si>
  <si>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</si>
  <si>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</si>
  <si>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</si>
  <si>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</si>
  <si>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</si>
  <si>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</si>
  <si>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</si>
  <si>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</si>
  <si>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</si>
  <si>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</si>
  <si>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</si>
  <si>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</si>
  <si>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</si>
  <si>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</si>
  <si>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</si>
  <si>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</si>
  <si>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</si>
  <si>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</si>
  <si>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</si>
  <si>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</si>
  <si>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</si>
  <si>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</si>
  <si>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</si>
  <si>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</si>
  <si>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</si>
  <si>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</si>
  <si>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</si>
  <si>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</si>
  <si>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</si>
  <si>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</si>
  <si>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</si>
  <si>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</si>
  <si>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</si>
  <si>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</si>
  <si>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</si>
  <si>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</si>
  <si>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</si>
  <si>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</si>
  <si>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</si>
  <si>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</si>
  <si>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</si>
  <si>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</si>
  <si>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</si>
  <si>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</si>
  <si>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</si>
  <si>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</si>
  <si>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</si>
  <si>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</si>
  <si>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</si>
  <si>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</si>
  <si>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</si>
  <si>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</si>
  <si>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</si>
  <si>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</si>
  <si>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</si>
  <si>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</si>
  <si>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</si>
  <si>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</si>
  <si>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</si>
  <si>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</si>
  <si>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</si>
  <si>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</si>
  <si>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</si>
  <si>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</si>
  <si>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</si>
  <si>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</si>
  <si>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</si>
  <si>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</si>
  <si>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</si>
  <si>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</si>
  <si>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</si>
  <si>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</si>
  <si>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</si>
  <si>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</si>
  <si>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</si>
  <si>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</si>
  <si>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</si>
  <si>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</si>
  <si>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</si>
  <si>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</si>
  <si>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</si>
  <si>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</si>
  <si>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</si>
  <si>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</si>
  <si>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</si>
  <si>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</si>
  <si>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</si>
  <si>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</si>
  <si>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</si>
  <si>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</si>
  <si>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</si>
  <si>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</si>
  <si>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</si>
  <si>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</si>
  <si>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</si>
  <si>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</si>
  <si>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</si>
  <si>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</si>
  <si>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</si>
  <si>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</si>
  <si>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</si>
  <si>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</si>
  <si>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</si>
  <si>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</si>
  <si>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</si>
  <si>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</si>
  <si>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</si>
  <si>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</si>
  <si>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</si>
  <si>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</si>
  <si>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</si>
  <si>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</si>
  <si>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</si>
  <si>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</si>
  <si>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</si>
  <si>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</si>
  <si>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</si>
  <si>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</si>
  <si>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</si>
  <si>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</si>
  <si>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</si>
  <si>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</si>
  <si>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</si>
  <si>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</si>
  <si>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</si>
  <si>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</si>
  <si>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</si>
  <si>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</si>
  <si>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</si>
  <si>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</si>
  <si>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</si>
  <si>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</si>
  <si>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</si>
  <si>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</si>
  <si>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</si>
  <si>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</si>
  <si>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</si>
  <si>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</si>
  <si>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</si>
  <si>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</si>
  <si>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</si>
  <si>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</si>
  <si>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</si>
  <si>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</si>
  <si>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</si>
  <si>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</si>
  <si>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</si>
  <si>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</si>
  <si>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</si>
  <si>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</si>
  <si>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</si>
  <si>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</si>
  <si>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</si>
  <si>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</si>
  <si>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</si>
  <si>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</si>
  <si>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</si>
  <si>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</si>
  <si>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</si>
  <si>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</si>
  <si>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</si>
  <si>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</si>
  <si>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</si>
  <si>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</si>
  <si>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</si>
  <si>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</si>
  <si>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</si>
  <si>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</si>
  <si>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</si>
  <si>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</si>
  <si>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</si>
  <si>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</si>
  <si>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</si>
  <si>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</si>
  <si>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</si>
  <si>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</si>
  <si>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</si>
  <si>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</si>
  <si>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</si>
  <si>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</si>
  <si>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</si>
  <si>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</si>
  <si>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</si>
  <si>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</si>
  <si>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</si>
  <si>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</si>
  <si>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</si>
  <si>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</si>
  <si>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</si>
  <si>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</si>
  <si>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</si>
  <si>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</si>
  <si>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</si>
  <si>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</si>
  <si>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</si>
  <si>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</si>
  <si>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</si>
  <si>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</si>
  <si>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</si>
  <si>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</si>
  <si>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</si>
  <si>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</si>
  <si>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</si>
  <si>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</si>
  <si>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</si>
  <si>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</si>
  <si>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</si>
  <si>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</si>
  <si>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</si>
  <si>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</si>
  <si>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</si>
  <si>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</si>
  <si>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</si>
  <si>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</si>
  <si>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</si>
  <si>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</si>
  <si>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</si>
  <si>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</si>
  <si>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</si>
  <si>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</si>
  <si>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</si>
  <si>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</si>
  <si>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</si>
  <si>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</si>
  <si>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</si>
  <si>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</si>
  <si>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</si>
  <si>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</si>
  <si>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</si>
  <si>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</si>
  <si>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</si>
  <si>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</si>
  <si>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</si>
  <si>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</si>
  <si>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</si>
  <si>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</si>
  <si>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</si>
  <si>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</si>
  <si>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</si>
  <si>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</si>
  <si>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</si>
  <si>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</si>
  <si>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</si>
  <si>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</si>
  <si>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</si>
  <si>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</si>
  <si>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</si>
  <si>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</si>
  <si>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</si>
  <si>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</si>
  <si>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</si>
  <si>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</si>
  <si>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</si>
  <si>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</si>
  <si>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</si>
  <si>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</si>
  <si>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</si>
  <si>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</si>
  <si>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</si>
  <si>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</si>
  <si>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</si>
  <si>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</si>
  <si>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</si>
  <si>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</si>
  <si>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</si>
  <si>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</si>
  <si>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</si>
  <si>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</si>
  <si>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</si>
  <si>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</si>
  <si>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</si>
  <si>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</si>
  <si>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</si>
  <si>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</si>
  <si>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</si>
  <si>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</si>
  <si>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</si>
  <si>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</si>
  <si>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</si>
  <si>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</si>
  <si>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</si>
  <si>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</si>
  <si>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</si>
  <si>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</si>
  <si>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</si>
  <si>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</si>
  <si>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</si>
  <si>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</si>
  <si>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</si>
  <si>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</si>
  <si>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</si>
  <si>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</si>
  <si>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</si>
  <si>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</si>
  <si>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</si>
  <si>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</si>
  <si>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</si>
  <si>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</si>
  <si>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</si>
  <si>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</si>
  <si>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</si>
  <si>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</si>
  <si>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</si>
  <si>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</si>
  <si>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</si>
  <si>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</si>
  <si>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</si>
  <si>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</si>
  <si>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</si>
  <si>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</si>
  <si>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</si>
  <si>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</si>
  <si>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</si>
  <si>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</si>
  <si>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</si>
  <si>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</si>
  <si>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</si>
  <si>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</si>
  <si>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</si>
  <si>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</si>
  <si>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</si>
  <si>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</si>
  <si>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</si>
  <si>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</si>
  <si>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</si>
  <si>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</si>
  <si>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</si>
  <si>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</si>
  <si>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</si>
  <si>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</si>
  <si>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</si>
  <si>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</si>
  <si>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</si>
  <si>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</si>
  <si>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</si>
  <si>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</si>
  <si>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</si>
  <si>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</si>
  <si>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</si>
  <si>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</si>
  <si>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</si>
  <si>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</si>
  <si>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</si>
  <si>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</si>
  <si>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</si>
  <si>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</si>
  <si>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</si>
  <si>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</si>
  <si>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</si>
  <si>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</si>
  <si>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</si>
  <si>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</si>
  <si>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</si>
  <si>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</si>
  <si>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</si>
  <si>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</si>
  <si>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</si>
  <si>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</si>
  <si>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</si>
  <si>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</si>
  <si>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</si>
  <si>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</si>
  <si>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</si>
  <si>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</si>
  <si>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</si>
  <si>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</si>
  <si>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</si>
  <si>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</si>
  <si>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</si>
  <si>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</si>
  <si>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</si>
  <si>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</si>
  <si>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</si>
  <si>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</si>
  <si>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</si>
  <si>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</si>
  <si>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</si>
  <si>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</si>
  <si>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</si>
  <si>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</si>
  <si>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</si>
  <si>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</si>
  <si>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</si>
  <si>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</si>
  <si>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</si>
  <si>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</si>
  <si>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</si>
  <si>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</si>
  <si>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</si>
  <si>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</si>
  <si>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</si>
  <si>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</si>
  <si>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</si>
  <si>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</si>
  <si>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</si>
  <si>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</si>
  <si>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</si>
  <si>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</si>
  <si>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</si>
  <si>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</si>
  <si>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</si>
  <si>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</si>
  <si>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</si>
  <si>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</si>
  <si>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</si>
  <si>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</si>
  <si>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</si>
  <si>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</si>
  <si>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</si>
  <si>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</si>
  <si>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</si>
  <si>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</si>
  <si>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</si>
  <si>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</si>
  <si>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</si>
  <si>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</si>
  <si>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</si>
  <si>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</si>
  <si>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</si>
  <si>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</si>
  <si>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</si>
  <si>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</si>
  <si>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</si>
  <si>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</si>
  <si>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</si>
  <si>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</si>
  <si>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</si>
  <si>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</si>
  <si>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</si>
  <si>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</si>
  <si>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</si>
  <si>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</si>
  <si>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</si>
  <si>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</si>
  <si>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</si>
  <si>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</si>
  <si>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</si>
  <si>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</si>
  <si>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</si>
  <si>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</si>
  <si>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</si>
  <si>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</si>
  <si>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</si>
  <si>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</si>
  <si>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</si>
  <si>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</si>
  <si>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</si>
  <si>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</si>
  <si>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</si>
  <si>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</si>
  <si>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</si>
  <si>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</si>
  <si>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</si>
  <si>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</si>
  <si>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</si>
  <si>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</si>
  <si>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</si>
  <si>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</si>
  <si>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</si>
  <si>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</si>
  <si>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</si>
  <si>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</si>
  <si>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</si>
  <si>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</si>
  <si>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</si>
  <si>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</si>
  <si>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</si>
  <si>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</si>
  <si>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</si>
  <si>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</si>
  <si>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</si>
  <si>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</si>
  <si>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</si>
  <si>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</si>
  <si>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</si>
  <si>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</si>
  <si>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</si>
  <si>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</si>
  <si>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</si>
  <si>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</si>
  <si>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</si>
  <si>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</si>
  <si>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</si>
  <si>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</si>
  <si>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</si>
  <si>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</si>
  <si>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</si>
  <si>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</si>
  <si>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</si>
  <si>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</si>
  <si>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</si>
  <si>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</si>
  <si>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</si>
  <si>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</si>
  <si>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</si>
  <si>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</si>
  <si>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</si>
  <si>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</si>
  <si>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</si>
  <si>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</si>
  <si>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</si>
  <si>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</si>
  <si>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</si>
  <si>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</si>
  <si>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</si>
  <si>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</si>
  <si>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</si>
  <si>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</si>
  <si>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</si>
  <si>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</si>
  <si>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</si>
  <si>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</si>
  <si>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</si>
  <si>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</si>
  <si>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</si>
  <si>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</si>
  <si>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</si>
  <si>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</si>
  <si>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</si>
  <si>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</si>
  <si>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</si>
  <si>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</si>
  <si>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</si>
  <si>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</si>
  <si>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</si>
  <si>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</si>
  <si>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</si>
  <si>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</si>
  <si>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</si>
  <si>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</si>
  <si>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</si>
  <si>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</si>
  <si>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</si>
  <si>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</si>
  <si>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</si>
  <si>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</si>
  <si>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</si>
  <si>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</si>
  <si>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</si>
  <si>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</si>
  <si>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</si>
  <si>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</si>
  <si>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</si>
  <si>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</si>
  <si>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</si>
  <si>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</si>
  <si>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</si>
  <si>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</si>
  <si>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</si>
  <si>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</si>
  <si>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</si>
  <si>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</si>
  <si>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</si>
  <si>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</si>
  <si>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</si>
  <si>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</si>
  <si>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</si>
  <si>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</si>
  <si>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</si>
  <si>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</si>
  <si>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</si>
  <si>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</si>
  <si>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</si>
  <si>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</si>
  <si>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</si>
  <si>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</si>
  <si>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</si>
  <si>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</si>
  <si>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</si>
  <si>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</si>
  <si>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</si>
  <si>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</si>
  <si>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</si>
  <si>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</si>
  <si>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</si>
  <si>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</si>
  <si>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</si>
  <si>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</si>
  <si>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</si>
  <si>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</si>
  <si>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</si>
  <si>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</si>
  <si>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</si>
  <si>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</si>
  <si>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</si>
  <si>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</si>
  <si>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</si>
  <si>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</si>
  <si>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</si>
  <si>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</si>
  <si>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</si>
  <si>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</si>
  <si>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</si>
  <si>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</si>
  <si>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</si>
  <si>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</si>
  <si>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</si>
  <si>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</si>
  <si>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</si>
  <si>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</si>
  <si>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</si>
  <si>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</si>
  <si>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</si>
  <si>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</si>
  <si>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</si>
  <si>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</si>
  <si>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</si>
  <si>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</si>
  <si>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</si>
  <si>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</si>
  <si>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</si>
  <si>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</si>
  <si>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</si>
  <si>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</si>
  <si>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</si>
  <si>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</si>
  <si>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</si>
  <si>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</si>
  <si>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</si>
  <si>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</si>
  <si>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</si>
  <si>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</si>
  <si>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</si>
  <si>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</si>
  <si>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</si>
  <si>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</si>
  <si>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</si>
  <si>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</si>
  <si>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</si>
  <si>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</si>
  <si>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</si>
  <si>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</si>
  <si>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</si>
  <si>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</si>
  <si>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</si>
  <si>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</si>
  <si>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</si>
  <si>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</si>
  <si>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</si>
  <si>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</si>
  <si>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</si>
  <si>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</si>
  <si>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</si>
  <si>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</si>
  <si>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</si>
  <si>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</si>
  <si>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</si>
  <si>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</si>
  <si>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</si>
  <si>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</si>
  <si>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</si>
  <si>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</si>
  <si>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</si>
  <si>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</si>
  <si>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</si>
  <si>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</si>
  <si>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</si>
  <si>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</si>
  <si>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</si>
  <si>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</si>
  <si>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</si>
  <si>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</si>
  <si>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</si>
  <si>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</si>
  <si>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</si>
  <si>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</si>
  <si>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</si>
  <si>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</si>
  <si>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</si>
  <si>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</si>
  <si>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</si>
  <si>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</si>
  <si>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</si>
  <si>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</si>
  <si>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</si>
  <si>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</si>
  <si>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</si>
  <si>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</si>
  <si>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</si>
  <si>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</si>
  <si>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</si>
  <si>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</si>
  <si>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</si>
  <si>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</si>
  <si>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</si>
  <si>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</si>
  <si>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</si>
  <si>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</si>
  <si>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</si>
  <si>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</si>
  <si>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</si>
  <si>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</si>
  <si>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</si>
  <si>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</si>
  <si>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</si>
  <si>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</si>
  <si>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</si>
  <si>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</si>
  <si>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</si>
  <si>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</si>
  <si>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</si>
  <si>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</si>
  <si>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</si>
  <si>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</si>
  <si>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</si>
  <si>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</si>
  <si>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</si>
  <si>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</si>
  <si>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</si>
  <si>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</si>
  <si>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</si>
  <si>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</si>
  <si>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</si>
  <si>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</si>
  <si>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</si>
  <si>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</si>
  <si>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</si>
  <si>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</si>
  <si>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</si>
  <si>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</si>
  <si>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</si>
  <si>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</si>
  <si>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</si>
  <si>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</si>
  <si>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</si>
  <si>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</si>
  <si>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</si>
  <si>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</si>
  <si>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</si>
  <si>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</si>
  <si>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</si>
  <si>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</si>
  <si>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</si>
  <si>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</si>
  <si>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</si>
  <si>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</si>
  <si>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</si>
  <si>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</si>
  <si>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</si>
  <si>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</si>
  <si>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</si>
  <si>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</si>
  <si>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</si>
  <si>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</si>
  <si>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</si>
  <si>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</si>
  <si>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</si>
  <si>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</si>
  <si>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</si>
  <si>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</si>
  <si>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</si>
  <si>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</si>
  <si>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</si>
  <si>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</si>
  <si>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</si>
  <si>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</si>
  <si>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</si>
  <si>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</si>
  <si>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</si>
  <si>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</si>
  <si>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</si>
  <si>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</si>
  <si>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</si>
  <si>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</si>
  <si>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</si>
  <si>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</si>
  <si>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</si>
  <si>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</si>
  <si>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</si>
  <si>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</si>
  <si>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</si>
  <si>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</si>
  <si>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</si>
  <si>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</si>
  <si>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</si>
  <si>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</si>
  <si>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</si>
  <si>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</si>
  <si>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</si>
  <si>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</si>
  <si>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</si>
  <si>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</si>
  <si>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</si>
  <si>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</si>
  <si>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</si>
  <si>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</si>
  <si>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</si>
  <si>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</si>
  <si>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</si>
  <si>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</si>
  <si>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</si>
  <si>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</si>
  <si>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</si>
  <si>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</si>
  <si>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</si>
  <si>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</si>
  <si>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</si>
  <si>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</si>
  <si>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</si>
  <si>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</si>
  <si>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</si>
  <si>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</si>
  <si>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</si>
  <si>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</si>
  <si>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</si>
  <si>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</si>
  <si>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</si>
  <si>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</si>
  <si>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</si>
  <si>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</si>
  <si>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</si>
  <si>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</si>
  <si>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</si>
  <si>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</si>
  <si>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</si>
  <si>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</si>
  <si>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</si>
  <si>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</si>
  <si>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</si>
  <si>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</si>
  <si>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</si>
  <si>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</si>
  <si>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</si>
  <si>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</si>
  <si>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</si>
  <si>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</si>
  <si>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</si>
  <si>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</si>
  <si>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</si>
  <si>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</si>
  <si>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</si>
  <si>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</si>
  <si>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</si>
  <si>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</si>
  <si>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</si>
  <si>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</si>
  <si>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</si>
  <si>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</si>
  <si>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</si>
  <si>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</si>
  <si>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</si>
  <si>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</si>
  <si>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</si>
  <si>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</si>
  <si>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</si>
  <si>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</si>
  <si>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</si>
  <si>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</si>
  <si>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</si>
  <si>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</si>
  <si>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</si>
  <si>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</si>
  <si>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</si>
  <si>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</si>
  <si>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</si>
  <si>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</si>
  <si>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</si>
  <si>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</si>
  <si>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</si>
  <si>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</si>
  <si>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</si>
  <si>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</si>
  <si>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</si>
  <si>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</si>
  <si>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</si>
  <si>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</si>
  <si>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</si>
  <si>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</si>
  <si>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</si>
  <si>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</si>
  <si>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</si>
  <si>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</si>
  <si>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</si>
  <si>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</si>
  <si>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</si>
  <si>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</si>
  <si>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</si>
  <si>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</si>
  <si>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</si>
  <si>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</si>
  <si>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</si>
  <si>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</si>
  <si>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</si>
  <si>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</si>
  <si>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</si>
  <si>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</si>
  <si>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</si>
  <si>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</si>
  <si>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</si>
  <si>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</si>
  <si>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</si>
  <si>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</si>
  <si>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</si>
  <si>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</si>
  <si>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</si>
  <si>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</si>
  <si>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</si>
  <si>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</si>
  <si>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</si>
  <si>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</si>
  <si>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</si>
  <si>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</si>
  <si>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</si>
  <si>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</si>
  <si>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</si>
  <si>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</si>
  <si>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</si>
  <si>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</si>
  <si>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</si>
  <si>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</si>
  <si>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</si>
  <si>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</si>
  <si>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</si>
  <si>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</si>
  <si>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</si>
  <si>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</si>
  <si>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</si>
  <si>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</si>
  <si>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</si>
  <si>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</si>
  <si>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</si>
  <si>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</si>
  <si>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</si>
  <si>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</si>
  <si>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</si>
  <si>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</si>
  <si>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</si>
  <si>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</si>
  <si>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</si>
  <si>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</si>
  <si>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</si>
  <si>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</si>
  <si>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</si>
  <si>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</si>
  <si>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</si>
  <si>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</si>
  <si>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</si>
  <si>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</si>
  <si>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</si>
  <si>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</si>
  <si>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</si>
  <si>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</si>
  <si>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</si>
  <si>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</si>
  <si>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</si>
  <si>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</si>
  <si>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</si>
  <si>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</si>
  <si>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</si>
  <si>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</si>
  <si>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</si>
  <si>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</si>
  <si>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</si>
  <si>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</si>
  <si>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</si>
  <si>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</si>
  <si>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</si>
  <si>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</si>
  <si>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</si>
  <si>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</si>
  <si>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</si>
  <si>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</si>
  <si>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</si>
  <si>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</si>
  <si>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</si>
  <si>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</si>
  <si>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</si>
  <si>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</si>
  <si>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</si>
  <si>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</si>
  <si>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</si>
  <si>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</si>
  <si>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</si>
  <si>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</si>
  <si>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</si>
  <si>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</si>
  <si>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</si>
  <si>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</si>
  <si>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</si>
  <si>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</si>
  <si>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</si>
  <si>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</si>
  <si>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</si>
  <si>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</si>
  <si>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</si>
  <si>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</si>
  <si>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</si>
  <si>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</si>
  <si>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</si>
  <si>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</si>
  <si>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</si>
  <si>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</si>
  <si>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</si>
  <si>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</si>
  <si>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</si>
  <si>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</si>
  <si>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</si>
  <si>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</si>
  <si>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</si>
  <si>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</si>
  <si>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</si>
  <si>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</si>
  <si>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</si>
  <si>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</si>
  <si>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</si>
  <si>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</si>
  <si>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</si>
  <si>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</si>
  <si>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</si>
  <si>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</si>
  <si>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</si>
  <si>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</si>
  <si>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</si>
  <si>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</si>
  <si>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</si>
  <si>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</si>
  <si>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</si>
  <si>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</si>
  <si>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</si>
  <si>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</si>
  <si>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</si>
  <si>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</si>
  <si>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</si>
  <si>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</si>
  <si>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</si>
  <si>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</si>
  <si>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</si>
  <si>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</si>
  <si>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</si>
  <si>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</si>
  <si>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</si>
  <si>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</si>
  <si>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</si>
  <si>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</si>
  <si>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</si>
  <si>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</si>
  <si>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</si>
  <si>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</si>
  <si>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</si>
  <si>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</si>
  <si>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</si>
  <si>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</si>
  <si>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</si>
  <si>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</si>
  <si>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</si>
  <si>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</si>
  <si>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</si>
  <si>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</si>
  <si>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</si>
  <si>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</si>
  <si>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</si>
  <si>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</si>
  <si>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</si>
  <si>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</si>
  <si>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</si>
  <si>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</si>
  <si>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</si>
  <si>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</si>
  <si>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</si>
  <si>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</si>
  <si>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</si>
  <si>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</si>
  <si>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</si>
  <si>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</si>
  <si>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</si>
  <si>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</si>
  <si>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</si>
  <si>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</si>
  <si>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</si>
  <si>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</si>
  <si>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</si>
  <si>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</si>
  <si>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</si>
  <si>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</si>
  <si>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</si>
  <si>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</si>
  <si>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</si>
  <si>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</si>
  <si>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</si>
  <si>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</si>
  <si>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</si>
  <si>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</si>
  <si>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</si>
  <si>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</si>
  <si>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</si>
  <si>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</si>
  <si>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</si>
  <si>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</si>
  <si>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</si>
  <si>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</si>
  <si>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</si>
  <si>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</si>
  <si>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</si>
  <si>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</si>
  <si>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</si>
  <si>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</si>
  <si>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</si>
  <si>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</si>
  <si>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</si>
  <si>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</si>
  <si>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</si>
  <si>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</si>
  <si>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</si>
  <si>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</si>
  <si>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</si>
  <si>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</si>
  <si>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</si>
  <si>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</si>
  <si>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</si>
  <si>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</si>
  <si>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</si>
  <si>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</si>
  <si>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</si>
  <si>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</si>
  <si>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</si>
  <si>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</si>
  <si>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</si>
  <si>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</si>
  <si>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</si>
  <si>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</si>
  <si>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</si>
  <si>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</si>
  <si>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</si>
  <si>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</si>
  <si>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</si>
  <si>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</si>
  <si>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</si>
  <si>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</si>
  <si>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</si>
  <si>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</si>
  <si>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</si>
  <si>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</si>
  <si>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</si>
  <si>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</si>
  <si>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</si>
  <si>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</si>
  <si>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</si>
  <si>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</si>
  <si>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</si>
  <si>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</si>
  <si>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</si>
  <si>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</si>
  <si>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</si>
  <si>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</si>
  <si>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</si>
  <si>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</si>
  <si>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</si>
  <si>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</si>
  <si>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</si>
  <si>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</si>
  <si>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</si>
  <si>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</si>
  <si>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</si>
  <si>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</si>
  <si>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</si>
  <si>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</si>
  <si>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</si>
  <si>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</si>
  <si>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</si>
  <si>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</si>
  <si>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</si>
  <si>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</si>
  <si>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</si>
  <si>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</si>
  <si>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</si>
  <si>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</si>
  <si>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</si>
  <si>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</si>
  <si>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</si>
  <si>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</si>
  <si>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</si>
  <si>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</si>
  <si>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</si>
  <si>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</si>
  <si>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</si>
  <si>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</si>
  <si>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</si>
  <si>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</si>
  <si>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</si>
  <si>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</si>
  <si>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</si>
  <si>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</si>
  <si>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</si>
  <si>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</si>
  <si>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</si>
  <si>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</si>
  <si>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</si>
  <si>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</si>
  <si>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</si>
  <si>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</si>
  <si>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</si>
  <si>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</si>
  <si>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</si>
  <si>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</si>
  <si>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</si>
  <si>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</si>
  <si>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</si>
  <si>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</si>
  <si>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</si>
  <si>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</si>
  <si>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</si>
  <si>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</si>
  <si>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</si>
  <si>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</si>
  <si>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</si>
  <si>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</si>
  <si>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</si>
  <si>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</si>
  <si>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</si>
  <si>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</si>
  <si>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</si>
  <si>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</si>
  <si>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</si>
  <si>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</si>
  <si>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</si>
  <si>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</si>
  <si>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</si>
  <si>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</si>
  <si>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</si>
  <si>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</si>
  <si>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</si>
  <si>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</si>
  <si>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</si>
  <si>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</si>
  <si>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</si>
  <si>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</si>
  <si>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</si>
  <si>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</si>
  <si>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</si>
  <si>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</si>
  <si>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</si>
  <si>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</si>
  <si>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</si>
  <si>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</si>
  <si>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</si>
  <si>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</si>
  <si>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</si>
  <si>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</si>
  <si>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</si>
  <si>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</si>
  <si>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</si>
  <si>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</si>
  <si>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</si>
  <si>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</si>
  <si>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</si>
  <si>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</si>
  <si>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</si>
  <si>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</si>
  <si>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</si>
  <si>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</si>
  <si>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</si>
  <si>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</si>
  <si>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</si>
  <si>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</si>
  <si>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</si>
  <si>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</si>
  <si>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</si>
  <si>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</si>
  <si>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</si>
  <si>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</si>
  <si>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</si>
  <si>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</si>
  <si>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</si>
  <si>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</si>
  <si>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</si>
  <si>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</si>
  <si>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</si>
  <si>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</si>
  <si>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</si>
  <si>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</si>
  <si>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</si>
  <si>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</si>
  <si>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</si>
  <si>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</si>
  <si>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</si>
  <si>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</si>
  <si>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</si>
  <si>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</si>
  <si>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</si>
  <si>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</si>
  <si>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</si>
  <si>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</si>
  <si>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</si>
  <si>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</si>
  <si>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</si>
  <si>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</si>
  <si>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</si>
  <si>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</si>
  <si>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</si>
  <si>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</si>
  <si>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</si>
  <si>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</si>
  <si>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</si>
  <si>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</si>
  <si>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</si>
  <si>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</si>
  <si>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</si>
  <si>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</si>
  <si>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</si>
  <si>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</si>
  <si>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</si>
  <si>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</si>
  <si>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</si>
  <si>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</si>
  <si>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</si>
  <si>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</si>
  <si>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</si>
  <si>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</si>
  <si>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</si>
  <si>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</si>
  <si>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</si>
  <si>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</si>
  <si>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</si>
  <si>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</si>
  <si>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</si>
  <si>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</si>
  <si>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</si>
  <si>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</si>
  <si>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</si>
  <si>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</si>
  <si>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</si>
  <si>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</si>
  <si>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</si>
  <si>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</si>
  <si>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</si>
  <si>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</si>
  <si>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</si>
  <si>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</si>
  <si>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</si>
  <si>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</si>
  <si>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</si>
  <si>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</si>
  <si>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</si>
  <si>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</si>
  <si>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</si>
  <si>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</si>
  <si>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</si>
  <si>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</si>
  <si>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</si>
  <si>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</si>
  <si>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</si>
  <si>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</si>
  <si>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</si>
  <si>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</si>
  <si>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</si>
  <si>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</si>
  <si>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</si>
  <si>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</si>
  <si>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</si>
  <si>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</si>
  <si>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</si>
  <si>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</si>
  <si>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</si>
  <si>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</si>
  <si>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</si>
  <si>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</si>
  <si>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</si>
  <si>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</si>
  <si>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</si>
  <si>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</si>
  <si>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</si>
  <si>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</si>
  <si>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</si>
  <si>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</si>
  <si>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</si>
  <si>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</si>
  <si>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</si>
  <si>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</si>
  <si>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</si>
  <si>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</si>
  <si>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</si>
  <si>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</si>
  <si>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</si>
  <si>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</si>
  <si>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</si>
  <si>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</si>
  <si>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</si>
  <si>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</si>
  <si>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</si>
  <si>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</si>
  <si>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</si>
  <si>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</si>
  <si>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</si>
  <si>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</si>
  <si>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</si>
  <si>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</si>
  <si>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</si>
  <si>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</si>
  <si>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</si>
  <si>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</si>
  <si>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</si>
  <si>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</si>
  <si>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</si>
  <si>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</si>
  <si>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</si>
  <si>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</si>
  <si>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</si>
  <si>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</si>
  <si>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</si>
  <si>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</si>
  <si>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</si>
  <si>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</si>
  <si>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</si>
  <si>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</si>
  <si>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</si>
  <si>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</si>
  <si>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</si>
  <si>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</si>
  <si>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</si>
  <si>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</si>
  <si>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</si>
  <si>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</si>
  <si>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</si>
  <si>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</si>
  <si>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</si>
  <si>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</si>
  <si>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</si>
  <si>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</si>
  <si>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</si>
  <si>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</si>
  <si>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</si>
  <si>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</si>
  <si>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</si>
  <si>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</si>
  <si>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</si>
  <si>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</si>
  <si>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</si>
  <si>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</si>
  <si>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</si>
  <si>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</si>
  <si>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</si>
  <si>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</si>
  <si>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</si>
  <si>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</si>
  <si>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</si>
  <si>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</si>
  <si>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</si>
  <si>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</si>
  <si>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</si>
  <si>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</si>
  <si>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</si>
  <si>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</si>
  <si>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</si>
  <si>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</si>
  <si>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</si>
  <si>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</si>
  <si>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</si>
  <si>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</si>
  <si>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</si>
  <si>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</si>
  <si>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</si>
  <si>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</si>
  <si>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</si>
  <si>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</si>
  <si>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</si>
  <si>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</si>
  <si>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</si>
  <si>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</si>
  <si>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</si>
  <si>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</si>
  <si>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</si>
  <si>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</si>
  <si>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</si>
  <si>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</si>
  <si>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</si>
  <si>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</si>
  <si>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</si>
  <si>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</si>
  <si>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</si>
  <si>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</si>
  <si>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</si>
  <si>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</si>
  <si>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</si>
  <si>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</si>
  <si>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</si>
  <si>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</si>
  <si>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</si>
  <si>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</si>
  <si>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</si>
  <si>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</si>
  <si>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</si>
  <si>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</si>
  <si>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</si>
  <si>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</si>
  <si>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</si>
  <si>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</si>
  <si>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</si>
  <si>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</si>
  <si>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</si>
  <si>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</si>
  <si>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</si>
  <si>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</si>
  <si>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</si>
  <si>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</si>
  <si>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</si>
  <si>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</si>
  <si>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</si>
  <si>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</si>
  <si>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</si>
  <si>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</si>
  <si>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</si>
  <si>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</si>
  <si>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</si>
  <si>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</si>
  <si>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</si>
  <si>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</si>
  <si>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</si>
  <si>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</si>
  <si>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</si>
  <si>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</si>
  <si>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</si>
  <si>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</si>
  <si>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</si>
  <si>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</si>
  <si>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</si>
  <si>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</si>
  <si>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</si>
  <si>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</si>
  <si>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</si>
  <si>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</si>
  <si>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</si>
  <si>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</si>
  <si>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</si>
  <si>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</si>
  <si>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</si>
  <si>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</si>
  <si>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</si>
  <si>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</si>
  <si>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</si>
  <si>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</si>
  <si>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</si>
  <si>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</si>
  <si>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</si>
  <si>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</si>
  <si>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</si>
  <si>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</si>
  <si>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</si>
  <si>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</si>
  <si>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</si>
  <si>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</si>
  <si>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</si>
  <si>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</si>
  <si>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</si>
  <si>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</si>
  <si>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</si>
  <si>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</si>
  <si>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</si>
  <si>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</si>
  <si>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</si>
  <si>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</si>
  <si>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</si>
  <si>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</si>
  <si>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</si>
  <si>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</si>
  <si>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</si>
  <si>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</si>
  <si>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</si>
  <si>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</si>
  <si>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</si>
  <si>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</si>
  <si>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</si>
  <si>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</si>
  <si>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</si>
  <si>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</si>
  <si>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</si>
  <si>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</si>
  <si>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</si>
  <si>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</si>
  <si>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</si>
  <si>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</si>
  <si>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</si>
  <si>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</si>
  <si>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</si>
  <si>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</si>
  <si>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</si>
  <si>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</si>
  <si>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</si>
  <si>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</si>
  <si>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</si>
  <si>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</si>
  <si>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</si>
  <si>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</si>
  <si>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</si>
  <si>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</si>
  <si>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</si>
  <si>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</si>
  <si>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</si>
  <si>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</si>
  <si>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</si>
  <si>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</si>
  <si>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</si>
  <si>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</si>
  <si>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</si>
  <si>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</si>
  <si>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</si>
  <si>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</si>
  <si>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</si>
  <si>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</si>
  <si>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</si>
  <si>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</si>
  <si>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</si>
  <si>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</si>
  <si>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</si>
  <si>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</si>
  <si>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</si>
  <si>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</si>
  <si>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</si>
  <si>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</si>
  <si>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</si>
  <si>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</si>
  <si>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</si>
  <si>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</si>
  <si>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</si>
  <si>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</si>
  <si>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</si>
  <si>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</si>
  <si>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</si>
  <si>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</si>
  <si>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</si>
  <si>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</si>
  <si>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</si>
  <si>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</si>
  <si>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</si>
  <si>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</si>
  <si>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</si>
  <si>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</si>
  <si>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</si>
  <si>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</si>
  <si>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</si>
  <si>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</si>
  <si>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</si>
  <si>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</si>
  <si>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</si>
  <si>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</si>
  <si>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</si>
  <si>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</si>
  <si>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</si>
  <si>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</si>
  <si>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</si>
  <si>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</si>
  <si>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</si>
  <si>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</si>
  <si>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</si>
  <si>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</si>
  <si>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</si>
  <si>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</si>
  <si>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</si>
  <si>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</si>
  <si>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</si>
  <si>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</si>
  <si>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</si>
  <si>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</si>
  <si>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</si>
  <si>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</si>
  <si>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</si>
  <si>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</si>
  <si>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</si>
  <si>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</si>
  <si>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</si>
  <si>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</si>
  <si>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</si>
  <si>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</si>
  <si>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</si>
  <si>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</si>
  <si>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</si>
  <si>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</si>
  <si>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</si>
  <si>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</si>
  <si>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</si>
  <si>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</si>
  <si>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</si>
  <si>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</si>
  <si>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</si>
  <si>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</si>
  <si>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</si>
  <si>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</si>
  <si>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</si>
  <si>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</si>
  <si>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</si>
  <si>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</si>
  <si>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</si>
  <si>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</si>
  <si>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</si>
  <si>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</si>
  <si>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</si>
  <si>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</si>
  <si>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</si>
  <si>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</si>
  <si>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</si>
  <si>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</si>
  <si>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</si>
  <si>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</si>
  <si>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</si>
  <si>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</si>
  <si>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</si>
  <si>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</si>
  <si>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</si>
  <si>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</si>
  <si>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</si>
  <si>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</si>
  <si>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</si>
  <si>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</si>
  <si>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</si>
  <si>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</si>
  <si>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</si>
  <si>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</si>
  <si>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</si>
  <si>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</si>
  <si>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</si>
  <si>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</si>
  <si>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</si>
  <si>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</si>
  <si>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</si>
  <si>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</si>
  <si>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</si>
  <si>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</si>
  <si>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</si>
  <si>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</si>
  <si>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</si>
  <si>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</si>
  <si>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</si>
  <si>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</si>
  <si>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</si>
  <si>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</si>
  <si>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</si>
  <si>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</si>
  <si>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</si>
  <si>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</si>
  <si>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</si>
  <si>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</si>
  <si>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</si>
  <si>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</si>
  <si>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</si>
  <si>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</si>
  <si>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</si>
  <si>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</si>
  <si>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</si>
  <si>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</si>
  <si>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</si>
  <si>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</si>
  <si>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</si>
  <si>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</si>
  <si>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</si>
  <si>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</si>
  <si>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</si>
  <si>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</si>
  <si>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</si>
  <si>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</si>
  <si>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</si>
  <si>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</si>
  <si>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</si>
  <si>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</si>
  <si>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</si>
  <si>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</si>
  <si>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</si>
  <si>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</si>
  <si>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</si>
  <si>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</si>
  <si>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</si>
  <si>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</si>
  <si>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</si>
  <si>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</si>
  <si>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</si>
  <si>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</si>
  <si>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</si>
  <si>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</si>
  <si>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</si>
  <si>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</si>
  <si>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</si>
  <si>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</si>
  <si>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</si>
  <si>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</si>
  <si>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</si>
  <si>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</si>
  <si>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</si>
  <si>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</si>
  <si>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</si>
  <si>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</si>
  <si>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</si>
  <si>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</si>
  <si>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</si>
  <si>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</si>
  <si>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</si>
  <si>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</si>
  <si>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</si>
  <si>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</si>
  <si>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</si>
  <si>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</si>
  <si>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</si>
  <si>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</si>
  <si>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</si>
  <si>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</si>
  <si>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</si>
  <si>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</si>
  <si>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</si>
  <si>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</si>
  <si>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</si>
  <si>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</si>
  <si>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</si>
  <si>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</si>
  <si>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</si>
  <si>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</si>
  <si>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</si>
  <si>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</si>
  <si>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</si>
  <si>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</si>
  <si>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</si>
  <si>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</si>
  <si>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</si>
  <si>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</si>
  <si>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</si>
  <si>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</si>
  <si>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</si>
  <si>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</si>
  <si>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</si>
  <si>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</si>
  <si>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</si>
  <si>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</si>
  <si>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</si>
  <si>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</si>
  <si>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</si>
  <si>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</si>
  <si>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</si>
  <si>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</si>
  <si>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</si>
  <si>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</si>
  <si>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</si>
  <si>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</si>
  <si>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</si>
  <si>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</si>
  <si>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</si>
  <si>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</si>
  <si>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</si>
  <si>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</si>
  <si>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</si>
  <si>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</si>
  <si>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</si>
  <si>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</si>
  <si>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</si>
  <si>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</si>
  <si>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</si>
  <si>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</si>
  <si>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</si>
  <si>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</si>
  <si>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</si>
  <si>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</si>
  <si>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</si>
  <si>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</si>
  <si>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</si>
  <si>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</si>
  <si>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</si>
  <si>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</si>
  <si>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</si>
  <si>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</si>
  <si>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</si>
  <si>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</si>
  <si>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</si>
  <si>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</si>
  <si>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</si>
  <si>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</si>
  <si>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</si>
  <si>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</si>
  <si>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</si>
  <si>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</si>
  <si>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</si>
  <si>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</si>
  <si>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</si>
  <si>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</si>
  <si>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</si>
  <si>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</si>
  <si>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</si>
  <si>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</si>
  <si>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</si>
  <si>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</si>
  <si>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</si>
  <si>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</si>
  <si>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</si>
  <si>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</si>
  <si>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</si>
  <si>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</si>
  <si>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</si>
  <si>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</si>
  <si>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</si>
  <si>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</si>
  <si>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</si>
  <si>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</si>
  <si>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</si>
  <si>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</si>
  <si>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</si>
  <si>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</si>
  <si>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</si>
  <si>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</si>
  <si>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</si>
  <si>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</si>
  <si>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</si>
  <si>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</si>
  <si>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</si>
  <si>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</si>
  <si>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</si>
  <si>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</si>
  <si>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</si>
  <si>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</si>
  <si>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</si>
  <si>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</si>
  <si>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</si>
  <si>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</si>
  <si>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</si>
  <si>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</si>
  <si>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</si>
  <si>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</si>
  <si>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</si>
  <si>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</si>
  <si>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</si>
  <si>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</si>
  <si>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</si>
  <si>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</si>
  <si>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</si>
  <si>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</si>
  <si>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</si>
  <si>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</si>
  <si>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</si>
  <si>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</si>
  <si>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</si>
  <si>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</si>
  <si>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</si>
  <si>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</si>
  <si>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</si>
  <si>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</si>
  <si>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</si>
  <si>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</si>
  <si>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</si>
  <si>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</si>
  <si>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</si>
  <si>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</si>
  <si>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</si>
  <si>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</si>
  <si>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</si>
  <si>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</si>
  <si>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</si>
  <si>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</si>
  <si>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</si>
  <si>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</si>
  <si>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</si>
  <si>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</si>
  <si>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</si>
  <si>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</si>
  <si>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</si>
  <si>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</si>
  <si>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</si>
  <si>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</si>
  <si>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</si>
  <si>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</si>
  <si>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</si>
  <si>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</si>
  <si>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</si>
  <si>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</si>
  <si>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</si>
  <si>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</si>
  <si>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</si>
  <si>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</si>
  <si>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</si>
  <si>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</si>
  <si>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</si>
  <si>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</si>
  <si>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</si>
  <si>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</si>
  <si>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</si>
  <si>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</si>
  <si>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</si>
  <si>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</si>
  <si>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</si>
  <si>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</si>
  <si>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</si>
  <si>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</si>
  <si>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</si>
  <si>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</si>
  <si>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</si>
  <si>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</si>
  <si>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</si>
  <si>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</si>
  <si>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</si>
  <si>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</si>
  <si>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</si>
  <si>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</si>
  <si>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</si>
  <si>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</si>
  <si>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</si>
  <si>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</si>
  <si>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</si>
  <si>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</si>
  <si>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</si>
  <si>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</si>
  <si>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</si>
  <si>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</si>
  <si>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</si>
  <si>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</si>
  <si>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</si>
  <si>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</si>
  <si>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</si>
  <si>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</si>
  <si>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</si>
  <si>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</si>
  <si>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</si>
  <si>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</si>
  <si>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</si>
  <si>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</si>
  <si>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</si>
  <si>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</si>
  <si>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</si>
  <si>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</si>
  <si>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</si>
  <si>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</si>
  <si>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</si>
  <si>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</si>
  <si>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</si>
  <si>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</si>
  <si>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</si>
  <si>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</si>
  <si>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</si>
  <si>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</si>
  <si>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</si>
  <si>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</si>
  <si>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</si>
  <si>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</si>
  <si>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Count of name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</si>
  <si>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</si>
  <si>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</si>
  <si>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</si>
  <si>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</si>
  <si>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</si>
  <si>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</si>
  <si>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</si>
  <si>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</si>
  <si>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</si>
  <si>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</si>
  <si>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</si>
  <si>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</si>
  <si>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</si>
  <si>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</si>
  <si>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</si>
  <si>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</si>
  <si>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(blank)</t>
  </si>
  <si>
    <t>Success Rate:</t>
  </si>
  <si>
    <t>Sum of goal</t>
  </si>
  <si>
    <t>Average of Average Donation</t>
  </si>
  <si>
    <t>Sum of pledged</t>
  </si>
  <si>
    <t>Average of goal2</t>
  </si>
  <si>
    <t>Count of staff_pick</t>
  </si>
  <si>
    <t>Sum of backers_count</t>
  </si>
  <si>
    <t>Average of Percent Funded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</si>
  <si>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</si>
  <si>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</si>
  <si>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</si>
  <si>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</si>
  <si>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</si>
  <si>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</si>
  <si>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</si>
  <si>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</si>
  <si>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</si>
  <si>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</si>
  <si>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</si>
  <si>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</si>
  <si>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</si>
  <si>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</si>
  <si>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</si>
  <si>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</si>
  <si>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</si>
  <si>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</si>
  <si>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49000</t>
  </si>
  <si>
    <t>Greater than 50000</t>
  </si>
  <si>
    <t>Outcome</t>
  </si>
  <si>
    <t>Backers_Count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</si>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</sst>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E7F3FF"/>
      <color rgb="FFE0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6-FD41-86BC-8DDB647B0F5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53E-564E-8BB2-B56FCC6A0179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53E-564E-8BB2-B56FCC6A0179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53E-564E-8BB2-B56FCC6A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2601423"/>
        <c:axId val="2122623423"/>
      </c:barChart>
      <c:catAx>
        <c:axId val="21226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23423"/>
        <c:crosses val="autoZero"/>
        <c:auto val="1"/>
        <c:lblAlgn val="ctr"/>
        <c:lblOffset val="100"/>
        <c:noMultiLvlLbl val="0"/>
      </c:catAx>
      <c:valAx>
        <c:axId val="21226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9000">
          <a:schemeClr val="accent1">
            <a:lumMod val="10000"/>
            <a:lumOff val="90000"/>
          </a:schemeClr>
        </a:gs>
        <a:gs pos="43000">
          <a:schemeClr val="accent1">
            <a:lumMod val="14000"/>
            <a:lumOff val="86000"/>
          </a:schemeClr>
        </a:gs>
        <a:gs pos="74000">
          <a:schemeClr val="accent1">
            <a:lumMod val="16000"/>
            <a:lumOff val="84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91598100799199E-2"/>
          <c:y val="3.7079953650057937E-2"/>
          <c:w val="0.81304152289952525"/>
          <c:h val="0.81177069552285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8-0A40-A7AB-93D90217B28D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8753-AA42-A724-84F471B84A07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8753-AA42-A724-84F471B84A07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8753-AA42-A724-84F471B8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0093008"/>
        <c:axId val="1383193600"/>
      </c:barChart>
      <c:catAx>
        <c:axId val="5200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93600"/>
        <c:crosses val="autoZero"/>
        <c:auto val="1"/>
        <c:lblAlgn val="ctr"/>
        <c:lblOffset val="100"/>
        <c:noMultiLvlLbl val="0"/>
      </c:catAx>
      <c:valAx>
        <c:axId val="13831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9000">
          <a:schemeClr val="accent1">
            <a:lumMod val="12000"/>
            <a:lumOff val="88000"/>
          </a:schemeClr>
        </a:gs>
        <a:gs pos="43000">
          <a:schemeClr val="accent1">
            <a:lumMod val="14000"/>
            <a:lumOff val="86000"/>
          </a:schemeClr>
        </a:gs>
        <a:gs pos="74000">
          <a:schemeClr val="accent1">
            <a:lumMod val="16000"/>
            <a:lumOff val="84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4-1A4F-B7C2-C7369F55C81B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EFD-444C-9FA1-46FA2E15AB37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EFD-444C-9FA1-46FA2E15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357487"/>
        <c:axId val="2114972367"/>
      </c:lineChart>
      <c:catAx>
        <c:axId val="211435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72367"/>
        <c:crosses val="autoZero"/>
        <c:auto val="1"/>
        <c:lblAlgn val="ctr"/>
        <c:lblOffset val="100"/>
        <c:noMultiLvlLbl val="0"/>
      </c:catAx>
      <c:valAx>
        <c:axId val="211497236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490442931922"/>
          <c:y val="0.43488538267317345"/>
          <c:w val="0.12963640966199022"/>
          <c:h val="0.14249576640101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9000">
          <a:schemeClr val="accent1">
            <a:lumMod val="12000"/>
            <a:lumOff val="88000"/>
          </a:schemeClr>
        </a:gs>
        <a:gs pos="44000">
          <a:schemeClr val="accent1">
            <a:lumMod val="16142"/>
            <a:lumOff val="83858"/>
          </a:schemeClr>
        </a:gs>
        <a:gs pos="74000">
          <a:schemeClr val="accent1">
            <a:lumMod val="18000"/>
            <a:lumOff val="82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Outcomes</a:t>
            </a:r>
            <a:r>
              <a:rPr lang="en-US" sz="2000" b="1" baseline="0"/>
              <a:t> Based on Goals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1524003048007E-2"/>
          <c:y val="6.4967280834773516E-2"/>
          <c:w val="0.94686944373888748"/>
          <c:h val="0.81515360592579489"/>
        </c:manualLayout>
      </c:layout>
      <c:lineChart>
        <c:grouping val="standard"/>
        <c:varyColors val="0"/>
        <c:ser>
          <c:idx val="4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E6-3D4C-B7DE-B1AAA4C3686A}"/>
            </c:ext>
          </c:extLst>
        </c:ser>
        <c:ser>
          <c:idx val="5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E6-3D4C-B7DE-B1AAA4C3686A}"/>
            </c:ext>
          </c:extLst>
        </c:ser>
        <c:ser>
          <c:idx val="6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E6-3D4C-B7DE-B1AAA4C3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372464"/>
        <c:axId val="1231001856"/>
      </c:lineChart>
      <c:catAx>
        <c:axId val="8753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01856"/>
        <c:crosses val="autoZero"/>
        <c:auto val="1"/>
        <c:lblAlgn val="ctr"/>
        <c:lblOffset val="100"/>
        <c:noMultiLvlLbl val="0"/>
      </c:catAx>
      <c:valAx>
        <c:axId val="12310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7F3FF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6350</xdr:rowOff>
    </xdr:from>
    <xdr:to>
      <xdr:col>14</xdr:col>
      <xdr:colOff>25400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2F4B-FB4A-F2E0-C604-0AFED7B8E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196850</xdr:rowOff>
    </xdr:from>
    <xdr:to>
      <xdr:col>14</xdr:col>
      <xdr:colOff>520700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EDFBF-F2CF-1FB2-40AA-2D093BC54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69850</xdr:rowOff>
    </xdr:from>
    <xdr:to>
      <xdr:col>14</xdr:col>
      <xdr:colOff>749300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5DE58-09CC-26DF-4707-98B3C5E9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13</xdr:row>
      <xdr:rowOff>101600</xdr:rowOff>
    </xdr:from>
    <xdr:to>
      <xdr:col>8</xdr:col>
      <xdr:colOff>1557867</xdr:colOff>
      <xdr:row>48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472AC6-D505-CE7F-3101-70B3DE4C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on Portman" refreshedDate="44901.577844907406" createdVersion="8" refreshedVersion="8" minRefreshableVersion="3" recordCount="1001" xr:uid="{1AD70B6E-FB65-8944-92C2-19D87AA8617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on Portman" refreshedDate="44901.590413541664" createdVersion="8" refreshedVersion="8" minRefreshableVersion="3" recordCount="1001" xr:uid="{AB540FCE-84EB-3C43-BCA7-B4FC402975D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 count="987">
        <n v="0"/>
        <n v="10.4"/>
        <n v="1.3147878228782286"/>
        <n v="0.58976190476190471"/>
        <n v="0.69276315789473686"/>
        <n v="1.7361842105263157"/>
        <n v="0.20961538461538454"/>
        <n v="3.2757777777777779"/>
        <n v="0.19932788374205268"/>
        <n v="0.5174193548387096"/>
        <n v="2.6611538461538462"/>
        <n v="0.48095238095238102"/>
        <n v="0.89349206349206356"/>
        <n v="2.4511904761904764"/>
        <n v="0.66769503546099296"/>
        <n v="0.47307881773399019"/>
        <n v="6.4947058823529416"/>
        <n v="1.5939125295508276"/>
        <n v="0.66912087912087914"/>
        <n v="0.48529599999999995"/>
        <n v="1.1224279210925645"/>
        <n v="0.40992553191489356"/>
        <n v="1.2807106598984772"/>
        <n v="3.3204444444444441"/>
        <n v="1.1283225108225108"/>
        <n v="2.1643636363636363"/>
        <n v="0.4819906976744186"/>
        <n v="0.7995000000000001"/>
        <n v="1.0522553516819571"/>
        <n v="3.2889978213507627"/>
        <n v="1.6061111111111113"/>
        <n v="3.0999999999999996"/>
        <n v="0.86807920792079218"/>
        <n v="3.7782071713147412"/>
        <n v="1.5080645161290325"/>
        <n v="1.5030119521912351"/>
        <n v="1.572857142857143"/>
        <n v="1.3998765432098765"/>
        <n v="3.2532258064516126"/>
        <n v="0.50777777777777788"/>
        <n v="1.6906818181818184"/>
        <n v="2.1292857142857144"/>
        <n v="4.4394444444444447"/>
        <n v="1.859390243902439"/>
        <n v="6.5881249999999998"/>
        <n v="0.47684210526315796"/>
        <n v="1.1478378378378378"/>
        <n v="4.7526666666666664"/>
        <n v="3.8697297297297295"/>
        <n v="1.8962500000000002"/>
        <n v="2.0000000000000018E-2"/>
        <n v="0.91867805186590767"/>
        <n v="0.34152777777777787"/>
        <n v="1.4040909090909093"/>
        <n v="0.89866666666666672"/>
        <n v="1.7796969696969698"/>
        <n v="1.4366249999999998"/>
        <n v="2.1527586206896552"/>
        <n v="2.2711111111111113"/>
        <n v="2.7507142857142859"/>
        <n v="1.4437048832271762"/>
        <n v="0.92745983935742982"/>
        <n v="7.2260000000000009"/>
        <n v="0.11851063829787245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4"/>
        <n v="1.5057731958762886"/>
        <n v="0.78106590724165992"/>
        <n v="0.46947368421052627"/>
        <n v="3.008"/>
        <n v="0.6959861591695502"/>
        <n v="6.374545454545455"/>
        <n v="2.253392857142857"/>
        <n v="14.973000000000001"/>
        <n v="0.37590225563909785"/>
        <n v="1.3236942675159238"/>
        <n v="1.3122448979591836"/>
        <n v="1.6763513513513515"/>
        <n v="0.61984886649874049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1.0000000000000009E-2"/>
        <n v="10.214444444444444"/>
        <n v="2.8167567567567566"/>
        <n v="0.24609999999999999"/>
        <n v="1.4314010067114094"/>
        <n v="1.4454411764705881"/>
        <n v="3.5912820512820511"/>
        <n v="1.8648571428571428"/>
        <n v="5.9526666666666666"/>
        <n v="0.5921153846153846"/>
        <n v="0.14962780898876415"/>
        <n v="1.1995602605863191"/>
        <n v="2.6882978723404256"/>
        <n v="3.7687878787878786"/>
        <n v="7.2715789473684218"/>
        <n v="0.87211757648470312"/>
        <n v="0.87999999999999989"/>
        <n v="1.7393877551020407"/>
        <n v="1.1761111111111111"/>
        <n v="2.1496"/>
        <n v="1.4949667110519309"/>
        <n v="2.1933995584988963"/>
        <n v="0.64367690058479532"/>
        <n v="0.18622397298818227"/>
        <n v="3.6776923076923076"/>
        <n v="1.5990566037735849"/>
        <n v="0.38633185349611532"/>
        <n v="0.51421511627906979"/>
        <n v="0.60334277620396604"/>
        <n v="3.202693602693607E-2"/>
        <n v="1.5546875"/>
        <n v="1.0085974499089252"/>
        <n v="1.1618181818181816"/>
        <n v="3.1077777777777778"/>
        <n v="0.89736683417085428"/>
        <n v="0.71272727272727265"/>
        <n v="3.2862318840579663E-2"/>
        <n v="2.617777777777778"/>
        <n v="0.96"/>
        <n v="0.20896851248642778"/>
        <n v="2.2316363636363636"/>
        <n v="1.0159097978227059"/>
        <n v="2.3003999999999998"/>
        <n v="1.3559259259259258"/>
        <n v="1.2909999999999999"/>
        <n v="2.3651200000000001"/>
        <n v="0.1725000000000001"/>
        <n v="1.1249397590361445"/>
        <n v="1.2102150537634411"/>
        <n v="2.1987096774193549"/>
        <n v="0.64166909620991253"/>
        <n v="4.2306746987951804"/>
        <n v="0.92984160506863778"/>
        <n v="0.58756567425569184"/>
        <n v="0.65022222222222226"/>
        <n v="0.73939560439560448"/>
        <n v="0.52666666666666662"/>
        <n v="2.2095238095238097"/>
        <n v="1.0001150627615063"/>
        <n v="1.6231249999999999"/>
        <n v="0.78181818181818175"/>
        <n v="1.497377049180328"/>
        <n v="2.5325714285714285"/>
        <n v="1.0016943521594683"/>
        <n v="1.2199004424778761"/>
        <n v="1.3713265306122451"/>
        <n v="4.155384615384615"/>
        <n v="0.3130913348946136"/>
        <n v="4.240815450643777"/>
        <n v="2.938862307283352E-2"/>
        <n v="0.10632653061224495"/>
        <n v="0.8287500000000001"/>
        <n v="1.630144777662875"/>
        <n v="8.9466666666666672"/>
        <n v="0.26191501103752768"/>
        <n v="0.74834782608695649"/>
        <n v="4.1647680412371137"/>
        <n v="0.9620833333333334"/>
        <n v="3.5771910112359553"/>
        <n v="3.0845714285714285"/>
        <n v="0.61802325581395356"/>
        <n v="7.2232472324723247"/>
        <n v="0.69117647058823528"/>
        <n v="2.9305555555555554"/>
        <n v="0.71799999999999997"/>
        <n v="0.31934684684684678"/>
        <n v="2.2987375415282392"/>
        <n v="0.32012195121951215"/>
        <n v="0.23525352848928383"/>
        <n v="0.68594594594594605"/>
        <n v="0.3795238095238096"/>
        <n v="0.19992957746478868"/>
        <n v="0.4563636363636363"/>
        <n v="1.227605633802817"/>
        <n v="3.6175316455696205"/>
        <n v="0.63146341463414624"/>
        <n v="2.9820475319926874"/>
        <n v="9.5585443037974782E-2"/>
        <n v="0.53777777777777769"/>
        <n v="6.8119047619047617"/>
        <n v="0.78831325301204824"/>
        <n v="1.3440792216817234"/>
        <n v="3.3719999999999972E-2"/>
        <n v="4.3184615384615386"/>
        <n v="0.38844444444444437"/>
        <n v="4.2569999999999997"/>
        <n v="1.0112239715591671"/>
        <n v="0.21188688946015422"/>
        <n v="0.67425531914893622"/>
        <n v="0.94923371647509569"/>
        <n v="1.5185185185185186"/>
        <n v="1.9516382252559725"/>
        <n v="10.231428571428571"/>
        <n v="3.8418367346938709E-2"/>
        <n v="1.5507066557107643"/>
        <n v="0.44753477588871715"/>
        <n v="2.1594736842105262"/>
        <n v="3.3212709832134291"/>
        <n v="8.4430379746835538E-2"/>
        <n v="0.98625514403292192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58"/>
        <n v="4.2016666666666671"/>
        <n v="0.76708333333333334"/>
        <n v="1.7126470588235296"/>
        <n v="1.5789473684210527"/>
        <n v="1.0908000000000002"/>
        <n v="0.41732558139534892"/>
        <n v="0.10944303797468358"/>
        <n v="1.593763440860215"/>
        <n v="4.2241666666666671"/>
        <n v="0.9771875000000001"/>
        <n v="4.1878911564625847"/>
        <n v="1.0191632047477746"/>
        <n v="1.2772619047619047"/>
        <n v="4.4521739130434783"/>
        <n v="5.6971428571428575"/>
        <n v="5.0934482758620687"/>
        <n v="3.2553333333333336"/>
        <n v="9.3261616161616168"/>
        <n v="2.1133870967741935"/>
        <n v="2.7332520325203253"/>
        <n v="3.0000000000000027E-2"/>
        <n v="0.54084507042253516"/>
        <n v="6.2629999999999999"/>
        <n v="0.8902139917695473"/>
        <n v="1.848913043478261"/>
        <n v="1.2016770186335406"/>
        <n v="0.23390243902439023"/>
        <n v="1.46"/>
        <n v="2.6848000000000001"/>
        <n v="5.9749999999999996"/>
        <n v="1.5769841269841272"/>
        <n v="0.31201660735468573"/>
        <n v="3.1341176470588232"/>
        <n v="3.7089655172413796"/>
        <n v="3.6266447368421053"/>
        <n v="1.2308163265306122"/>
        <n v="0.76766756032171579"/>
        <n v="2.3362012987012988"/>
        <n v="1.8053333333333335"/>
        <n v="2.5262857142857142"/>
        <n v="0.27176538240368031"/>
        <n v="1.2706571242680598E-2"/>
        <n v="3.0400978473581217"/>
        <n v="1.3723076923076922"/>
        <n v="0.32208333333333328"/>
        <n v="2.4151282051282053"/>
        <n v="0.96799999999999997"/>
        <n v="10.664285714285715"/>
        <n v="3.2588888888888885"/>
        <n v="1.7069999999999999"/>
        <n v="5.8144"/>
        <n v="0.91520972644376908"/>
        <n v="1.0804761904761904"/>
        <n v="0.18728395061728387"/>
        <n v="0.83193877551020412"/>
        <n v="7.0633333333333326"/>
        <n v="0.17446030330062445"/>
        <n v="2.0973015873015872"/>
        <n v="0.97785714285714276"/>
        <n v="16.842500000000001"/>
        <n v="0.54402135231316717"/>
        <n v="4.5661111111111108"/>
        <n v="9.8219178082191716E-2"/>
        <n v="0.16384615384615375"/>
        <n v="13.396666666666667"/>
        <n v="0.35650077760497667"/>
        <n v="0.54950819672131157"/>
        <n v="0.9423611111111112"/>
        <n v="1.4391428571428571"/>
        <n v="0.51421052631578945"/>
        <n v="5.0000000000000044E-2"/>
        <n v="13.446666666666667"/>
        <n v="0.31844940867279892"/>
        <n v="0.82617647058823529"/>
        <n v="5.4614285714285717"/>
        <n v="2.8621428571428571"/>
        <n v="7.9076923076923045E-2"/>
        <n v="1.3213677811550153"/>
        <n v="0.74077834179357027"/>
        <n v="0.75292682926829269"/>
        <n v="0.20333333333333337"/>
        <n v="2.0336507936507937"/>
        <n v="3.1022842639593913"/>
        <n v="3.9531818181818181"/>
        <n v="2.9471428571428571"/>
        <n v="0.33894736842105266"/>
        <n v="0.66677083333333331"/>
        <n v="0.19227272727272737"/>
        <n v="0.15842105263157902"/>
        <n v="0.38702380952380944"/>
        <n v="9.5876777251184819E-2"/>
        <n v="0.94144366197183094"/>
        <n v="1.6656234096692111"/>
        <n v="0.24134831460674167"/>
        <n v="1.6405633802816904"/>
        <n v="0.90723076923076929"/>
        <n v="0.46194444444444449"/>
        <n v="0.38538461538461544"/>
        <n v="1.3356231003039514"/>
        <n v="0.22896588486140734"/>
        <n v="1.8495548961424331"/>
        <n v="4.4372727272727275"/>
        <n v="1.999806763285024"/>
        <n v="1.2395833333333335"/>
        <n v="1.866132930513595"/>
        <n v="1.1428538550057539"/>
        <n v="0.97032531824611024"/>
        <n v="1.2281904761904761"/>
        <n v="1.7914326647564471"/>
        <n v="0.79951577402787977"/>
        <n v="0.94242587601078176"/>
        <n v="0.84669291338582675"/>
        <n v="0.66521920668058465"/>
        <n v="0.53922222222222227"/>
        <n v="0.4198329959514171"/>
        <n v="0.14694796954314726"/>
        <n v="0.34474999999999989"/>
        <n v="14.007777777777777"/>
        <n v="0.7177035175879396"/>
        <n v="0.53074115044247794"/>
        <n v="1.2770715249662619"/>
        <n v="0.34892857142857148"/>
        <n v="4.105982142857143"/>
        <n v="1.2373770491803278"/>
        <n v="0.58973684210526311"/>
        <n v="0.36892473118279567"/>
        <n v="1.8491304347826087"/>
        <n v="0.11814432989690715"/>
        <n v="2.9870000000000001"/>
        <n v="2.2635175879396985"/>
        <n v="1.7356363636363636"/>
        <n v="3.7175675675675679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48"/>
        <n v="0.67869978858350954"/>
        <n v="15.915555555555557"/>
        <n v="7.3018222222222224"/>
        <n v="0.13185782556750292"/>
        <n v="0.5477777777777777"/>
        <n v="3.6102941176470589"/>
        <n v="0.10257545271629787"/>
        <n v="0.13962962962962955"/>
        <n v="0.40444444444444438"/>
        <n v="1.6032000000000002"/>
        <n v="1.8394339622641511"/>
        <n v="0.63769230769230778"/>
        <n v="2.2538095238095237"/>
        <n v="1.7200961538461539"/>
        <n v="1.4616709511568122"/>
        <n v="0.76423616236162362"/>
        <n v="0.39261467889908253"/>
        <n v="0.11270034843205567"/>
        <n v="1.2211084337349396"/>
        <n v="1.8654166666666665"/>
        <n v="7.2731788079470228E-2"/>
        <n v="0.65642371234207975"/>
        <n v="2.2896178343949045"/>
        <n v="4.6937499999999996"/>
        <n v="1.3011267605633803"/>
        <n v="1.6705422993492407"/>
        <n v="1.7386419753086422"/>
        <n v="7.1776470588235295"/>
        <n v="0.63850976361767731"/>
        <n v="15.302222222222223"/>
        <n v="0.40356164383561643"/>
        <n v="0.86220633299284977"/>
        <n v="3.1558486707566464"/>
        <n v="0.89618243243243234"/>
        <n v="1.8214503816793894"/>
        <n v="3.5588235294117645"/>
        <n v="1.3183695652173912"/>
        <n v="0.46315634218289081"/>
        <n v="0.36132726089785305"/>
        <n v="1.0462820512820512"/>
        <n v="6.6885714285714286"/>
        <n v="0.62072823218997364"/>
        <n v="0.84699787460148768"/>
        <n v="0.11059030837004413"/>
        <n v="0.43838781575037156"/>
        <n v="0.55470588235294116"/>
        <n v="0.57399511301160655"/>
        <n v="1.2343497363796132"/>
        <n v="1.2846000000000002"/>
        <n v="0.63989361702127656"/>
        <n v="1.2729885057471266"/>
        <n v="0.10638024357239506"/>
        <n v="0.40470588235294125"/>
        <n v="2.8766666666666665"/>
        <n v="5.7294444444444448"/>
        <n v="1.1290429799426933"/>
        <n v="0.46387573964497042"/>
        <n v="0.90675916230366482"/>
        <n v="0.67740740740740746"/>
        <n v="1.9249019607843136"/>
        <n v="0.82714285714285718"/>
        <n v="0.54163920922570008"/>
        <n v="0.16722222222222216"/>
        <n v="1.168766404199475"/>
        <n v="10.521538461538462"/>
        <n v="1.2307407407407407"/>
        <n v="1.7863855421686745"/>
        <n v="3.552816901408451"/>
        <n v="1.6190634146341463"/>
        <n v="0.24914285714285711"/>
        <n v="1.987222222222222"/>
        <n v="0.34752688172043"/>
        <n v="1.7641935483870967"/>
        <n v="5.1138095238095236"/>
        <n v="0.82044117647058834"/>
        <n v="0.24326030927835052"/>
        <n v="0.50482758620689649"/>
        <n v="9.67"/>
        <n v="4.0000000000000036E-2"/>
        <n v="1.2284501347708896"/>
        <n v="0.63437499999999991"/>
        <n v="0.56331688596491225"/>
        <n v="0.44074999999999998"/>
        <n v="1.1837253218884118"/>
        <n v="1.041243169398907"/>
        <n v="0.26639999999999997"/>
        <n v="3.5120118343195266"/>
        <n v="0.90063492063492068"/>
        <n v="1.7162500000000001"/>
        <n v="1.4104655870445346"/>
        <n v="0.30579449152542382"/>
        <n v="1.0816455696202532"/>
        <n v="1.3345505617977529"/>
        <n v="1.8785106382978722"/>
        <n v="3.3200000000000003"/>
        <n v="5.7521428571428572"/>
        <n v="0.40500000000000003"/>
        <n v="1.8442857142857143"/>
        <n v="2.8580555555555556"/>
        <n v="3.1900000000000004"/>
        <n v="0.39234070221066331"/>
        <n v="1.7814000000000001"/>
        <n v="3.6515000000000004"/>
        <n v="1.1394594594594594"/>
        <n v="0.29828720626631844"/>
        <n v="0.54270588235294115"/>
        <n v="2.3634156976744185"/>
        <n v="5.1291666666666664"/>
        <n v="1.0065116279069768"/>
        <n v="0.81348423194303154"/>
        <n v="0.164047619047619"/>
        <n v="0.52774617067833707"/>
        <n v="2.6020608108108108"/>
        <n v="0.30732891832229581"/>
        <n v="0.13500000000000001"/>
        <n v="1.7862556663644606"/>
        <n v="2.2005660377358489"/>
        <n v="1.0151086956521738"/>
        <n v="1.915"/>
        <n v="3.0534683098591549"/>
        <n v="0.23995287958115186"/>
        <n v="7.2377777777777776"/>
        <n v="5.4736000000000002"/>
        <n v="4.1449999999999996"/>
        <n v="9.0696409140369472E-3"/>
        <n v="0.34173469387755095"/>
        <n v="0.23948810754912109"/>
        <n v="0.48072649572649562"/>
        <n v="0.70145182291666663"/>
        <n v="5.2992307692307694"/>
        <n v="1.8032549019607842"/>
        <n v="0.92320000000000002"/>
        <n v="0.13901001112347044"/>
        <n v="9.2707777777777771"/>
        <n v="0.39857142857142858"/>
        <n v="1.1222929936305732"/>
        <n v="0.70925816023738864"/>
        <n v="1.190897435897436"/>
        <n v="0.24017591339648181"/>
        <n v="1.393186813186813"/>
        <n v="0.39277108433734931"/>
        <n v="0.22439077144917086"/>
        <n v="0.55779069767441869"/>
        <n v="0.42523125996810207"/>
        <n v="1.1200000000000001"/>
        <n v="7.068181818181829E-2"/>
        <n v="1.0174563871693865"/>
        <n v="4.2575000000000003"/>
        <n v="1.4553947368421052"/>
        <n v="0.3245346534653466"/>
        <n v="7.0033333333333339"/>
        <n v="0.83904860392967939"/>
        <n v="0.84190476190476193"/>
        <n v="1.5595180722891566"/>
        <n v="0.99619450317124736"/>
        <n v="0.80299999999999994"/>
        <n v="0.11254901960784314"/>
        <n v="0.9174095238095239"/>
        <n v="0.95521156936261375"/>
        <n v="5.0287499999999996"/>
        <n v="1.5924394463667819"/>
        <n v="0.15022446689113367"/>
        <n v="4.820384615384615"/>
        <n v="1.4996938775510205"/>
        <n v="1.1722156398104264"/>
        <n v="0.37695968274950431"/>
        <n v="0.72653061224489801"/>
        <n v="2.6598113207547169"/>
        <n v="0.24205617977528093"/>
        <n v="2.5064935064935012E-2"/>
        <n v="0.16329799764428743"/>
        <n v="2.7650000000000001"/>
        <n v="0.88803571428571426"/>
        <n v="1.6357142857142857"/>
        <n v="9.69"/>
        <n v="2.7091376701966716"/>
        <n v="2.8421355932203389"/>
        <n v="0.58632981676846208"/>
        <n v="0.98511111111111105"/>
        <n v="0.43975381008206327"/>
        <n v="1.5166315789473686"/>
        <n v="2.2363492063492063"/>
        <n v="2.3975"/>
        <n v="1.9933333333333332"/>
        <n v="1.373448275862069"/>
        <n v="1.0096961063627732"/>
        <n v="7.9415999999999993"/>
        <n v="3.6970000000000001"/>
        <n v="0.12818181818181817"/>
        <n v="1.38027027027027"/>
        <n v="0.83813278008298764"/>
        <n v="2.0460063224446787"/>
        <n v="0.44344086021505369"/>
        <n v="2.1860294117647059"/>
        <n v="1.8603314917127074"/>
        <n v="2.3733830845771142"/>
        <n v="3.0565384615384614"/>
        <n v="0.9414285714285715"/>
        <n v="0.54400000000000004"/>
        <n v="1.1188059701492539"/>
        <n v="3.6914814814814818"/>
        <n v="0.62930372148859548"/>
        <n v="0.64927835051546401"/>
        <n v="0.1885365853658536"/>
        <n v="0.16754404145077717"/>
        <n v="1.0111290322580646"/>
        <n v="3.4150228310502282"/>
        <n v="0.64016666666666677"/>
        <n v="0.52080459770114951"/>
        <n v="3.2240211640211642"/>
        <n v="1.1950810185185183"/>
        <n v="1.4679775280898877"/>
        <n v="9.5057142857142853"/>
        <n v="0.72893617021276591"/>
        <n v="0.79008248730964459"/>
        <n v="0.64721518987341775"/>
        <n v="0.82028169014084518"/>
        <n v="10.376666666666667"/>
        <n v="0.12910076530612247"/>
        <n v="1.5484210526315789"/>
        <n v="7.099173553719007E-2"/>
        <n v="2.0852773826458035"/>
        <n v="0.99683544303797467"/>
        <n v="2.0159756097560977"/>
        <n v="1.6209032258064515"/>
        <n v="3.6436208125445457E-2"/>
        <n v="2.0663492063492064"/>
        <n v="1.2823628691983124"/>
        <n v="1.1966037735849056"/>
        <n v="1.7073055242390081"/>
        <n v="1.8721212121212121"/>
        <n v="1.8838235294117647"/>
        <n v="1.312986918604651"/>
        <n v="2.8397435897435899"/>
        <n v="1.2042000000000002"/>
        <n v="4.1905607476635511"/>
        <n v="0.13853658536585356"/>
        <n v="1.3943548387096776"/>
        <n v="1.7400000000000002"/>
        <n v="1.5549056603773583"/>
        <n v="1.704470588235294"/>
        <n v="1.8951562499999999"/>
        <n v="2.4971428571428573"/>
        <n v="0.48860523665659628"/>
        <n v="0.28461970393057689"/>
        <n v="2.6802325581395348"/>
        <n v="6.1980078125000002"/>
        <n v="3.1301587301587386E-2"/>
        <n v="1.5992152704135738"/>
        <n v="2.793921568627451"/>
        <n v="0.77373333333333338"/>
        <n v="2.0632812500000002"/>
        <n v="6.9424999999999999"/>
        <n v="1.5178947368421052"/>
        <n v="0.64582072176949934"/>
        <n v="0.62873684210526326"/>
        <n v="3.1039864864864866"/>
        <n v="0.42859916782246876"/>
        <n v="0.83119402985074631"/>
        <n v="0.78531302876480535"/>
        <n v="1.1409352517985614"/>
        <n v="0.64537683358624176"/>
        <n v="0.79411764705882359"/>
        <n v="0.1141911764705883"/>
        <n v="0.56186046511627907"/>
        <n v="0.16501669449081802"/>
        <n v="1.1996808510638299"/>
        <n v="1.4545652173913042"/>
        <n v="2.2138255033557046"/>
        <n v="0.48396694214876024"/>
        <n v="0.92911504424778757"/>
        <n v="0.88599797365754807"/>
        <n v="0.41399999999999992"/>
        <n v="0.63056795131845833"/>
        <n v="0.48482333607230887"/>
        <n v="0.88479410269445857"/>
        <n v="1.2684000000000002"/>
        <n v="23.388333333333332"/>
        <n v="5.0838857142857146"/>
        <n v="1.9147826086956523"/>
        <n v="0.42127533783783777"/>
        <n v="8.2400000000000029E-2"/>
        <n v="0.60064638783269952"/>
        <n v="0.47232808616404309"/>
        <n v="0.81736263736263726"/>
        <n v="0.54187265917602989"/>
        <n v="0.97868131868131858"/>
        <n v="0.77239999999999998"/>
        <n v="0.3346473551637279"/>
        <n v="2.3958823529411766"/>
        <n v="0.64032258064516134"/>
        <n v="1.7615942028985505"/>
        <n v="0.20338181818181811"/>
        <n v="3.5864754098360656"/>
        <n v="4.6885802469135802"/>
        <n v="1.220563524590164"/>
        <n v="0.55931783729156148"/>
        <n v="0.43660714285714275"/>
        <n v="0.33538371411833623"/>
        <n v="1.2297938144329899"/>
        <n v="1.8974959871589085"/>
        <n v="0.8362264150943397"/>
        <n v="0.17968844221105518"/>
        <n v="10.365"/>
        <n v="0.97405219780219787"/>
        <n v="0.86386203150461705"/>
        <n v="1.5016666666666665"/>
        <n v="3.5843478260869563"/>
        <n v="5.4285714285714288"/>
        <n v="0.67500714285714292"/>
        <n v="1.9174666666666669"/>
        <n v="9.32"/>
        <n v="4.2927586206896553"/>
        <n v="1.0065753424657533"/>
        <n v="2.266111111111111"/>
        <n v="1.4238"/>
        <n v="0.90633333333333344"/>
        <n v="0.63966740576496672"/>
        <n v="0.84131868131868126"/>
        <n v="1.3393478260869567"/>
        <n v="0.59042047531992692"/>
        <n v="1.5280062063615207"/>
        <n v="4.466912114014252"/>
        <n v="0.8439189189189189"/>
        <n v="1.7502692307692307"/>
        <n v="0.54137931034482767"/>
        <n v="3.1187381703470027"/>
        <n v="1.2278160919540229"/>
        <n v="0.9902651738361814"/>
        <n v="1.2784686346863467"/>
        <n v="1.5861643835616439"/>
        <n v="7.0705882352941174"/>
        <n v="1.423877551020408"/>
        <n v="1.4786046511627906"/>
        <n v="0.20322580645161281"/>
        <n v="18.40625"/>
        <n v="1.6194202898550722"/>
        <n v="4.7282077922077921"/>
        <n v="0.24466101694915254"/>
        <n v="5.1764999999999999"/>
        <n v="2.4764285714285714"/>
        <n v="1.0020481927710843"/>
        <n v="1.5299999999999998"/>
        <n v="0.37091954022988505"/>
        <n v="4.3923948220064624E-2"/>
        <n v="1.5650721649484538"/>
        <n v="2.704081632653061"/>
        <n v="1.3405952380952382"/>
        <n v="0.50398033126294006"/>
        <n v="0.88815837937384901"/>
        <n v="1.65"/>
        <n v="0.17500000000000004"/>
        <n v="1.8566071428571429"/>
        <n v="4.1266319444444441"/>
        <n v="0.90250000000000008"/>
        <n v="0.91984615384615376"/>
        <n v="5.2700632911392402"/>
        <n v="3.1914285714285713"/>
        <n v="3.5418867924528303"/>
        <n v="0.3289610389610389"/>
        <n v="1.3589189189189188"/>
        <n v="2.0843373493975914E-2"/>
        <n v="0.6100000000000001"/>
        <n v="0.30037735849056602"/>
        <n v="11.791666666666666"/>
        <n v="11.260833333333334"/>
        <n v="0.12923076923076926"/>
        <n v="7.1199999999999992"/>
        <n v="0.30304347826086953"/>
        <n v="2.1250896057347672"/>
        <n v="2.2885714285714287"/>
        <n v="0.34959979476654701"/>
        <n v="1.5729069767441861"/>
        <n v="2.3230555555555554"/>
        <n v="0.92448275862068963"/>
        <n v="2.5670212765957445"/>
        <n v="1.6847017045454544"/>
        <n v="1.6657777777777776"/>
        <n v="7.7207692307692302"/>
        <n v="4.0685714285714285"/>
        <n v="5.6420608108108112"/>
        <n v="0.68426865671641801"/>
        <n v="0.34351966873706008"/>
        <n v="6.5545454545454547"/>
        <n v="1.7725714285714287"/>
        <n v="1.1317857142857144"/>
        <n v="7.2818181818181813"/>
        <n v="2.0833333333333335"/>
        <n v="0.31171232876712329"/>
        <n v="0.56967078189300402"/>
        <n v="2.31"/>
        <n v="0.86867834394904464"/>
        <n v="2.7074418604651163"/>
        <n v="0.4944642857142858"/>
        <n v="1.1335962566844922"/>
        <n v="1.9055555555555554"/>
        <n v="1.355"/>
        <n v="0.1029787234042554"/>
        <n v="0.65544223826714809"/>
        <n v="0.49026652452025576"/>
        <n v="7.8792307692307695"/>
        <n v="0.80306347746090156"/>
        <n v="1.0629411764705883"/>
        <n v="0.50735632183908042"/>
        <n v="2.153137254901961"/>
        <n v="1.4122972972972971"/>
        <n v="1.1533745781777278"/>
        <n v="1.9311940298507464"/>
        <n v="7.2973333333333326"/>
        <n v="0.99663398692810468"/>
        <n v="0.8816666666666666"/>
        <n v="0.3723333333333334"/>
        <n v="0.3054007530930607"/>
        <n v="0.25714285714285712"/>
        <n v="0.34000000000000008"/>
        <n v="11.859090909090909"/>
        <n v="1.2539393939393939"/>
        <n v="0.14394366197183106"/>
        <n v="0.54807692307692313"/>
        <n v="1.0963157894736844"/>
        <n v="1.8847058823529412"/>
        <n v="0.87008284023668647"/>
        <n v="2.0291304347826089"/>
        <n v="1.9703225806451612"/>
        <n v="1.0699999999999998"/>
        <n v="2.6873076923076922"/>
        <n v="0.50845360824742269"/>
        <n v="11.802857142857142"/>
        <n v="2.64"/>
        <n v="0.30442307692307691"/>
        <n v="0.62880681818181827"/>
        <n v="1.9312499999999999"/>
        <n v="0.77102702702702697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3"/>
        <n v="3.5707317073170728"/>
        <n v="1.2648941176470587"/>
        <n v="3.875"/>
        <n v="4.5703571428571426"/>
        <n v="2.6669565217391304"/>
        <n v="0.69"/>
        <n v="0.51343749999999999"/>
        <n v="1.1710526315789505E-2"/>
        <n v="1.089773429454171"/>
        <n v="3.1517592592592596"/>
        <n v="1.5769117647058826"/>
        <n v="1.5380821917808221"/>
        <n v="0.89738979118329465"/>
        <n v="0.75135802469135804"/>
        <n v="8.5288135593220336"/>
        <n v="1.3890625000000001"/>
        <n v="1.9018181818181819"/>
        <n v="1.0024333619948411"/>
        <n v="1.4275824175824177"/>
        <n v="5.6313333333333331"/>
        <n v="0.30715909090909088"/>
        <n v="0.99397727272727265"/>
        <n v="1.9754935622317595"/>
        <n v="5.085"/>
        <n v="2.3774468085106384"/>
        <n v="3.3846875000000001"/>
        <n v="1.3308955223880599"/>
        <n v="2.0779999999999998"/>
        <n v="0.51122448979591839"/>
        <n v="6.5205847953216374"/>
        <n v="1.136309941520468"/>
        <n v="1.0237606837606839"/>
        <n v="3.565833333333333"/>
        <n v="1.3986792452830188"/>
        <n v="0.6944999999999999"/>
        <n v="0.35534246575342476"/>
        <n v="2.5165000000000002"/>
        <n v="1.0587499999999999"/>
        <n v="1.8742857142857141"/>
        <n v="3.8678571428571429"/>
        <n v="3.4707142857142861"/>
        <n v="1.85820987654321"/>
        <n v="0.43241247264770233"/>
        <n v="1.6243750000000001"/>
        <n v="1.8484285714285713"/>
        <n v="0.23703520691785052"/>
        <n v="0.89870129870129878"/>
        <n v="2.7260419580419581"/>
        <n v="1.7004255319148935"/>
        <n v="1.8828503562945369"/>
        <n v="3.4693532338308462"/>
        <n v="0.69177215189873409"/>
        <n v="0.25433734939759045"/>
        <n v="0.77400977995110032"/>
        <n v="0.37481481481481471"/>
        <n v="5.4379999999999997"/>
        <n v="2.2852189349112426"/>
        <n v="0.38948339483394845"/>
        <n v="3.7"/>
        <n v="2.3791176470588233"/>
        <n v="0.64036299765807958"/>
        <n v="1.1827777777777779"/>
        <n v="0.84824037184594947"/>
        <n v="0.29346153846153844"/>
        <n v="2.0989655172413793"/>
        <n v="1.697857142857143"/>
        <n v="1.1595907738095237"/>
        <n v="2.5859999999999999"/>
        <n v="2.3058333333333332"/>
        <n v="1.282142857142857"/>
        <n v="1.8870588235294119"/>
        <n v="6.9511889862327925E-2"/>
        <n v="7.7443434343434348"/>
        <n v="0.27693181818181811"/>
        <n v="0.52479620323841436"/>
        <n v="4.0709677419354842"/>
        <n v="1.5617857142857141"/>
        <n v="2.5242857142857145"/>
        <n v="1.7292682926829173E-2"/>
        <n v="0.12230769230769223"/>
        <n v="1.6398734177215188"/>
        <n v="1.6298181818181816"/>
        <n v="0.20252747252747261"/>
        <n v="3.1924083769633507"/>
        <n v="4.7894444444444444"/>
        <n v="0.1955663430420711"/>
        <n v="1.9894827586206896"/>
        <n v="7.9499999999999993"/>
        <n v="0.50621082621082625"/>
        <n v="0.57437500000000008"/>
        <n v="1.5562827640984906"/>
        <n v="0.36297297297297293"/>
        <n v="0.58250000000000002"/>
        <n v="2.3739473684210526"/>
        <n v="0.58749999999999991"/>
        <n v="1.8256603773584907"/>
        <n v="7.5436408977556102E-3"/>
        <n v="1.7595330739299611"/>
        <n v="2.3788235294117648"/>
        <n v="4.8805076142131982"/>
        <n v="2.2406666666666668"/>
        <n v="0.1812643678160919"/>
        <n v="0.45847222222222217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59"/>
        <n v="1.6375968992248024E-2"/>
        <n v="0.49643859649122812"/>
        <n v="1.0970652173913042"/>
        <n v="0.49217948717948712"/>
        <n v="0.62232323232323239"/>
        <n v="0.13058139534883728"/>
        <n v="0.64635416666666656"/>
        <n v="1.5958666666666668"/>
        <n v="0.81420000000000003"/>
        <n v="0.32444767441860467"/>
        <n v="9.9141184124918569E-2"/>
        <n v="0.26694444444444443"/>
        <n v="0.62957446808510631"/>
        <n v="1.6135593220338982"/>
        <n v="10.969379310344827"/>
        <n v="0.70094158075601376"/>
        <n v="0.60000000000000009"/>
        <n v="3.6709859154929578"/>
        <n v="11.09"/>
        <n v="0.19028784648187624"/>
        <n v="1.2687755102040814"/>
        <n v="7.3463636363636358"/>
        <n v="4.5731034482758615E-2"/>
        <n v="0.85054545454545449"/>
        <n v="1.192982456140351"/>
        <n v="2.9602777777777778"/>
        <n v="0.84694915254237291"/>
        <n v="3.5578378378378375"/>
        <n v="3.8640909090909092"/>
        <n v="7.9223529411764702"/>
        <n v="1.3703393665158372"/>
        <n v="3.3820833333333331"/>
        <n v="1.0822784810126582"/>
        <n v="0.60757639620653325"/>
        <n v="0.27725490196078439"/>
        <n v="2.283934426229508"/>
        <n v="0.21615194054500408"/>
        <n v="3.7387499999999996"/>
        <n v="1.5492592592592591"/>
        <n v="3.2214999999999998"/>
        <n v="0.73957142857142855"/>
        <n v="8.641"/>
        <n v="1.4326245847176078"/>
        <n v="0.40281762295081958"/>
        <n v="1.7822388059701493"/>
        <n v="0.84930555555555554"/>
        <n v="1.4593648334624323"/>
        <n v="1.5246153846153847"/>
        <n v="0.67129542790152397"/>
        <n v="0.40307692307692311"/>
        <n v="2.1679032258064517"/>
        <n v="0.52117021276595743"/>
        <n v="4.9958333333333336"/>
        <n v="0.8767948717948717"/>
        <n v="1.1317346938775512"/>
        <n v="4.2654838709677421"/>
        <n v="0.77632653061224488"/>
        <n v="0.52496810772501767"/>
        <n v="1.5746762589928056"/>
        <n v="0.72939393939393948"/>
        <n v="0.60565789473684206"/>
        <n v="0.56791291291291301"/>
        <n v="0.56542754275427543"/>
        <m/>
      </sharedItems>
    </cacheField>
    <cacheField name="Average Donation" numFmtId="0">
      <sharedItems containsString="0" containsBlank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x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x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6"/>
    <n v="100.01614035087719"/>
    <x v="2"/>
    <x v="2"/>
  </r>
  <r>
    <x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x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x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7"/>
    <n v="75.833333333333329"/>
    <x v="3"/>
    <x v="3"/>
  </r>
  <r>
    <x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54"/>
    <n v="60.555555555555557"/>
    <x v="4"/>
    <x v="4"/>
  </r>
  <r>
    <x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x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x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6"/>
    <n v="72.909090909090907"/>
    <x v="1"/>
    <x v="5"/>
  </r>
  <r>
    <x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x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102"/>
    <n v="112.22222222222223"/>
    <x v="3"/>
    <x v="3"/>
  </r>
  <r>
    <x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56"/>
    <n v="102.34545454545454"/>
    <x v="4"/>
    <x v="6"/>
  </r>
  <r>
    <x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x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x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9"/>
    <n v="84.986725663716811"/>
    <x v="2"/>
    <x v="8"/>
  </r>
  <r>
    <x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x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6"/>
    <n v="107.96236989591674"/>
    <x v="4"/>
    <x v="10"/>
  </r>
  <r>
    <x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x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599999999995"/>
    <n v="45.001483679525222"/>
    <x v="3"/>
    <x v="3"/>
  </r>
  <r>
    <x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x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56"/>
    <n v="69.055555555555557"/>
    <x v="3"/>
    <x v="3"/>
  </r>
  <r>
    <x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x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1"/>
    <n v="105.22535211267606"/>
    <x v="4"/>
    <x v="4"/>
  </r>
  <r>
    <x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x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x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x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5000000000001"/>
    <n v="106.6"/>
    <x v="1"/>
    <x v="1"/>
  </r>
  <r>
    <x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1"/>
    <n v="61.997747747747745"/>
    <x v="3"/>
    <x v="3"/>
  </r>
  <r>
    <x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x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3"/>
    <n v="112.05426356589147"/>
    <x v="4"/>
    <x v="10"/>
  </r>
  <r>
    <x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0999999999999996"/>
    <n v="48.008849557522126"/>
    <x v="6"/>
    <x v="11"/>
  </r>
  <r>
    <x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18"/>
    <n v="38.004334633723452"/>
    <x v="4"/>
    <x v="4"/>
  </r>
  <r>
    <x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x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5"/>
    <n v="85"/>
    <x v="4"/>
    <x v="4"/>
  </r>
  <r>
    <x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x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x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x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26"/>
    <n v="75.261194029850742"/>
    <x v="7"/>
    <x v="14"/>
  </r>
  <r>
    <x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88"/>
    <n v="57.125"/>
    <x v="3"/>
    <x v="3"/>
  </r>
  <r>
    <x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4"/>
    <n v="75.141414141414145"/>
    <x v="2"/>
    <x v="8"/>
  </r>
  <r>
    <x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x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x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x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x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6"/>
    <n v="94.375"/>
    <x v="3"/>
    <x v="3"/>
  </r>
  <r>
    <x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x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x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295"/>
    <n v="53.007815713698065"/>
    <x v="3"/>
    <x v="3"/>
  </r>
  <r>
    <x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00000000002"/>
    <n v="45.059405940594061"/>
    <x v="1"/>
    <x v="1"/>
  </r>
  <r>
    <x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.0000000000000018E-2"/>
    <n v="2"/>
    <x v="1"/>
    <x v="16"/>
  </r>
  <r>
    <x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x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87"/>
    <n v="32.786666666666669"/>
    <x v="3"/>
    <x v="3"/>
  </r>
  <r>
    <x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3"/>
    <n v="59.119617224880386"/>
    <x v="4"/>
    <x v="6"/>
  </r>
  <r>
    <x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72"/>
    <n v="44.93333333333333"/>
    <x v="2"/>
    <x v="8"/>
  </r>
  <r>
    <x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x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49999999998"/>
    <n v="70.079268292682926"/>
    <x v="2"/>
    <x v="8"/>
  </r>
  <r>
    <x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x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x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x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x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82"/>
    <n v="82.001775410563695"/>
    <x v="3"/>
    <x v="3"/>
  </r>
  <r>
    <x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0000000000009"/>
    <n v="58.040160642570278"/>
    <x v="2"/>
    <x v="2"/>
  </r>
  <r>
    <x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45"/>
    <n v="111.4"/>
    <x v="3"/>
    <x v="3"/>
  </r>
  <r>
    <x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x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x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x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x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x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x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x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x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x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x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4"/>
    <n v="56.188235294117646"/>
    <x v="1"/>
    <x v="16"/>
  </r>
  <r>
    <x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x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x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27"/>
    <n v="79.642857142857139"/>
    <x v="4"/>
    <x v="10"/>
  </r>
  <r>
    <x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x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x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x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x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x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85"/>
    <n v="39.996000000000002"/>
    <x v="1"/>
    <x v="5"/>
  </r>
  <r>
    <x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8"/>
    <n v="111.1336898395722"/>
    <x v="2"/>
    <x v="8"/>
  </r>
  <r>
    <x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x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5"/>
    <n v="61.108374384236456"/>
    <x v="3"/>
    <x v="3"/>
  </r>
  <r>
    <x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49"/>
    <n v="83.022941970310384"/>
    <x v="1"/>
    <x v="1"/>
  </r>
  <r>
    <x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x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x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x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x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x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x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x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x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x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x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x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x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.0000000000000009E-2"/>
    <n v="1"/>
    <x v="3"/>
    <x v="3"/>
  </r>
  <r>
    <x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x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x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09999999999999"/>
    <n v="66.513513513513516"/>
    <x v="1"/>
    <x v="5"/>
  </r>
  <r>
    <x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x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1"/>
    <n v="103.46315789473684"/>
    <x v="2"/>
    <x v="2"/>
  </r>
  <r>
    <x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x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x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x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x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15"/>
    <n v="71.983108108108112"/>
    <x v="0"/>
    <x v="0"/>
  </r>
  <r>
    <x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x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x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x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18"/>
    <n v="109.65079365079364"/>
    <x v="2"/>
    <x v="8"/>
  </r>
  <r>
    <x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12"/>
    <n v="44.001815980629537"/>
    <x v="5"/>
    <x v="13"/>
  </r>
  <r>
    <x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7999999999999989"/>
    <n v="86.794520547945211"/>
    <x v="3"/>
    <x v="3"/>
  </r>
  <r>
    <x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7"/>
    <n v="30.992727272727272"/>
    <x v="4"/>
    <x v="19"/>
  </r>
  <r>
    <x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x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x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9"/>
    <n v="63.003367003367003"/>
    <x v="6"/>
    <x v="20"/>
  </r>
  <r>
    <x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x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x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27"/>
    <n v="49.987915407854985"/>
    <x v="3"/>
    <x v="3"/>
  </r>
  <r>
    <x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x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x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32"/>
    <n v="89.944444444444443"/>
    <x v="3"/>
    <x v="3"/>
  </r>
  <r>
    <x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x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x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7E-2"/>
    <n v="86.472727272727269"/>
    <x v="0"/>
    <x v="0"/>
  </r>
  <r>
    <x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x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2"/>
    <n v="67.996725337699544"/>
    <x v="2"/>
    <x v="2"/>
  </r>
  <r>
    <x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6"/>
    <n v="43.078651685393261"/>
    <x v="3"/>
    <x v="3"/>
  </r>
  <r>
    <x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x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x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65"/>
    <n v="46.905982905982903"/>
    <x v="3"/>
    <x v="3"/>
  </r>
  <r>
    <x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663E-2"/>
    <n v="46.913793103448278"/>
    <x v="4"/>
    <x v="6"/>
  </r>
  <r>
    <x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x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x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x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x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59"/>
    <n v="60.992530345471522"/>
    <x v="2"/>
    <x v="2"/>
  </r>
  <r>
    <x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x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58"/>
    <n v="104.6"/>
    <x v="1"/>
    <x v="7"/>
  </r>
  <r>
    <x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x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x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5000000000001"/>
    <n v="29.764705882352942"/>
    <x v="3"/>
    <x v="3"/>
  </r>
  <r>
    <x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x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11"/>
    <n v="105.18691588785046"/>
    <x v="2"/>
    <x v="8"/>
  </r>
  <r>
    <x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x v="150"/>
    <x v="150"/>
    <s v="Networked stable workforce"/>
    <n v="100"/>
    <n v="1"/>
    <x v="0"/>
    <n v="1"/>
    <x v="1"/>
    <s v="USD"/>
    <n v="1544940000"/>
    <n v="1545026400"/>
    <b v="0"/>
    <b v="0"/>
    <s v="music/rock"/>
    <n v="1.0000000000000009E-2"/>
    <n v="1"/>
    <x v="1"/>
    <x v="1"/>
  </r>
  <r>
    <x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x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x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x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84"/>
    <n v="95.042492917847028"/>
    <x v="1"/>
    <x v="7"/>
  </r>
  <r>
    <x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x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48"/>
    <n v="71.013192612137203"/>
    <x v="1"/>
    <x v="1"/>
  </r>
  <r>
    <x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x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x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x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x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75"/>
    <n v="57.333333333333336"/>
    <x v="2"/>
    <x v="2"/>
  </r>
  <r>
    <x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8"/>
    <n v="58.178343949044589"/>
    <x v="1"/>
    <x v="1"/>
  </r>
  <r>
    <x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x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x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x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51"/>
    <n v="55.077868852459019"/>
    <x v="7"/>
    <x v="14"/>
  </r>
  <r>
    <x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x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x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x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2E-2"/>
    <n v="82.507462686567166"/>
    <x v="1"/>
    <x v="7"/>
  </r>
  <r>
    <x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5"/>
    <n v="104.2"/>
    <x v="5"/>
    <x v="18"/>
  </r>
  <r>
    <x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500000000001"/>
    <n v="25.5"/>
    <x v="4"/>
    <x v="4"/>
  </r>
  <r>
    <x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5"/>
    <n v="100.98334401024984"/>
    <x v="3"/>
    <x v="3"/>
  </r>
  <r>
    <x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x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68"/>
    <n v="41.999115044247787"/>
    <x v="3"/>
    <x v="3"/>
  </r>
  <r>
    <x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x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x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4"/>
    <n v="32.985714285714288"/>
    <x v="0"/>
    <x v="0"/>
  </r>
  <r>
    <x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53"/>
    <n v="45.005654509471306"/>
    <x v="3"/>
    <x v="3"/>
  </r>
  <r>
    <x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x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56"/>
    <n v="39.080882352941174"/>
    <x v="2"/>
    <x v="2"/>
  </r>
  <r>
    <x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x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x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x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x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78"/>
    <n v="32.006772009029348"/>
    <x v="3"/>
    <x v="3"/>
  </r>
  <r>
    <x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x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15"/>
    <n v="75"/>
    <x v="3"/>
    <x v="3"/>
  </r>
  <r>
    <x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3"/>
    <n v="102.0498866213152"/>
    <x v="3"/>
    <x v="3"/>
  </r>
  <r>
    <x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605"/>
    <n v="105.75"/>
    <x v="3"/>
    <x v="3"/>
  </r>
  <r>
    <x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6"/>
    <n v="37.069767441860463"/>
    <x v="3"/>
    <x v="3"/>
  </r>
  <r>
    <x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68"/>
    <n v="35.049382716049379"/>
    <x v="1"/>
    <x v="1"/>
  </r>
  <r>
    <x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"/>
    <n v="46.338461538461537"/>
    <x v="1"/>
    <x v="7"/>
  </r>
  <r>
    <x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x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05"/>
    <n v="109.07824427480917"/>
    <x v="1"/>
    <x v="5"/>
  </r>
  <r>
    <x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24"/>
    <n v="51.78"/>
    <x v="2"/>
    <x v="8"/>
  </r>
  <r>
    <x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x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782E-2"/>
    <n v="35.958333333333336"/>
    <x v="1"/>
    <x v="5"/>
  </r>
  <r>
    <x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69"/>
    <n v="74.461538461538467"/>
    <x v="1"/>
    <x v="1"/>
  </r>
  <r>
    <x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.0000000000000018E-2"/>
    <n v="2"/>
    <x v="3"/>
    <x v="3"/>
  </r>
  <r>
    <x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x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x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x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19999999999972E-2"/>
    <n v="63.225000000000001"/>
    <x v="1"/>
    <x v="17"/>
  </r>
  <r>
    <x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x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37"/>
    <n v="61.333333333333336"/>
    <x v="5"/>
    <x v="13"/>
  </r>
  <r>
    <x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x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x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2"/>
    <n v="51.004950495049506"/>
    <x v="4"/>
    <x v="4"/>
  </r>
  <r>
    <x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x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69"/>
    <n v="60.984615384615381"/>
    <x v="3"/>
    <x v="3"/>
  </r>
  <r>
    <x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x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5"/>
    <n v="39.997435299603637"/>
    <x v="1"/>
    <x v="7"/>
  </r>
  <r>
    <x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x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09E-2"/>
    <n v="42.125874125874127"/>
    <x v="3"/>
    <x v="3"/>
  </r>
  <r>
    <x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x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x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x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x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538E-2"/>
    <n v="39.235294117647058"/>
    <x v="3"/>
    <x v="3"/>
  </r>
  <r>
    <x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92"/>
    <n v="54.993116108306566"/>
    <x v="0"/>
    <x v="0"/>
  </r>
  <r>
    <x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x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x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x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x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x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x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x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58"/>
    <n v="64.99333594668758"/>
    <x v="6"/>
    <x v="20"/>
  </r>
  <r>
    <x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x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x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6"/>
    <n v="63.293478260869563"/>
    <x v="3"/>
    <x v="3"/>
  </r>
  <r>
    <x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x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000000000002"/>
    <n v="54.906040268456373"/>
    <x v="6"/>
    <x v="11"/>
  </r>
  <r>
    <x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92"/>
    <n v="39.010869565217391"/>
    <x v="4"/>
    <x v="10"/>
  </r>
  <r>
    <x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8"/>
    <n v="75.84210526315789"/>
    <x v="1"/>
    <x v="1"/>
  </r>
  <r>
    <x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x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x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5000000001"/>
    <n v="76.268292682926827"/>
    <x v="2"/>
    <x v="8"/>
  </r>
  <r>
    <x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x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x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x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x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x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x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6"/>
    <n v="65.986486486486484"/>
    <x v="2"/>
    <x v="2"/>
  </r>
  <r>
    <x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x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x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x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.0000000000000027E-2"/>
    <n v="3"/>
    <x v="1"/>
    <x v="1"/>
  </r>
  <r>
    <x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x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x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x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1"/>
    <n v="96.647727272727266"/>
    <x v="5"/>
    <x v="9"/>
  </r>
  <r>
    <x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6"/>
    <n v="57.003535651149086"/>
    <x v="1"/>
    <x v="1"/>
  </r>
  <r>
    <x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3"/>
    <n v="63.93333333333333"/>
    <x v="1"/>
    <x v="1"/>
  </r>
  <r>
    <x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x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x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x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72"/>
    <n v="38.065134099616856"/>
    <x v="1"/>
    <x v="1"/>
  </r>
  <r>
    <x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73"/>
    <n v="57.936123348017624"/>
    <x v="1"/>
    <x v="1"/>
  </r>
  <r>
    <x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2"/>
    <n v="49.794392523364486"/>
    <x v="1"/>
    <x v="7"/>
  </r>
  <r>
    <x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6"/>
    <n v="54.050251256281406"/>
    <x v="7"/>
    <x v="14"/>
  </r>
  <r>
    <x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x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x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x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x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5"/>
    <n v="56.416666666666664"/>
    <x v="4"/>
    <x v="4"/>
  </r>
  <r>
    <x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x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31"/>
    <n v="25.005291005291006"/>
    <x v="6"/>
    <x v="11"/>
  </r>
  <r>
    <x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98E-2"/>
    <n v="32.016393442622949"/>
    <x v="7"/>
    <x v="14"/>
  </r>
  <r>
    <x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7"/>
    <n v="82.021647307286173"/>
    <x v="3"/>
    <x v="3"/>
  </r>
  <r>
    <x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x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28"/>
    <n v="51.533333333333331"/>
    <x v="3"/>
    <x v="3"/>
  </r>
  <r>
    <x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x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x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x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5"/>
    <n v="96.692307692307693"/>
    <x v="2"/>
    <x v="2"/>
  </r>
  <r>
    <x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69999999999999"/>
    <n v="25.010989010989011"/>
    <x v="3"/>
    <x v="3"/>
  </r>
  <r>
    <x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x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908"/>
    <n v="73.012609117361791"/>
    <x v="3"/>
    <x v="3"/>
  </r>
  <r>
    <x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x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87"/>
    <n v="52.310344827586206"/>
    <x v="1"/>
    <x v="1"/>
  </r>
  <r>
    <x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x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26"/>
    <n v="25.027559055118111"/>
    <x v="3"/>
    <x v="3"/>
  </r>
  <r>
    <x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x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x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76"/>
    <n v="39.970802919708028"/>
    <x v="1"/>
    <x v="16"/>
  </r>
  <r>
    <x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x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17"/>
    <n v="101.01541850220265"/>
    <x v="4"/>
    <x v="4"/>
  </r>
  <r>
    <x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x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16E-2"/>
    <n v="71.7"/>
    <x v="0"/>
    <x v="0"/>
  </r>
  <r>
    <x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75"/>
    <n v="33.28125"/>
    <x v="3"/>
    <x v="3"/>
  </r>
  <r>
    <x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x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x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57"/>
    <n v="88.21052631578948"/>
    <x v="3"/>
    <x v="3"/>
  </r>
  <r>
    <x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2"/>
    <n v="65.240384615384613"/>
    <x v="3"/>
    <x v="3"/>
  </r>
  <r>
    <x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x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x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.0000000000000044E-2"/>
    <n v="5"/>
    <x v="5"/>
    <x v="9"/>
  </r>
  <r>
    <x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x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2"/>
    <n v="98.914285714285711"/>
    <x v="3"/>
    <x v="3"/>
  </r>
  <r>
    <x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x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x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x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45E-2"/>
    <n v="73.428571428571431"/>
    <x v="3"/>
    <x v="3"/>
  </r>
  <r>
    <x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x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x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x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7"/>
    <n v="99.125"/>
    <x v="6"/>
    <x v="11"/>
  </r>
  <r>
    <x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x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13"/>
    <n v="48.996525921966864"/>
    <x v="3"/>
    <x v="3"/>
  </r>
  <r>
    <x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x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x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6"/>
    <n v="103.87096774193549"/>
    <x v="3"/>
    <x v="3"/>
  </r>
  <r>
    <x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x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37"/>
    <n v="42.3"/>
    <x v="3"/>
    <x v="3"/>
  </r>
  <r>
    <x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902"/>
    <n v="53.117647058823529"/>
    <x v="1"/>
    <x v="1"/>
  </r>
  <r>
    <x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44"/>
    <n v="50.796875"/>
    <x v="2"/>
    <x v="2"/>
  </r>
  <r>
    <x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19E-2"/>
    <n v="101.15"/>
    <x v="5"/>
    <x v="13"/>
  </r>
  <r>
    <x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x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1"/>
    <n v="37.998645510835914"/>
    <x v="3"/>
    <x v="3"/>
  </r>
  <r>
    <x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67"/>
    <n v="82.615384615384613"/>
    <x v="4"/>
    <x v="4"/>
  </r>
  <r>
    <x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4"/>
    <n v="37.941368078175898"/>
    <x v="3"/>
    <x v="3"/>
  </r>
  <r>
    <x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x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9"/>
    <n v="25.984375"/>
    <x v="4"/>
    <x v="10"/>
  </r>
  <r>
    <x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44"/>
    <n v="30.363636363636363"/>
    <x v="3"/>
    <x v="3"/>
  </r>
  <r>
    <x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x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34"/>
    <n v="101.78672985781991"/>
    <x v="6"/>
    <x v="11"/>
  </r>
  <r>
    <x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1"/>
    <n v="45.003610108303249"/>
    <x v="4"/>
    <x v="4"/>
  </r>
  <r>
    <x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x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x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5"/>
    <n v="47.035573122529641"/>
    <x v="3"/>
    <x v="3"/>
  </r>
  <r>
    <x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"/>
    <n v="110.99550763701707"/>
    <x v="1"/>
    <x v="1"/>
  </r>
  <r>
    <x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9"/>
    <n v="87.003066141042481"/>
    <x v="1"/>
    <x v="1"/>
  </r>
  <r>
    <x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24"/>
    <n v="63.994402985074629"/>
    <x v="1"/>
    <x v="1"/>
  </r>
  <r>
    <x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1"/>
    <n v="105.9945205479452"/>
    <x v="3"/>
    <x v="3"/>
  </r>
  <r>
    <x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71"/>
    <n v="73.989349112426041"/>
    <x v="3"/>
    <x v="3"/>
  </r>
  <r>
    <x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77"/>
    <n v="84.02004626060139"/>
    <x v="3"/>
    <x v="3"/>
  </r>
  <r>
    <x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76"/>
    <n v="88.966921119592882"/>
    <x v="7"/>
    <x v="14"/>
  </r>
  <r>
    <x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x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65"/>
    <n v="97.146341463414629"/>
    <x v="3"/>
    <x v="3"/>
  </r>
  <r>
    <x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x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71"/>
    <n v="99.950602409638549"/>
    <x v="6"/>
    <x v="11"/>
  </r>
  <r>
    <x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6"/>
    <n v="69.966767371601208"/>
    <x v="4"/>
    <x v="6"/>
  </r>
  <r>
    <x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4999999999989"/>
    <n v="110.32"/>
    <x v="1"/>
    <x v="7"/>
  </r>
  <r>
    <x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x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6"/>
    <n v="41.005742176284812"/>
    <x v="0"/>
    <x v="0"/>
  </r>
  <r>
    <x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94"/>
    <n v="103.96316359696641"/>
    <x v="3"/>
    <x v="3"/>
  </r>
  <r>
    <x v="350"/>
    <x v="349"/>
    <s v="Pre-emptive neutral capacity"/>
    <n v="100"/>
    <n v="5"/>
    <x v="0"/>
    <n v="1"/>
    <x v="1"/>
    <s v="USD"/>
    <n v="1432098000"/>
    <n v="1433653200"/>
    <b v="0"/>
    <b v="1"/>
    <s v="music/jazz"/>
    <n v="5.0000000000000044E-2"/>
    <n v="5"/>
    <x v="1"/>
    <x v="17"/>
  </r>
  <r>
    <x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x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8"/>
    <n v="29.606060606060606"/>
    <x v="3"/>
    <x v="3"/>
  </r>
  <r>
    <x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x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x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x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x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x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15"/>
    <n v="49.826086956521742"/>
    <x v="7"/>
    <x v="14"/>
  </r>
  <r>
    <x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x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x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x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9"/>
    <n v="72.015706806282722"/>
    <x v="1"/>
    <x v="1"/>
  </r>
  <r>
    <x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x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x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x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x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x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x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x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48"/>
    <n v="29.997485752598056"/>
    <x v="3"/>
    <x v="3"/>
  </r>
  <r>
    <x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x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7"/>
    <n v="84.757396449704146"/>
    <x v="4"/>
    <x v="4"/>
  </r>
  <r>
    <x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x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2"/>
    <n v="50.05215419501134"/>
    <x v="4"/>
    <x v="4"/>
  </r>
  <r>
    <x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7"/>
    <n v="59.16"/>
    <x v="1"/>
    <x v="7"/>
  </r>
  <r>
    <x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x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87"/>
    <n v="40.14173228346457"/>
    <x v="3"/>
    <x v="3"/>
  </r>
  <r>
    <x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55"/>
    <n v="70.090140845070422"/>
    <x v="4"/>
    <x v="4"/>
  </r>
  <r>
    <x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38"/>
    <n v="66.181818181818187"/>
    <x v="3"/>
    <x v="3"/>
  </r>
  <r>
    <x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000000000002"/>
    <n v="47.714285714285715"/>
    <x v="3"/>
    <x v="3"/>
  </r>
  <r>
    <x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11"/>
    <n v="62.896774193548389"/>
    <x v="3"/>
    <x v="3"/>
  </r>
  <r>
    <x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78"/>
    <n v="86.611940298507463"/>
    <x v="7"/>
    <x v="14"/>
  </r>
  <r>
    <x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x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x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2"/>
    <n v="50.007915567282325"/>
    <x v="5"/>
    <x v="9"/>
  </r>
  <r>
    <x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x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3"/>
    <n v="100.93160377358491"/>
    <x v="2"/>
    <x v="8"/>
  </r>
  <r>
    <x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67"/>
    <n v="89.227586206896547"/>
    <x v="1"/>
    <x v="7"/>
  </r>
  <r>
    <x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6"/>
    <n v="87.979166666666671"/>
    <x v="3"/>
    <x v="3"/>
  </r>
  <r>
    <x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5"/>
    <n v="89.54"/>
    <x v="7"/>
    <x v="14"/>
  </r>
  <r>
    <x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28E-2"/>
    <n v="29.09271523178808"/>
    <x v="5"/>
    <x v="9"/>
  </r>
  <r>
    <x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75"/>
    <n v="42.006218905472636"/>
    <x v="2"/>
    <x v="8"/>
  </r>
  <r>
    <x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x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x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x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x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2"/>
    <n v="31.019823788546255"/>
    <x v="1"/>
    <x v="1"/>
  </r>
  <r>
    <x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x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x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.0000000000000018E-2"/>
    <n v="2"/>
    <x v="7"/>
    <x v="14"/>
  </r>
  <r>
    <x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3"/>
    <n v="46.060200668896321"/>
    <x v="3"/>
    <x v="3"/>
  </r>
  <r>
    <x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x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77"/>
    <n v="55.99336650082919"/>
    <x v="3"/>
    <x v="3"/>
  </r>
  <r>
    <x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x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34"/>
    <n v="60.981609195402299"/>
    <x v="3"/>
    <x v="3"/>
  </r>
  <r>
    <x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4"/>
    <n v="110.98139534883721"/>
    <x v="4"/>
    <x v="4"/>
  </r>
  <r>
    <x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x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x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1"/>
    <n v="87.960784313725483"/>
    <x v="1"/>
    <x v="1"/>
  </r>
  <r>
    <x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305"/>
    <n v="49.987398739873989"/>
    <x v="6"/>
    <x v="20"/>
  </r>
  <r>
    <x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x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x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x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68"/>
    <n v="28.998544660724033"/>
    <x v="0"/>
    <x v="0"/>
  </r>
  <r>
    <x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13"/>
    <n v="30.028708133971293"/>
    <x v="3"/>
    <x v="3"/>
  </r>
  <r>
    <x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56"/>
    <n v="41.005559416261292"/>
    <x v="4"/>
    <x v="4"/>
  </r>
  <r>
    <x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x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x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2"/>
    <n v="26.997693638285604"/>
    <x v="2"/>
    <x v="2"/>
  </r>
  <r>
    <x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000000000002"/>
    <n v="68.329787234042556"/>
    <x v="3"/>
    <x v="3"/>
  </r>
  <r>
    <x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x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6"/>
    <n v="54.024390243902438"/>
    <x v="3"/>
    <x v="3"/>
  </r>
  <r>
    <x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06"/>
    <n v="97.055555555555557"/>
    <x v="0"/>
    <x v="0"/>
  </r>
  <r>
    <x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25"/>
    <n v="24.867469879518072"/>
    <x v="1"/>
    <x v="7"/>
  </r>
  <r>
    <x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x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x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x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x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82"/>
    <n v="81.006080449017773"/>
    <x v="7"/>
    <x v="14"/>
  </r>
  <r>
    <x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x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x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x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08"/>
    <n v="83.023989898989896"/>
    <x v="4"/>
    <x v="4"/>
  </r>
  <r>
    <x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16"/>
    <n v="90.3"/>
    <x v="3"/>
    <x v="3"/>
  </r>
  <r>
    <x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x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x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x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5"/>
    <n v="60.02834008097166"/>
    <x v="3"/>
    <x v="3"/>
  </r>
  <r>
    <x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1"/>
    <n v="44.003488879197555"/>
    <x v="4"/>
    <x v="22"/>
  </r>
  <r>
    <x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x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1"/>
    <n v="54.5"/>
    <x v="2"/>
    <x v="8"/>
  </r>
  <r>
    <x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"/>
    <n v="75.04195804195804"/>
    <x v="3"/>
    <x v="3"/>
  </r>
  <r>
    <x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"/>
    <n v="35.911111111111111"/>
    <x v="3"/>
    <x v="3"/>
  </r>
  <r>
    <x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x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x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34"/>
    <n v="29.99462365591398"/>
    <x v="2"/>
    <x v="8"/>
  </r>
  <r>
    <x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x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49"/>
    <n v="75.014876033057845"/>
    <x v="6"/>
    <x v="11"/>
  </r>
  <r>
    <x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x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.0000000000000036E-2"/>
    <n v="4"/>
    <x v="4"/>
    <x v="10"/>
  </r>
  <r>
    <x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6"/>
    <n v="29.001272669424118"/>
    <x v="1"/>
    <x v="1"/>
  </r>
  <r>
    <x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499999999991"/>
    <n v="98.225806451612897"/>
    <x v="4"/>
    <x v="6"/>
  </r>
  <r>
    <x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x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x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18"/>
    <n v="37.001341561577675"/>
    <x v="3"/>
    <x v="3"/>
  </r>
  <r>
    <x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x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39999999999997"/>
    <n v="28.956521739130434"/>
    <x v="3"/>
    <x v="3"/>
  </r>
  <r>
    <x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x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x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x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6"/>
    <n v="66.997115384615384"/>
    <x v="4"/>
    <x v="6"/>
  </r>
  <r>
    <x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82"/>
    <n v="107.91401869158878"/>
    <x v="6"/>
    <x v="20"/>
  </r>
  <r>
    <x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x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x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x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00000000000003"/>
    <n v="94.857142857142861"/>
    <x v="2"/>
    <x v="8"/>
  </r>
  <r>
    <x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x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x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x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x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00000000000004"/>
    <n v="50.97422680412371"/>
    <x v="0"/>
    <x v="0"/>
  </r>
  <r>
    <x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31"/>
    <n v="104.94260869565217"/>
    <x v="1"/>
    <x v="1"/>
  </r>
  <r>
    <x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x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000000000004"/>
    <n v="102.85915492957747"/>
    <x v="4"/>
    <x v="19"/>
  </r>
  <r>
    <x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x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44"/>
    <n v="51.001785714285717"/>
    <x v="5"/>
    <x v="13"/>
  </r>
  <r>
    <x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x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x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x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x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x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"/>
    <n v="76.555555555555557"/>
    <x v="5"/>
    <x v="13"/>
  </r>
  <r>
    <x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707"/>
    <n v="87.068592057761734"/>
    <x v="3"/>
    <x v="3"/>
  </r>
  <r>
    <x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x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x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x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x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x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38"/>
    <n v="109.87058823529412"/>
    <x v="2"/>
    <x v="8"/>
  </r>
  <r>
    <x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x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x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6"/>
    <n v="77.026890756302521"/>
    <x v="4"/>
    <x v="12"/>
  </r>
  <r>
    <x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x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x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x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472E-3"/>
    <n v="30.87037037037037"/>
    <x v="4"/>
    <x v="10"/>
  </r>
  <r>
    <x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095"/>
    <n v="27.908333333333335"/>
    <x v="2"/>
    <x v="8"/>
  </r>
  <r>
    <x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09"/>
    <n v="79.994818652849744"/>
    <x v="2"/>
    <x v="2"/>
  </r>
  <r>
    <x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62"/>
    <n v="38.003378378378379"/>
    <x v="4"/>
    <x v="4"/>
  </r>
  <r>
    <x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x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x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x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2"/>
    <n v="99.963043478260872"/>
    <x v="4"/>
    <x v="6"/>
  </r>
  <r>
    <x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x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44"/>
    <n v="36.014409221902014"/>
    <x v="5"/>
    <x v="15"/>
  </r>
  <r>
    <x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x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x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x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64"/>
    <n v="95"/>
    <x v="3"/>
    <x v="3"/>
  </r>
  <r>
    <x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6"/>
    <n v="70.908396946564892"/>
    <x v="4"/>
    <x v="6"/>
  </r>
  <r>
    <x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81"/>
    <n v="98.060773480662988"/>
    <x v="3"/>
    <x v="3"/>
  </r>
  <r>
    <x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"/>
    <n v="53.046025104602514"/>
    <x v="6"/>
    <x v="11"/>
  </r>
  <r>
    <x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31"/>
    <n v="93.142857142857139"/>
    <x v="4"/>
    <x v="19"/>
  </r>
  <r>
    <x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6"/>
    <n v="58.945075757575758"/>
    <x v="1"/>
    <x v="1"/>
  </r>
  <r>
    <x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69"/>
    <n v="36.067669172932334"/>
    <x v="3"/>
    <x v="3"/>
  </r>
  <r>
    <x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x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x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29E-2"/>
    <n v="62.2"/>
    <x v="4"/>
    <x v="10"/>
  </r>
  <r>
    <x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5"/>
    <n v="101.97518330513255"/>
    <x v="1"/>
    <x v="1"/>
  </r>
  <r>
    <x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x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x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6"/>
    <n v="85.806282722513089"/>
    <x v="4"/>
    <x v="12"/>
  </r>
  <r>
    <x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9"/>
    <n v="70.82022471910112"/>
    <x v="4"/>
    <x v="12"/>
  </r>
  <r>
    <x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x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x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x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x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299999999999994"/>
    <n v="90.337500000000006"/>
    <x v="1"/>
    <x v="7"/>
  </r>
  <r>
    <x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x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9"/>
    <n v="53.995515695067262"/>
    <x v="5"/>
    <x v="13"/>
  </r>
  <r>
    <x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75"/>
    <n v="48.993956043956047"/>
    <x v="6"/>
    <x v="11"/>
  </r>
  <r>
    <x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x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x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67"/>
    <n v="55.08230452674897"/>
    <x v="4"/>
    <x v="6"/>
  </r>
  <r>
    <x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x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x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4"/>
    <n v="94.044676806083643"/>
    <x v="4"/>
    <x v="4"/>
  </r>
  <r>
    <x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x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x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x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3"/>
    <n v="109.07848101265823"/>
    <x v="6"/>
    <x v="20"/>
  </r>
  <r>
    <x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12E-2"/>
    <n v="39.387755102040813"/>
    <x v="1"/>
    <x v="7"/>
  </r>
  <r>
    <x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3"/>
    <n v="77.022222222222226"/>
    <x v="6"/>
    <x v="11"/>
  </r>
  <r>
    <x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x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x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x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x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x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x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.0000000000000036E-2"/>
    <n v="4"/>
    <x v="1"/>
    <x v="7"/>
  </r>
  <r>
    <x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208"/>
    <n v="37.99856063332134"/>
    <x v="2"/>
    <x v="2"/>
  </r>
  <r>
    <x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05"/>
    <n v="96.369565217391298"/>
    <x v="3"/>
    <x v="3"/>
  </r>
  <r>
    <x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27"/>
    <n v="72.978599221789878"/>
    <x v="1"/>
    <x v="1"/>
  </r>
  <r>
    <x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6"/>
    <n v="26.007220216606498"/>
    <x v="1"/>
    <x v="7"/>
  </r>
  <r>
    <x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x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x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2"/>
    <n v="54.117647058823529"/>
    <x v="4"/>
    <x v="22"/>
  </r>
  <r>
    <x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x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2"/>
    <n v="104.03228962818004"/>
    <x v="3"/>
    <x v="3"/>
  </r>
  <r>
    <x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5999999999993"/>
    <n v="49.994334277620396"/>
    <x v="4"/>
    <x v="10"/>
  </r>
  <r>
    <x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x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x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"/>
    <n v="60.082352941176474"/>
    <x v="4"/>
    <x v="4"/>
  </r>
  <r>
    <x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64"/>
    <n v="78.990502793296088"/>
    <x v="3"/>
    <x v="3"/>
  </r>
  <r>
    <x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x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69"/>
    <n v="111.45945945945945"/>
    <x v="1"/>
    <x v="5"/>
  </r>
  <r>
    <x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x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4"/>
    <n v="26.0015444015444"/>
    <x v="3"/>
    <x v="3"/>
  </r>
  <r>
    <x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x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x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5"/>
    <n v="94.142857142857139"/>
    <x v="4"/>
    <x v="12"/>
  </r>
  <r>
    <x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x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9"/>
    <n v="24.986666666666668"/>
    <x v="8"/>
    <x v="23"/>
  </r>
  <r>
    <x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8"/>
    <n v="69.215277777777771"/>
    <x v="0"/>
    <x v="0"/>
  </r>
  <r>
    <x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x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401"/>
    <n v="98.40625"/>
    <x v="3"/>
    <x v="3"/>
  </r>
  <r>
    <x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"/>
    <n v="41.783783783783782"/>
    <x v="1"/>
    <x v="17"/>
  </r>
  <r>
    <x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17"/>
    <n v="65.991836734693877"/>
    <x v="4"/>
    <x v="22"/>
  </r>
  <r>
    <x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x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x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77"/>
    <n v="54.098591549295776"/>
    <x v="2"/>
    <x v="2"/>
  </r>
  <r>
    <x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51"/>
    <n v="107.88095238095238"/>
    <x v="6"/>
    <x v="11"/>
  </r>
  <r>
    <x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x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3"/>
    <n v="64.01425914445133"/>
    <x v="2"/>
    <x v="2"/>
  </r>
  <r>
    <x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x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x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x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59"/>
    <n v="91.021198830409361"/>
    <x v="3"/>
    <x v="3"/>
  </r>
  <r>
    <x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x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18"/>
    <n v="67.720930232558146"/>
    <x v="5"/>
    <x v="15"/>
  </r>
  <r>
    <x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x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7"/>
    <n v="80.011857707509876"/>
    <x v="3"/>
    <x v="3"/>
  </r>
  <r>
    <x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x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7E-2"/>
    <n v="71.127388535031841"/>
    <x v="3"/>
    <x v="3"/>
  </r>
  <r>
    <x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x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x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x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x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57E-2"/>
    <n v="62.341463414634148"/>
    <x v="4"/>
    <x v="4"/>
  </r>
  <r>
    <x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.0000000000000044E-2"/>
    <n v="5"/>
    <x v="0"/>
    <x v="0"/>
  </r>
  <r>
    <x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x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4"/>
    <n v="79.978947368421046"/>
    <x v="3"/>
    <x v="3"/>
  </r>
  <r>
    <x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x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81"/>
    <n v="53.005950297514879"/>
    <x v="3"/>
    <x v="3"/>
  </r>
  <r>
    <x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x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x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"/>
    <n v="81.016591928251117"/>
    <x v="0"/>
    <x v="0"/>
  </r>
  <r>
    <x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x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2000000000002"/>
    <n v="102.92307692307692"/>
    <x v="4"/>
    <x v="22"/>
  </r>
  <r>
    <x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x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56"/>
    <n v="75.733333333333334"/>
    <x v="3"/>
    <x v="3"/>
  </r>
  <r>
    <x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6"/>
    <n v="45.026041666666664"/>
    <x v="1"/>
    <x v="5"/>
  </r>
  <r>
    <x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00000000000002"/>
    <n v="73.615384615384613"/>
    <x v="3"/>
    <x v="3"/>
  </r>
  <r>
    <x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3"/>
    <n v="56.991701244813278"/>
    <x v="3"/>
    <x v="3"/>
  </r>
  <r>
    <x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"/>
    <n v="85.223529411764702"/>
    <x v="3"/>
    <x v="3"/>
  </r>
  <r>
    <x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499999999"/>
    <n v="50.962184873949582"/>
    <x v="1"/>
    <x v="7"/>
  </r>
  <r>
    <x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x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28"/>
    <n v="80.999165275459092"/>
    <x v="5"/>
    <x v="9"/>
  </r>
  <r>
    <x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9"/>
    <n v="86.044753086419746"/>
    <x v="3"/>
    <x v="3"/>
  </r>
  <r>
    <x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x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x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86E-2"/>
    <n v="92.4375"/>
    <x v="1"/>
    <x v="7"/>
  </r>
  <r>
    <x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x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x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x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x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x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x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34"/>
    <n v="73.968000000000004"/>
    <x v="3"/>
    <x v="3"/>
  </r>
  <r>
    <x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26"/>
    <n v="68.65517241379311"/>
    <x v="3"/>
    <x v="3"/>
  </r>
  <r>
    <x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x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76"/>
    <n v="111.15827338129496"/>
    <x v="3"/>
    <x v="3"/>
  </r>
  <r>
    <x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x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35"/>
    <n v="55.985524728588658"/>
    <x v="4"/>
    <x v="19"/>
  </r>
  <r>
    <x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4"/>
    <n v="69.986760812003524"/>
    <x v="4"/>
    <x v="19"/>
  </r>
  <r>
    <x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x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59"/>
    <n v="103.84615384615384"/>
    <x v="3"/>
    <x v="3"/>
  </r>
  <r>
    <x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3"/>
    <n v="99.127659574468083"/>
    <x v="3"/>
    <x v="3"/>
  </r>
  <r>
    <x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x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x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9"/>
    <n v="58.128865979381445"/>
    <x v="3"/>
    <x v="3"/>
  </r>
  <r>
    <x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2"/>
    <n v="103.73643410852713"/>
    <x v="2"/>
    <x v="8"/>
  </r>
  <r>
    <x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x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24"/>
    <n v="28"/>
    <x v="3"/>
    <x v="3"/>
  </r>
  <r>
    <x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x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07"/>
    <n v="29.999313893653515"/>
    <x v="6"/>
    <x v="11"/>
  </r>
  <r>
    <x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2"/>
    <n v="103.5"/>
    <x v="5"/>
    <x v="18"/>
  </r>
  <r>
    <x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33"/>
    <n v="85.994467496542185"/>
    <x v="0"/>
    <x v="0"/>
  </r>
  <r>
    <x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87"/>
    <n v="98.011627906976742"/>
    <x v="3"/>
    <x v="3"/>
  </r>
  <r>
    <x v="650"/>
    <x v="639"/>
    <s v="Optional asymmetric success"/>
    <n v="100"/>
    <n v="2"/>
    <x v="0"/>
    <n v="1"/>
    <x v="1"/>
    <s v="USD"/>
    <n v="1404795600"/>
    <n v="1407128400"/>
    <b v="0"/>
    <b v="0"/>
    <s v="music/jazz"/>
    <n v="2.0000000000000018E-2"/>
    <n v="2"/>
    <x v="1"/>
    <x v="17"/>
  </r>
  <r>
    <x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x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000000000002"/>
    <n v="31.012224938875306"/>
    <x v="2"/>
    <x v="2"/>
  </r>
  <r>
    <x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x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x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3"/>
    <n v="50.045454545454547"/>
    <x v="7"/>
    <x v="14"/>
  </r>
  <r>
    <x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77"/>
    <n v="98.966269841269835"/>
    <x v="0"/>
    <x v="0"/>
  </r>
  <r>
    <x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29E-2"/>
    <n v="58.857142857142854"/>
    <x v="4"/>
    <x v="22"/>
  </r>
  <r>
    <x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52"/>
    <n v="81.010256410256417"/>
    <x v="1"/>
    <x v="1"/>
  </r>
  <r>
    <x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x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26"/>
    <n v="96.597402597402592"/>
    <x v="3"/>
    <x v="3"/>
  </r>
  <r>
    <x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2989"/>
    <n v="76.957446808510639"/>
    <x v="1"/>
    <x v="17"/>
  </r>
  <r>
    <x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58"/>
    <n v="67.984732824427482"/>
    <x v="3"/>
    <x v="3"/>
  </r>
  <r>
    <x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x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"/>
    <n v="24.99623706491063"/>
    <x v="1"/>
    <x v="17"/>
  </r>
  <r>
    <x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x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x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5"/>
    <n v="29.009546539379475"/>
    <x v="8"/>
    <x v="23"/>
  </r>
  <r>
    <x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1"/>
    <n v="73.59210526315789"/>
    <x v="3"/>
    <x v="3"/>
  </r>
  <r>
    <x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x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x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x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48"/>
    <n v="24.997515808491418"/>
    <x v="3"/>
    <x v="3"/>
  </r>
  <r>
    <x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75"/>
    <n v="42.155172413793103"/>
    <x v="1"/>
    <x v="7"/>
  </r>
  <r>
    <x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3"/>
    <n v="47.003284072249592"/>
    <x v="7"/>
    <x v="14"/>
  </r>
  <r>
    <x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9"/>
    <n v="36.0392749244713"/>
    <x v="8"/>
    <x v="23"/>
  </r>
  <r>
    <x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x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7"/>
    <n v="39.927927927927925"/>
    <x v="5"/>
    <x v="13"/>
  </r>
  <r>
    <x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18"/>
    <n v="83.158139534883716"/>
    <x v="4"/>
    <x v="6"/>
  </r>
  <r>
    <x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x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87"/>
    <n v="47.993908629441627"/>
    <x v="6"/>
    <x v="20"/>
  </r>
  <r>
    <x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x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5"/>
    <n v="78.728155339805824"/>
    <x v="3"/>
    <x v="3"/>
  </r>
  <r>
    <x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x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x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92"/>
    <n v="102.05291576673866"/>
    <x v="3"/>
    <x v="3"/>
  </r>
  <r>
    <x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9"/>
    <n v="107.32089552238806"/>
    <x v="2"/>
    <x v="8"/>
  </r>
  <r>
    <x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x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x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3"/>
    <n v="106.49275362318841"/>
    <x v="2"/>
    <x v="2"/>
  </r>
  <r>
    <x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x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x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44"/>
    <n v="70.623376623376629"/>
    <x v="1"/>
    <x v="1"/>
  </r>
  <r>
    <x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x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26"/>
    <n v="96.911392405063296"/>
    <x v="3"/>
    <x v="3"/>
  </r>
  <r>
    <x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7"/>
    <n v="62.867346938775512"/>
    <x v="1"/>
    <x v="1"/>
  </r>
  <r>
    <x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x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7"/>
    <n v="26.999314599040439"/>
    <x v="1"/>
    <x v="5"/>
  </r>
  <r>
    <x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x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x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.0000000000000027E-2"/>
    <n v="3"/>
    <x v="2"/>
    <x v="8"/>
  </r>
  <r>
    <x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x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67"/>
    <n v="56.746987951807228"/>
    <x v="2"/>
    <x v="8"/>
  </r>
  <r>
    <x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27"/>
    <n v="97.020608439646708"/>
    <x v="5"/>
    <x v="18"/>
  </r>
  <r>
    <x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29"/>
    <n v="92.08620689655173"/>
    <x v="4"/>
    <x v="10"/>
  </r>
  <r>
    <x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4"/>
    <n v="82.986666666666665"/>
    <x v="5"/>
    <x v="9"/>
  </r>
  <r>
    <x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67"/>
    <n v="103.03791821561339"/>
    <x v="2"/>
    <x v="2"/>
  </r>
  <r>
    <x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x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x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"/>
    <n v="75.021505376344081"/>
    <x v="3"/>
    <x v="3"/>
  </r>
  <r>
    <x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x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1"/>
    <n v="90"/>
    <x v="3"/>
    <x v="3"/>
  </r>
  <r>
    <x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x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2"/>
    <n v="108.48543689320388"/>
    <x v="5"/>
    <x v="15"/>
  </r>
  <r>
    <x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x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x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x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x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x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299999999999998"/>
    <n v="85.829268292682926"/>
    <x v="5"/>
    <x v="13"/>
  </r>
  <r>
    <x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x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624E-2"/>
    <n v="90.483333333333334"/>
    <x v="1"/>
    <x v="1"/>
  </r>
  <r>
    <x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8"/>
    <n v="25.00197628458498"/>
    <x v="4"/>
    <x v="4"/>
  </r>
  <r>
    <x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x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x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4006"/>
    <n v="61.008145363408524"/>
    <x v="6"/>
    <x v="20"/>
  </r>
  <r>
    <x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x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x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500000000000004"/>
    <n v="73.5"/>
    <x v="3"/>
    <x v="3"/>
  </r>
  <r>
    <x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x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x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50000000000008"/>
    <n v="32.968036529680369"/>
    <x v="2"/>
    <x v="2"/>
  </r>
  <r>
    <x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76"/>
    <n v="96.005352363960753"/>
    <x v="1"/>
    <x v="1"/>
  </r>
  <r>
    <x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x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x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x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"/>
    <n v="87.34482758620689"/>
    <x v="5"/>
    <x v="9"/>
  </r>
  <r>
    <x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88"/>
    <n v="27.933333333333334"/>
    <x v="1"/>
    <x v="7"/>
  </r>
  <r>
    <x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14E-2"/>
    <n v="103.8"/>
    <x v="3"/>
    <x v="3"/>
  </r>
  <r>
    <x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00000000000001"/>
    <n v="31.937172774869111"/>
    <x v="1"/>
    <x v="7"/>
  </r>
  <r>
    <x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x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x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x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6"/>
    <n v="29.647058823529413"/>
    <x v="3"/>
    <x v="3"/>
  </r>
  <r>
    <x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199999999999992"/>
    <n v="101.71428571428571"/>
    <x v="3"/>
    <x v="3"/>
  </r>
  <r>
    <x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3"/>
    <n v="61.5"/>
    <x v="2"/>
    <x v="8"/>
  </r>
  <r>
    <x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x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x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701"/>
    <n v="110.97231270358306"/>
    <x v="4"/>
    <x v="10"/>
  </r>
  <r>
    <x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x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.0000000000000009E-2"/>
    <n v="1"/>
    <x v="1"/>
    <x v="5"/>
  </r>
  <r>
    <x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x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x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x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4"/>
    <n v="37.005616224648989"/>
    <x v="3"/>
    <x v="3"/>
  </r>
  <r>
    <x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6"/>
    <n v="26.027777777777779"/>
    <x v="3"/>
    <x v="3"/>
  </r>
  <r>
    <x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02"/>
    <n v="67.817567567567565"/>
    <x v="3"/>
    <x v="3"/>
  </r>
  <r>
    <x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x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x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801"/>
    <n v="89.964678178963894"/>
    <x v="1"/>
    <x v="5"/>
  </r>
  <r>
    <x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8"/>
    <n v="79.009523809523813"/>
    <x v="6"/>
    <x v="11"/>
  </r>
  <r>
    <x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x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7"/>
    <n v="62.04"/>
    <x v="1"/>
    <x v="17"/>
  </r>
  <r>
    <x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x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13"/>
    <n v="54.121621621621621"/>
    <x v="1"/>
    <x v="1"/>
  </r>
  <r>
    <x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x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x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02"/>
    <n v="107.93762183235867"/>
    <x v="5"/>
    <x v="18"/>
  </r>
  <r>
    <x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x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x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x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8"/>
    <n v="106.5"/>
    <x v="3"/>
    <x v="3"/>
  </r>
  <r>
    <x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22"/>
    <n v="32.999805409612762"/>
    <x v="1"/>
    <x v="7"/>
  </r>
  <r>
    <x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x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x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4"/>
    <n v="96.8"/>
    <x v="1"/>
    <x v="1"/>
  </r>
  <r>
    <x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809"/>
    <n v="32.995456610631528"/>
    <x v="3"/>
    <x v="3"/>
  </r>
  <r>
    <x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76"/>
    <n v="68.028106508875737"/>
    <x v="3"/>
    <x v="3"/>
  </r>
  <r>
    <x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x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x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x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x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x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1"/>
    <n v="75.731884057971016"/>
    <x v="1"/>
    <x v="1"/>
  </r>
  <r>
    <x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x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4"/>
    <n v="101.88188976377953"/>
    <x v="4"/>
    <x v="10"/>
  </r>
  <r>
    <x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26"/>
    <n v="52.879227053140099"/>
    <x v="1"/>
    <x v="17"/>
  </r>
  <r>
    <x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68"/>
    <n v="71.005820721769496"/>
    <x v="1"/>
    <x v="1"/>
  </r>
  <r>
    <x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6"/>
    <n v="102.38709677419355"/>
    <x v="4"/>
    <x v="10"/>
  </r>
  <r>
    <x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4"/>
    <n v="74.466666666666669"/>
    <x v="3"/>
    <x v="3"/>
  </r>
  <r>
    <x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7"/>
    <n v="51.009883198562441"/>
    <x v="3"/>
    <x v="3"/>
  </r>
  <r>
    <x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x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000000000000008"/>
    <n v="97.142857142857139"/>
    <x v="3"/>
    <x v="3"/>
  </r>
  <r>
    <x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x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x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106"/>
    <n v="32.967741935483872"/>
    <x v="4"/>
    <x v="6"/>
  </r>
  <r>
    <x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x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4"/>
    <n v="45.037837837837834"/>
    <x v="2"/>
    <x v="2"/>
  </r>
  <r>
    <x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x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47"/>
    <n v="60.017959183673469"/>
    <x v="3"/>
    <x v="3"/>
  </r>
  <r>
    <x v="800"/>
    <x v="782"/>
    <s v="Centralized regional function"/>
    <n v="100"/>
    <n v="1"/>
    <x v="0"/>
    <n v="1"/>
    <x v="5"/>
    <s v="CHF"/>
    <n v="1434085200"/>
    <n v="1434430800"/>
    <b v="0"/>
    <b v="0"/>
    <s v="music/rock"/>
    <n v="1.0000000000000009E-2"/>
    <n v="1"/>
    <x v="1"/>
    <x v="1"/>
  </r>
  <r>
    <x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x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x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699999999999998"/>
    <n v="28.012875536480685"/>
    <x v="3"/>
    <x v="3"/>
  </r>
  <r>
    <x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x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x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x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x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x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27"/>
    <n v="42"/>
    <x v="4"/>
    <x v="4"/>
  </r>
  <r>
    <x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x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697"/>
    <n v="105.03681885125184"/>
    <x v="6"/>
    <x v="11"/>
  </r>
  <r>
    <x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x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x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x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x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x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x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x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x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x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x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3"/>
    <n v="89.991428571428571"/>
    <x v="1"/>
    <x v="1"/>
  </r>
  <r>
    <x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28"/>
    <n v="58.095238095238095"/>
    <x v="1"/>
    <x v="1"/>
  </r>
  <r>
    <x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x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x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x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x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x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x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505E-2"/>
    <n v="64.727272727272734"/>
    <x v="3"/>
    <x v="3"/>
  </r>
  <r>
    <x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x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6"/>
    <n v="104.97764070932922"/>
    <x v="5"/>
    <x v="18"/>
  </r>
  <r>
    <x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6"/>
    <n v="64.987878787878785"/>
    <x v="5"/>
    <x v="18"/>
  </r>
  <r>
    <x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21"/>
    <n v="94.352941176470594"/>
    <x v="3"/>
    <x v="3"/>
  </r>
  <r>
    <x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x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x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x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x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x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11"/>
    <n v="32.998301726577978"/>
    <x v="3"/>
    <x v="3"/>
  </r>
  <r>
    <x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x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x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x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65"/>
    <n v="93.053191489361708"/>
    <x v="4"/>
    <x v="4"/>
  </r>
  <r>
    <x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5"/>
    <n v="101.98449039881831"/>
    <x v="2"/>
    <x v="2"/>
  </r>
  <r>
    <x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x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x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x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9"/>
    <n v="29.045602605863191"/>
    <x v="1"/>
    <x v="7"/>
  </r>
  <r>
    <x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.0000000000000009E-2"/>
    <n v="1"/>
    <x v="1"/>
    <x v="1"/>
  </r>
  <r>
    <x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x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x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x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8"/>
    <n v="72.993613824192337"/>
    <x v="5"/>
    <x v="13"/>
  </r>
  <r>
    <x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x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"/>
    <n v="54.164556962025316"/>
    <x v="0"/>
    <x v="0"/>
  </r>
  <r>
    <x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x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4999999999999"/>
    <n v="79.371428571428567"/>
    <x v="0"/>
    <x v="0"/>
  </r>
  <r>
    <x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76"/>
    <n v="41.174603174603178"/>
    <x v="3"/>
    <x v="3"/>
  </r>
  <r>
    <x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x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499999999999"/>
    <n v="57.159509202453989"/>
    <x v="3"/>
    <x v="3"/>
  </r>
  <r>
    <x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1"/>
    <n v="77.17647058823529"/>
    <x v="3"/>
    <x v="3"/>
  </r>
  <r>
    <x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x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61"/>
    <n v="97.18"/>
    <x v="4"/>
    <x v="12"/>
  </r>
  <r>
    <x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1"/>
    <n v="46.000916870415651"/>
    <x v="3"/>
    <x v="3"/>
  </r>
  <r>
    <x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3"/>
    <n v="88.023385300668153"/>
    <x v="7"/>
    <x v="14"/>
  </r>
  <r>
    <x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50000000001"/>
    <n v="25.99"/>
    <x v="0"/>
    <x v="0"/>
  </r>
  <r>
    <x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3"/>
    <n v="102.69047619047619"/>
    <x v="3"/>
    <x v="3"/>
  </r>
  <r>
    <x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x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78"/>
    <n v="57.190082644628099"/>
    <x v="3"/>
    <x v="3"/>
  </r>
  <r>
    <x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x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x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x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62"/>
    <n v="32.002753556677376"/>
    <x v="7"/>
    <x v="14"/>
  </r>
  <r>
    <x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09"/>
    <n v="81.567164179104481"/>
    <x v="1"/>
    <x v="1"/>
  </r>
  <r>
    <x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45"/>
    <n v="37.035087719298247"/>
    <x v="7"/>
    <x v="14"/>
  </r>
  <r>
    <x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32"/>
    <n v="103.033360455655"/>
    <x v="0"/>
    <x v="0"/>
  </r>
  <r>
    <x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71"/>
    <n v="84.333333333333329"/>
    <x v="1"/>
    <x v="16"/>
  </r>
  <r>
    <x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x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x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45"/>
    <n v="70.055309734513273"/>
    <x v="3"/>
    <x v="3"/>
  </r>
  <r>
    <x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x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x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x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9"/>
    <n v="40.942307692307693"/>
    <x v="3"/>
    <x v="3"/>
  </r>
  <r>
    <x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47"/>
    <n v="69.9972602739726"/>
    <x v="1"/>
    <x v="7"/>
  </r>
  <r>
    <x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x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x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x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7"/>
    <n v="106.01972789115646"/>
    <x v="1"/>
    <x v="7"/>
  </r>
  <r>
    <x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x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x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"/>
    <n v="54.120603015075375"/>
    <x v="4"/>
    <x v="4"/>
  </r>
  <r>
    <x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9"/>
    <n v="57.285714285714285"/>
    <x v="4"/>
    <x v="19"/>
  </r>
  <r>
    <x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25E-2"/>
    <n v="103.81308411214954"/>
    <x v="3"/>
    <x v="3"/>
  </r>
  <r>
    <x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x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1"/>
    <n v="90.259259259259252"/>
    <x v="3"/>
    <x v="3"/>
  </r>
  <r>
    <x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36"/>
    <n v="76.978705978705975"/>
    <x v="4"/>
    <x v="4"/>
  </r>
  <r>
    <x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x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.0000000000000018E-2"/>
    <n v="2"/>
    <x v="2"/>
    <x v="2"/>
  </r>
  <r>
    <x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1"/>
    <n v="55.0062893081761"/>
    <x v="1"/>
    <x v="1"/>
  </r>
  <r>
    <x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x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173E-2"/>
    <n v="50.642857142857146"/>
    <x v="5"/>
    <x v="9"/>
  </r>
  <r>
    <x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23"/>
    <n v="49.6875"/>
    <x v="5"/>
    <x v="15"/>
  </r>
  <r>
    <x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88"/>
    <n v="54.894067796610166"/>
    <x v="3"/>
    <x v="3"/>
  </r>
  <r>
    <x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6"/>
    <n v="46.931937172774866"/>
    <x v="4"/>
    <x v="4"/>
  </r>
  <r>
    <x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61"/>
    <n v="44.951219512195124"/>
    <x v="3"/>
    <x v="3"/>
  </r>
  <r>
    <x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x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x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1"/>
    <n v="102.07770270270271"/>
    <x v="3"/>
    <x v="3"/>
  </r>
  <r>
    <x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x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499999999999993"/>
    <n v="79.944134078212286"/>
    <x v="4"/>
    <x v="6"/>
  </r>
  <r>
    <x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x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500000000008"/>
    <n v="26.070921985815602"/>
    <x v="3"/>
    <x v="3"/>
  </r>
  <r>
    <x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6"/>
    <n v="105.0032154340836"/>
    <x v="4"/>
    <x v="19"/>
  </r>
  <r>
    <x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3"/>
    <n v="25.826923076923077"/>
    <x v="7"/>
    <x v="14"/>
  </r>
  <r>
    <x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x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x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49999999999991"/>
    <n v="92.955555555555549"/>
    <x v="3"/>
    <x v="3"/>
  </r>
  <r>
    <x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7"/>
    <n v="37.945098039215686"/>
    <x v="4"/>
    <x v="10"/>
  </r>
  <r>
    <x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02E-3"/>
    <n v="31.842105263157894"/>
    <x v="2"/>
    <x v="2"/>
  </r>
  <r>
    <x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x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x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x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x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"/>
    <n v="105.13333333333334"/>
    <x v="0"/>
    <x v="0"/>
  </r>
  <r>
    <x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17"/>
    <n v="89.21621621621621"/>
    <x v="3"/>
    <x v="3"/>
  </r>
  <r>
    <x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x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x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x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x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x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x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x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59"/>
    <n v="75.848484848484844"/>
    <x v="3"/>
    <x v="3"/>
  </r>
  <r>
    <x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24E-2"/>
    <n v="80.476190476190482"/>
    <x v="3"/>
    <x v="3"/>
  </r>
  <r>
    <x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12"/>
    <n v="86.978483606557376"/>
    <x v="4"/>
    <x v="4"/>
  </r>
  <r>
    <x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x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2"/>
    <n v="57.298507462686565"/>
    <x v="6"/>
    <x v="11"/>
  </r>
  <r>
    <x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39"/>
    <n v="93.348484848484844"/>
    <x v="2"/>
    <x v="2"/>
  </r>
  <r>
    <x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8"/>
    <n v="71.987179487179489"/>
    <x v="3"/>
    <x v="3"/>
  </r>
  <r>
    <x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56"/>
    <n v="92.611940298507463"/>
    <x v="3"/>
    <x v="3"/>
  </r>
  <r>
    <x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x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x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x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569E-2"/>
    <n v="84.187845303867405"/>
    <x v="3"/>
    <x v="3"/>
  </r>
  <r>
    <x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x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31"/>
    <n v="36.987499999999997"/>
    <x v="4"/>
    <x v="4"/>
  </r>
  <r>
    <x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2"/>
    <n v="46.896551724137929"/>
    <x v="2"/>
    <x v="2"/>
  </r>
  <r>
    <x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.0000000000000044E-2"/>
    <n v="5"/>
    <x v="3"/>
    <x v="3"/>
  </r>
  <r>
    <x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x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x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0000000000000009"/>
    <n v="94.285714285714292"/>
    <x v="4"/>
    <x v="22"/>
  </r>
  <r>
    <x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x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x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24"/>
    <n v="43.00963855421687"/>
    <x v="4"/>
    <x v="22"/>
  </r>
  <r>
    <x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4"/>
    <n v="94.916030534351151"/>
    <x v="3"/>
    <x v="3"/>
  </r>
  <r>
    <x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58"/>
    <n v="72.151785714285708"/>
    <x v="4"/>
    <x v="10"/>
  </r>
  <r>
    <x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15E-2"/>
    <n v="51.007692307692309"/>
    <x v="5"/>
    <x v="18"/>
  </r>
  <r>
    <x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x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1"/>
    <n v="43.87096774193548"/>
    <x v="5"/>
    <x v="18"/>
  </r>
  <r>
    <x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x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x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5"/>
    <n v="84.92903225806451"/>
    <x v="3"/>
    <x v="3"/>
  </r>
  <r>
    <x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x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x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x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1"/>
    <n v="71.201754385964918"/>
    <x v="0"/>
    <x v="0"/>
  </r>
  <r>
    <x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x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25"/>
    <n v="97.069023569023571"/>
    <x v="3"/>
    <x v="3"/>
  </r>
  <r>
    <x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9"/>
    <n v="58.916666666666664"/>
    <x v="4"/>
    <x v="19"/>
  </r>
  <r>
    <x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x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08"/>
    <n v="103.87301587301587"/>
    <x v="3"/>
    <x v="3"/>
  </r>
  <r>
    <x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499999999996"/>
    <n v="93.46875"/>
    <x v="1"/>
    <x v="7"/>
  </r>
  <r>
    <x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1"/>
    <n v="61.970370370370368"/>
    <x v="3"/>
    <x v="3"/>
  </r>
  <r>
    <x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x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x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x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78"/>
    <n v="84.969458128078813"/>
    <x v="3"/>
    <x v="3"/>
  </r>
  <r>
    <x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58"/>
    <n v="105.97035040431267"/>
    <x v="5"/>
    <x v="9"/>
  </r>
  <r>
    <x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x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x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x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x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397"/>
    <n v="25.998410896708286"/>
    <x v="1"/>
    <x v="1"/>
  </r>
  <r>
    <x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11"/>
    <n v="34.173913043478258"/>
    <x v="1"/>
    <x v="1"/>
  </r>
  <r>
    <x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x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x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x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7"/>
    <n v="106.859375"/>
    <x v="4"/>
    <x v="6"/>
  </r>
  <r>
    <x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2"/>
    <n v="46.020746887966808"/>
    <x v="1"/>
    <x v="1"/>
  </r>
  <r>
    <x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x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x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x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6"/>
    <n v="74.995594713656388"/>
    <x v="0"/>
    <x v="0"/>
  </r>
  <r>
    <x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48"/>
    <n v="42.982142857142854"/>
    <x v="3"/>
    <x v="3"/>
  </r>
  <r>
    <x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x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301"/>
    <n v="101.13101604278074"/>
    <x v="1"/>
    <x v="7"/>
  </r>
  <r>
    <x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x v="1000"/>
    <x v="974"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x v="0"/>
    <x v="0"/>
    <x v="0"/>
    <x v="0"/>
    <s v="CAD"/>
    <n v="1448690400"/>
    <n v="1450159200"/>
    <b v="0"/>
    <b v="0"/>
    <s v="food/food trucks"/>
    <x v="0"/>
    <x v="0"/>
    <x v="0"/>
    <s v="food trucks"/>
    <x v="0"/>
    <d v="2015-12-15T06:00:00"/>
  </r>
  <r>
    <n v="1"/>
    <s v="Odom Inc"/>
    <s v="Managed bottom-line architecture"/>
    <x v="1"/>
    <x v="1"/>
    <x v="1"/>
    <x v="1"/>
    <x v="1"/>
    <s v="USD"/>
    <n v="1408424400"/>
    <n v="1408597200"/>
    <b v="0"/>
    <b v="1"/>
    <s v="music/rock"/>
    <x v="1"/>
    <x v="1"/>
    <x v="1"/>
    <s v="rock"/>
    <x v="1"/>
    <d v="2014-08-21T05:00:00"/>
  </r>
  <r>
    <n v="2"/>
    <s v="Melton, Robinson and Fritz"/>
    <s v="Function-based leadingedge pricing structure"/>
    <x v="2"/>
    <x v="2"/>
    <x v="1"/>
    <x v="2"/>
    <x v="2"/>
    <s v="AUD"/>
    <n v="1384668000"/>
    <n v="1384840800"/>
    <b v="0"/>
    <b v="0"/>
    <s v="technology/web"/>
    <x v="2"/>
    <x v="2"/>
    <x v="2"/>
    <s v="web"/>
    <x v="2"/>
    <d v="2013-11-19T06:00:00"/>
  </r>
  <r>
    <n v="3"/>
    <s v="Mcdonald, Gonzalez and Ross"/>
    <s v="Vision-oriented fresh-thinking conglomeration"/>
    <x v="3"/>
    <x v="3"/>
    <x v="0"/>
    <x v="3"/>
    <x v="1"/>
    <s v="USD"/>
    <n v="1565499600"/>
    <n v="1568955600"/>
    <b v="0"/>
    <b v="0"/>
    <s v="music/rock"/>
    <x v="3"/>
    <x v="3"/>
    <x v="1"/>
    <s v="rock"/>
    <x v="3"/>
    <d v="2019-09-20T05:00:00"/>
  </r>
  <r>
    <n v="4"/>
    <s v="Larson-Little"/>
    <s v="Proactive foreground core"/>
    <x v="4"/>
    <x v="4"/>
    <x v="0"/>
    <x v="4"/>
    <x v="1"/>
    <s v="USD"/>
    <n v="1547964000"/>
    <n v="1548309600"/>
    <b v="0"/>
    <b v="0"/>
    <s v="theater/plays"/>
    <x v="4"/>
    <x v="4"/>
    <x v="3"/>
    <s v="plays"/>
    <x v="4"/>
    <d v="2019-01-24T06:00:00"/>
  </r>
  <r>
    <n v="5"/>
    <s v="Harris Group"/>
    <s v="Open-source optimizing database"/>
    <x v="4"/>
    <x v="5"/>
    <x v="1"/>
    <x v="5"/>
    <x v="3"/>
    <s v="DKK"/>
    <n v="1346130000"/>
    <n v="1347080400"/>
    <b v="0"/>
    <b v="0"/>
    <s v="theater/plays"/>
    <x v="5"/>
    <x v="5"/>
    <x v="3"/>
    <s v="plays"/>
    <x v="5"/>
    <d v="2012-09-08T05:00:00"/>
  </r>
  <r>
    <n v="6"/>
    <s v="Ortiz, Coleman and Mitchell"/>
    <s v="Operative upward-trending algorithm"/>
    <x v="5"/>
    <x v="6"/>
    <x v="0"/>
    <x v="6"/>
    <x v="4"/>
    <s v="GBP"/>
    <n v="1505278800"/>
    <n v="1505365200"/>
    <b v="0"/>
    <b v="0"/>
    <s v="film &amp; video/documentary"/>
    <x v="6"/>
    <x v="6"/>
    <x v="4"/>
    <s v="documentary"/>
    <x v="6"/>
    <d v="2017-09-14T05:00:00"/>
  </r>
  <r>
    <n v="7"/>
    <s v="Carter-Guzman"/>
    <s v="Centralized cohesive challenge"/>
    <x v="6"/>
    <x v="7"/>
    <x v="1"/>
    <x v="7"/>
    <x v="3"/>
    <s v="DKK"/>
    <n v="1439442000"/>
    <n v="1439614800"/>
    <b v="0"/>
    <b v="0"/>
    <s v="theater/plays"/>
    <x v="7"/>
    <x v="7"/>
    <x v="3"/>
    <s v="plays"/>
    <x v="7"/>
    <d v="2015-08-15T05:00:00"/>
  </r>
  <r>
    <n v="8"/>
    <s v="Nunez-Richards"/>
    <s v="Exclusive attitude-oriented intranet"/>
    <x v="7"/>
    <x v="8"/>
    <x v="2"/>
    <x v="8"/>
    <x v="3"/>
    <s v="DKK"/>
    <n v="1281330000"/>
    <n v="1281502800"/>
    <b v="0"/>
    <b v="0"/>
    <s v="theater/plays"/>
    <x v="8"/>
    <x v="8"/>
    <x v="3"/>
    <s v="plays"/>
    <x v="8"/>
    <d v="2010-08-11T05:00:00"/>
  </r>
  <r>
    <n v="9"/>
    <s v="Rangel, Holt and Jones"/>
    <s v="Open-source fresh-thinking model"/>
    <x v="8"/>
    <x v="9"/>
    <x v="0"/>
    <x v="9"/>
    <x v="1"/>
    <s v="USD"/>
    <n v="1379566800"/>
    <n v="1383804000"/>
    <b v="0"/>
    <b v="0"/>
    <s v="music/electric music"/>
    <x v="9"/>
    <x v="9"/>
    <x v="1"/>
    <s v="electric music"/>
    <x v="9"/>
    <d v="2013-11-07T06:00:00"/>
  </r>
  <r>
    <n v="10"/>
    <s v="Green Ltd"/>
    <s v="Monitored empowering installation"/>
    <x v="5"/>
    <x v="10"/>
    <x v="1"/>
    <x v="10"/>
    <x v="1"/>
    <s v="USD"/>
    <n v="1281762000"/>
    <n v="1285909200"/>
    <b v="0"/>
    <b v="0"/>
    <s v="film &amp; video/drama"/>
    <x v="10"/>
    <x v="10"/>
    <x v="4"/>
    <s v="drama"/>
    <x v="10"/>
    <d v="2010-10-01T05:00:00"/>
  </r>
  <r>
    <n v="11"/>
    <s v="Perez, Johnson and Gardner"/>
    <s v="Grass-roots zero administration system engine"/>
    <x v="9"/>
    <x v="11"/>
    <x v="0"/>
    <x v="11"/>
    <x v="1"/>
    <s v="USD"/>
    <n v="1285045200"/>
    <n v="1285563600"/>
    <b v="0"/>
    <b v="1"/>
    <s v="theater/plays"/>
    <x v="11"/>
    <x v="11"/>
    <x v="3"/>
    <s v="plays"/>
    <x v="11"/>
    <d v="2010-09-27T05:00:00"/>
  </r>
  <r>
    <n v="12"/>
    <s v="Kim Ltd"/>
    <s v="Assimilated hybrid intranet"/>
    <x v="9"/>
    <x v="12"/>
    <x v="0"/>
    <x v="12"/>
    <x v="1"/>
    <s v="USD"/>
    <n v="1571720400"/>
    <n v="1572411600"/>
    <b v="0"/>
    <b v="0"/>
    <s v="film &amp; video/drama"/>
    <x v="12"/>
    <x v="12"/>
    <x v="4"/>
    <s v="drama"/>
    <x v="12"/>
    <d v="2019-10-30T05:00:00"/>
  </r>
  <r>
    <n v="13"/>
    <s v="Walker, Taylor and Coleman"/>
    <s v="Multi-tiered directional open architecture"/>
    <x v="3"/>
    <x v="13"/>
    <x v="1"/>
    <x v="13"/>
    <x v="1"/>
    <s v="USD"/>
    <n v="1465621200"/>
    <n v="1466658000"/>
    <b v="0"/>
    <b v="0"/>
    <s v="music/indie rock"/>
    <x v="13"/>
    <x v="13"/>
    <x v="1"/>
    <s v="indie rock"/>
    <x v="13"/>
    <d v="2016-06-23T05:00:00"/>
  </r>
  <r>
    <n v="14"/>
    <s v="Rodriguez, Rose and Stewart"/>
    <s v="Cloned directional synergy"/>
    <x v="10"/>
    <x v="14"/>
    <x v="0"/>
    <x v="14"/>
    <x v="1"/>
    <s v="USD"/>
    <n v="1331013600"/>
    <n v="1333342800"/>
    <b v="0"/>
    <b v="0"/>
    <s v="music/indie rock"/>
    <x v="14"/>
    <x v="14"/>
    <x v="1"/>
    <s v="indie rock"/>
    <x v="14"/>
    <d v="2012-04-02T05:00:00"/>
  </r>
  <r>
    <n v="15"/>
    <s v="Wright, Hunt and Rowe"/>
    <s v="Extended eco-centric pricing structure"/>
    <x v="11"/>
    <x v="15"/>
    <x v="0"/>
    <x v="15"/>
    <x v="1"/>
    <s v="USD"/>
    <n v="1575957600"/>
    <n v="1576303200"/>
    <b v="0"/>
    <b v="0"/>
    <s v="technology/wearables"/>
    <x v="15"/>
    <x v="15"/>
    <x v="2"/>
    <s v="wearables"/>
    <x v="15"/>
    <d v="2019-12-14T06:00:00"/>
  </r>
  <r>
    <n v="16"/>
    <s v="Hines Inc"/>
    <s v="Cross-platform systemic adapter"/>
    <x v="12"/>
    <x v="16"/>
    <x v="1"/>
    <x v="16"/>
    <x v="1"/>
    <s v="USD"/>
    <n v="1390370400"/>
    <n v="1392271200"/>
    <b v="0"/>
    <b v="0"/>
    <s v="publishing/nonfiction"/>
    <x v="16"/>
    <x v="16"/>
    <x v="5"/>
    <s v="nonfiction"/>
    <x v="16"/>
    <d v="2014-02-13T06:00:00"/>
  </r>
  <r>
    <n v="17"/>
    <s v="Cochran-Nguyen"/>
    <s v="Seamless 4thgeneration methodology"/>
    <x v="13"/>
    <x v="17"/>
    <x v="1"/>
    <x v="17"/>
    <x v="1"/>
    <s v="USD"/>
    <n v="1294812000"/>
    <n v="1294898400"/>
    <b v="0"/>
    <b v="0"/>
    <s v="film &amp; video/animation"/>
    <x v="17"/>
    <x v="17"/>
    <x v="4"/>
    <s v="animation"/>
    <x v="17"/>
    <d v="2011-01-13T06:00:00"/>
  </r>
  <r>
    <n v="18"/>
    <s v="Johnson-Gould"/>
    <s v="Exclusive needs-based adapter"/>
    <x v="14"/>
    <x v="18"/>
    <x v="3"/>
    <x v="18"/>
    <x v="1"/>
    <s v="USD"/>
    <n v="1536382800"/>
    <n v="1537074000"/>
    <b v="0"/>
    <b v="0"/>
    <s v="theater/plays"/>
    <x v="18"/>
    <x v="18"/>
    <x v="3"/>
    <s v="plays"/>
    <x v="18"/>
    <d v="2018-09-16T05:00:00"/>
  </r>
  <r>
    <n v="19"/>
    <s v="Perez-Hess"/>
    <s v="Down-sized cohesive archive"/>
    <x v="15"/>
    <x v="19"/>
    <x v="0"/>
    <x v="19"/>
    <x v="1"/>
    <s v="USD"/>
    <n v="1551679200"/>
    <n v="1553490000"/>
    <b v="0"/>
    <b v="1"/>
    <s v="theater/plays"/>
    <x v="19"/>
    <x v="19"/>
    <x v="3"/>
    <s v="plays"/>
    <x v="19"/>
    <d v="2019-03-25T05:00:00"/>
  </r>
  <r>
    <n v="20"/>
    <s v="Reeves, Thompson and Richardson"/>
    <s v="Proactive composite alliance"/>
    <x v="16"/>
    <x v="20"/>
    <x v="1"/>
    <x v="20"/>
    <x v="1"/>
    <s v="USD"/>
    <n v="1406523600"/>
    <n v="1406523600"/>
    <b v="0"/>
    <b v="0"/>
    <s v="film &amp; video/drama"/>
    <x v="20"/>
    <x v="20"/>
    <x v="4"/>
    <s v="drama"/>
    <x v="20"/>
    <d v="2014-07-28T05:00:00"/>
  </r>
  <r>
    <n v="21"/>
    <s v="Simmons-Reynolds"/>
    <s v="Re-engineered intangible definition"/>
    <x v="17"/>
    <x v="21"/>
    <x v="0"/>
    <x v="21"/>
    <x v="1"/>
    <s v="USD"/>
    <n v="1313384400"/>
    <n v="1316322000"/>
    <b v="0"/>
    <b v="0"/>
    <s v="theater/plays"/>
    <x v="21"/>
    <x v="21"/>
    <x v="3"/>
    <s v="plays"/>
    <x v="21"/>
    <d v="2011-09-18T05:00:00"/>
  </r>
  <r>
    <n v="22"/>
    <s v="Collier Inc"/>
    <s v="Enhanced dynamic definition"/>
    <x v="18"/>
    <x v="22"/>
    <x v="1"/>
    <x v="22"/>
    <x v="1"/>
    <s v="USD"/>
    <n v="1522731600"/>
    <n v="1524027600"/>
    <b v="0"/>
    <b v="0"/>
    <s v="theater/plays"/>
    <x v="22"/>
    <x v="22"/>
    <x v="3"/>
    <s v="plays"/>
    <x v="22"/>
    <d v="2018-04-18T05:00:00"/>
  </r>
  <r>
    <n v="23"/>
    <s v="Gray-Jenkins"/>
    <s v="Devolved next generation adapter"/>
    <x v="6"/>
    <x v="23"/>
    <x v="1"/>
    <x v="23"/>
    <x v="4"/>
    <s v="GBP"/>
    <n v="1550124000"/>
    <n v="1554699600"/>
    <b v="0"/>
    <b v="0"/>
    <s v="film &amp; video/documentary"/>
    <x v="23"/>
    <x v="23"/>
    <x v="4"/>
    <s v="documentary"/>
    <x v="23"/>
    <d v="2019-04-08T05:00:00"/>
  </r>
  <r>
    <n v="24"/>
    <s v="Scott, Wilson and Martin"/>
    <s v="Cross-platform intermediate frame"/>
    <x v="19"/>
    <x v="24"/>
    <x v="1"/>
    <x v="24"/>
    <x v="1"/>
    <s v="USD"/>
    <n v="1403326800"/>
    <n v="1403499600"/>
    <b v="0"/>
    <b v="0"/>
    <s v="technology/wearables"/>
    <x v="24"/>
    <x v="24"/>
    <x v="2"/>
    <s v="wearables"/>
    <x v="24"/>
    <d v="2014-06-23T05:00:00"/>
  </r>
  <r>
    <n v="25"/>
    <s v="Caldwell, Velazquez and Wilson"/>
    <s v="Monitored impactful analyzer"/>
    <x v="20"/>
    <x v="25"/>
    <x v="1"/>
    <x v="25"/>
    <x v="1"/>
    <s v="USD"/>
    <n v="1305694800"/>
    <n v="1307422800"/>
    <b v="0"/>
    <b v="1"/>
    <s v="games/video games"/>
    <x v="25"/>
    <x v="25"/>
    <x v="6"/>
    <s v="video games"/>
    <x v="25"/>
    <d v="2011-06-07T05:00:00"/>
  </r>
  <r>
    <n v="26"/>
    <s v="Spencer-Bates"/>
    <s v="Optional responsive customer loyalty"/>
    <x v="21"/>
    <x v="26"/>
    <x v="3"/>
    <x v="26"/>
    <x v="1"/>
    <s v="USD"/>
    <n v="1533013200"/>
    <n v="1535346000"/>
    <b v="0"/>
    <b v="0"/>
    <s v="theater/plays"/>
    <x v="26"/>
    <x v="26"/>
    <x v="3"/>
    <s v="plays"/>
    <x v="26"/>
    <d v="2018-08-27T05:00:00"/>
  </r>
  <r>
    <n v="27"/>
    <s v="Best, Carr and Williams"/>
    <s v="Diverse transitional migration"/>
    <x v="22"/>
    <x v="27"/>
    <x v="0"/>
    <x v="27"/>
    <x v="1"/>
    <s v="USD"/>
    <n v="1443848400"/>
    <n v="1444539600"/>
    <b v="0"/>
    <b v="0"/>
    <s v="music/rock"/>
    <x v="27"/>
    <x v="27"/>
    <x v="1"/>
    <s v="rock"/>
    <x v="27"/>
    <d v="2015-10-11T05:00:00"/>
  </r>
  <r>
    <n v="28"/>
    <s v="Campbell, Brown and Powell"/>
    <s v="Synchronized global task-force"/>
    <x v="23"/>
    <x v="28"/>
    <x v="1"/>
    <x v="28"/>
    <x v="1"/>
    <s v="USD"/>
    <n v="1265695200"/>
    <n v="1267682400"/>
    <b v="0"/>
    <b v="1"/>
    <s v="theater/plays"/>
    <x v="28"/>
    <x v="28"/>
    <x v="3"/>
    <s v="plays"/>
    <x v="28"/>
    <d v="2010-03-04T06:00:00"/>
  </r>
  <r>
    <n v="29"/>
    <s v="Johnson, Parker and Haynes"/>
    <s v="Focused 6thgeneration forecast"/>
    <x v="24"/>
    <x v="29"/>
    <x v="1"/>
    <x v="29"/>
    <x v="5"/>
    <s v="CHF"/>
    <n v="1532062800"/>
    <n v="1535518800"/>
    <b v="0"/>
    <b v="0"/>
    <s v="film &amp; video/shorts"/>
    <x v="29"/>
    <x v="29"/>
    <x v="4"/>
    <s v="shorts"/>
    <x v="29"/>
    <d v="2018-08-29T05:00:00"/>
  </r>
  <r>
    <n v="30"/>
    <s v="Clark-Cooke"/>
    <s v="Down-sized analyzing challenge"/>
    <x v="25"/>
    <x v="30"/>
    <x v="1"/>
    <x v="30"/>
    <x v="1"/>
    <s v="USD"/>
    <n v="1558674000"/>
    <n v="1559106000"/>
    <b v="0"/>
    <b v="0"/>
    <s v="film &amp; video/animation"/>
    <x v="30"/>
    <x v="30"/>
    <x v="4"/>
    <s v="animation"/>
    <x v="30"/>
    <d v="2019-05-29T05:00:00"/>
  </r>
  <r>
    <n v="31"/>
    <s v="Schroeder Ltd"/>
    <s v="Progressive needs-based focus group"/>
    <x v="26"/>
    <x v="31"/>
    <x v="1"/>
    <x v="31"/>
    <x v="4"/>
    <s v="GBP"/>
    <n v="1451973600"/>
    <n v="1454392800"/>
    <b v="0"/>
    <b v="0"/>
    <s v="games/video games"/>
    <x v="31"/>
    <x v="31"/>
    <x v="6"/>
    <s v="video games"/>
    <x v="31"/>
    <d v="2016-02-02T06:00:00"/>
  </r>
  <r>
    <n v="32"/>
    <s v="Jackson PLC"/>
    <s v="Ergonomic 6thgeneration success"/>
    <x v="27"/>
    <x v="32"/>
    <x v="0"/>
    <x v="32"/>
    <x v="6"/>
    <s v="EUR"/>
    <n v="1515564000"/>
    <n v="1517896800"/>
    <b v="0"/>
    <b v="0"/>
    <s v="film &amp; video/documentary"/>
    <x v="32"/>
    <x v="32"/>
    <x v="4"/>
    <s v="documentary"/>
    <x v="32"/>
    <d v="2018-02-06T06:00:00"/>
  </r>
  <r>
    <n v="33"/>
    <s v="Blair, Collins and Carter"/>
    <s v="Exclusive interactive approach"/>
    <x v="28"/>
    <x v="33"/>
    <x v="1"/>
    <x v="33"/>
    <x v="1"/>
    <s v="USD"/>
    <n v="1412485200"/>
    <n v="1415685600"/>
    <b v="0"/>
    <b v="0"/>
    <s v="theater/plays"/>
    <x v="33"/>
    <x v="33"/>
    <x v="3"/>
    <s v="plays"/>
    <x v="33"/>
    <d v="2014-11-11T06:00:00"/>
  </r>
  <r>
    <n v="34"/>
    <s v="Maldonado and Sons"/>
    <s v="Reverse-engineered asynchronous archive"/>
    <x v="29"/>
    <x v="34"/>
    <x v="1"/>
    <x v="34"/>
    <x v="1"/>
    <s v="USD"/>
    <n v="1490245200"/>
    <n v="1490677200"/>
    <b v="0"/>
    <b v="0"/>
    <s v="film &amp; video/documentary"/>
    <x v="34"/>
    <x v="34"/>
    <x v="4"/>
    <s v="documentary"/>
    <x v="34"/>
    <d v="2017-03-28T05:00:00"/>
  </r>
  <r>
    <n v="35"/>
    <s v="Mitchell and Sons"/>
    <s v="Synergized intangible challenge"/>
    <x v="30"/>
    <x v="35"/>
    <x v="1"/>
    <x v="35"/>
    <x v="3"/>
    <s v="DKK"/>
    <n v="1547877600"/>
    <n v="1551506400"/>
    <b v="0"/>
    <b v="1"/>
    <s v="film &amp; video/drama"/>
    <x v="35"/>
    <x v="35"/>
    <x v="4"/>
    <s v="drama"/>
    <x v="35"/>
    <d v="2019-03-02T06:00:00"/>
  </r>
  <r>
    <n v="36"/>
    <s v="Jackson-Lewis"/>
    <s v="Monitored multi-state encryption"/>
    <x v="31"/>
    <x v="36"/>
    <x v="1"/>
    <x v="36"/>
    <x v="1"/>
    <s v="USD"/>
    <n v="1298700000"/>
    <n v="1300856400"/>
    <b v="0"/>
    <b v="0"/>
    <s v="theater/plays"/>
    <x v="36"/>
    <x v="36"/>
    <x v="3"/>
    <s v="plays"/>
    <x v="36"/>
    <d v="2011-03-23T05:00:00"/>
  </r>
  <r>
    <n v="37"/>
    <s v="Black, Armstrong and Anderson"/>
    <s v="Profound attitude-oriented functionalities"/>
    <x v="32"/>
    <x v="37"/>
    <x v="1"/>
    <x v="37"/>
    <x v="1"/>
    <s v="USD"/>
    <n v="1570338000"/>
    <n v="1573192800"/>
    <b v="0"/>
    <b v="1"/>
    <s v="publishing/fiction"/>
    <x v="37"/>
    <x v="37"/>
    <x v="5"/>
    <s v="fiction"/>
    <x v="37"/>
    <d v="2019-11-08T06:00:00"/>
  </r>
  <r>
    <n v="38"/>
    <s v="Maldonado-Gonzalez"/>
    <s v="Digitized client-driven database"/>
    <x v="33"/>
    <x v="38"/>
    <x v="1"/>
    <x v="38"/>
    <x v="1"/>
    <s v="USD"/>
    <n v="1287378000"/>
    <n v="1287810000"/>
    <b v="0"/>
    <b v="0"/>
    <s v="photography/photography books"/>
    <x v="38"/>
    <x v="38"/>
    <x v="7"/>
    <s v="photography books"/>
    <x v="38"/>
    <d v="2010-10-23T05:00:00"/>
  </r>
  <r>
    <n v="39"/>
    <s v="Kim-Rice"/>
    <s v="Organized bi-directional function"/>
    <x v="34"/>
    <x v="39"/>
    <x v="0"/>
    <x v="39"/>
    <x v="3"/>
    <s v="DKK"/>
    <n v="1361772000"/>
    <n v="1362978000"/>
    <b v="0"/>
    <b v="0"/>
    <s v="theater/plays"/>
    <x v="39"/>
    <x v="39"/>
    <x v="3"/>
    <s v="plays"/>
    <x v="39"/>
    <d v="2013-03-11T05:00:00"/>
  </r>
  <r>
    <n v="40"/>
    <s v="Garcia, Garcia and Lopez"/>
    <s v="Reduced stable middleware"/>
    <x v="35"/>
    <x v="40"/>
    <x v="1"/>
    <x v="40"/>
    <x v="1"/>
    <s v="USD"/>
    <n v="1275714000"/>
    <n v="1277355600"/>
    <b v="0"/>
    <b v="1"/>
    <s v="technology/wearables"/>
    <x v="40"/>
    <x v="40"/>
    <x v="2"/>
    <s v="wearables"/>
    <x v="40"/>
    <d v="2010-06-24T05:00:00"/>
  </r>
  <r>
    <n v="41"/>
    <s v="Watts Group"/>
    <s v="Universal 5thgeneration neural-net"/>
    <x v="36"/>
    <x v="41"/>
    <x v="1"/>
    <x v="41"/>
    <x v="6"/>
    <s v="EUR"/>
    <n v="1346734800"/>
    <n v="1348981200"/>
    <b v="0"/>
    <b v="1"/>
    <s v="music/rock"/>
    <x v="41"/>
    <x v="41"/>
    <x v="1"/>
    <s v="rock"/>
    <x v="41"/>
    <d v="2012-09-30T05:00:00"/>
  </r>
  <r>
    <n v="42"/>
    <s v="Werner-Bryant"/>
    <s v="Virtual uniform frame"/>
    <x v="37"/>
    <x v="42"/>
    <x v="1"/>
    <x v="42"/>
    <x v="1"/>
    <s v="USD"/>
    <n v="1309755600"/>
    <n v="1310533200"/>
    <b v="0"/>
    <b v="0"/>
    <s v="food/food trucks"/>
    <x v="42"/>
    <x v="42"/>
    <x v="0"/>
    <s v="food trucks"/>
    <x v="42"/>
    <d v="2011-07-13T05:00:00"/>
  </r>
  <r>
    <n v="43"/>
    <s v="Schmitt-Mendoza"/>
    <s v="Profound explicit paradigm"/>
    <x v="38"/>
    <x v="43"/>
    <x v="1"/>
    <x v="43"/>
    <x v="1"/>
    <s v="USD"/>
    <n v="1406178000"/>
    <n v="1407560400"/>
    <b v="0"/>
    <b v="0"/>
    <s v="publishing/radio &amp; podcasts"/>
    <x v="43"/>
    <x v="43"/>
    <x v="5"/>
    <s v="radio &amp; podcasts"/>
    <x v="43"/>
    <d v="2014-08-09T05:00:00"/>
  </r>
  <r>
    <n v="44"/>
    <s v="Reid-Mccullough"/>
    <s v="Visionary real-time groupware"/>
    <x v="39"/>
    <x v="44"/>
    <x v="1"/>
    <x v="13"/>
    <x v="3"/>
    <s v="DKK"/>
    <n v="1552798800"/>
    <n v="1552885200"/>
    <b v="0"/>
    <b v="0"/>
    <s v="publishing/fiction"/>
    <x v="44"/>
    <x v="44"/>
    <x v="5"/>
    <s v="fiction"/>
    <x v="44"/>
    <d v="2019-03-18T05:00:00"/>
  </r>
  <r>
    <n v="45"/>
    <s v="Woods-Clark"/>
    <s v="Networked tertiary Graphical User Interface"/>
    <x v="40"/>
    <x v="45"/>
    <x v="0"/>
    <x v="44"/>
    <x v="1"/>
    <s v="USD"/>
    <n v="1478062800"/>
    <n v="1479362400"/>
    <b v="0"/>
    <b v="1"/>
    <s v="theater/plays"/>
    <x v="45"/>
    <x v="45"/>
    <x v="3"/>
    <s v="plays"/>
    <x v="45"/>
    <d v="2016-11-17T06:00:00"/>
  </r>
  <r>
    <n v="46"/>
    <s v="Vaughn, Hunt and Caldwell"/>
    <s v="Virtual grid-enabled task-force"/>
    <x v="41"/>
    <x v="46"/>
    <x v="1"/>
    <x v="45"/>
    <x v="1"/>
    <s v="USD"/>
    <n v="1278565200"/>
    <n v="1280552400"/>
    <b v="0"/>
    <b v="0"/>
    <s v="music/rock"/>
    <x v="46"/>
    <x v="46"/>
    <x v="1"/>
    <s v="rock"/>
    <x v="46"/>
    <d v="2010-07-31T05:00:00"/>
  </r>
  <r>
    <n v="47"/>
    <s v="Bennett and Sons"/>
    <s v="Function-based multi-state software"/>
    <x v="42"/>
    <x v="47"/>
    <x v="1"/>
    <x v="46"/>
    <x v="1"/>
    <s v="USD"/>
    <n v="1396069200"/>
    <n v="1398661200"/>
    <b v="0"/>
    <b v="0"/>
    <s v="theater/plays"/>
    <x v="47"/>
    <x v="47"/>
    <x v="3"/>
    <s v="plays"/>
    <x v="47"/>
    <d v="2014-04-28T05:00:00"/>
  </r>
  <r>
    <n v="48"/>
    <s v="Lamb Inc"/>
    <s v="Optimized leadingedge concept"/>
    <x v="43"/>
    <x v="48"/>
    <x v="1"/>
    <x v="47"/>
    <x v="1"/>
    <s v="USD"/>
    <n v="1435208400"/>
    <n v="1436245200"/>
    <b v="0"/>
    <b v="0"/>
    <s v="theater/plays"/>
    <x v="48"/>
    <x v="48"/>
    <x v="3"/>
    <s v="plays"/>
    <x v="48"/>
    <d v="2015-07-07T05:00:00"/>
  </r>
  <r>
    <n v="49"/>
    <s v="Casey-Kelly"/>
    <s v="Sharable holistic interface"/>
    <x v="44"/>
    <x v="49"/>
    <x v="1"/>
    <x v="48"/>
    <x v="1"/>
    <s v="USD"/>
    <n v="1571547600"/>
    <n v="1575439200"/>
    <b v="0"/>
    <b v="0"/>
    <s v="music/rock"/>
    <x v="49"/>
    <x v="49"/>
    <x v="1"/>
    <s v="rock"/>
    <x v="49"/>
    <d v="2019-12-04T06:00:00"/>
  </r>
  <r>
    <n v="50"/>
    <s v="Jones, Taylor and Moore"/>
    <s v="Down-sized system-worthy secured line"/>
    <x v="0"/>
    <x v="50"/>
    <x v="0"/>
    <x v="49"/>
    <x v="6"/>
    <s v="EUR"/>
    <n v="1375333200"/>
    <n v="1377752400"/>
    <b v="0"/>
    <b v="0"/>
    <s v="music/metal"/>
    <x v="50"/>
    <x v="50"/>
    <x v="1"/>
    <s v="metal"/>
    <x v="50"/>
    <d v="2013-08-29T05:00:00"/>
  </r>
  <r>
    <n v="51"/>
    <s v="Bradshaw, Gill and Donovan"/>
    <s v="Inverse secondary infrastructure"/>
    <x v="45"/>
    <x v="51"/>
    <x v="0"/>
    <x v="50"/>
    <x v="4"/>
    <s v="GBP"/>
    <n v="1332824400"/>
    <n v="1334206800"/>
    <b v="0"/>
    <b v="1"/>
    <s v="technology/wearables"/>
    <x v="51"/>
    <x v="51"/>
    <x v="2"/>
    <s v="wearables"/>
    <x v="51"/>
    <d v="2012-04-12T05:00:00"/>
  </r>
  <r>
    <n v="52"/>
    <s v="Hernandez, Rodriguez and Clark"/>
    <s v="Organic foreground leverage"/>
    <x v="44"/>
    <x v="52"/>
    <x v="0"/>
    <x v="51"/>
    <x v="1"/>
    <s v="USD"/>
    <n v="1284526800"/>
    <n v="1284872400"/>
    <b v="0"/>
    <b v="0"/>
    <s v="theater/plays"/>
    <x v="52"/>
    <x v="52"/>
    <x v="3"/>
    <s v="plays"/>
    <x v="52"/>
    <d v="2010-09-19T05:00:00"/>
  </r>
  <r>
    <n v="53"/>
    <s v="Smith-Jones"/>
    <s v="Reverse-engineered static concept"/>
    <x v="35"/>
    <x v="53"/>
    <x v="1"/>
    <x v="52"/>
    <x v="1"/>
    <s v="USD"/>
    <n v="1400562000"/>
    <n v="1403931600"/>
    <b v="0"/>
    <b v="0"/>
    <s v="film &amp; video/drama"/>
    <x v="53"/>
    <x v="53"/>
    <x v="4"/>
    <s v="drama"/>
    <x v="53"/>
    <d v="2014-06-28T05:00:00"/>
  </r>
  <r>
    <n v="54"/>
    <s v="Roy PLC"/>
    <s v="Multi-channeled neutral customer loyalty"/>
    <x v="46"/>
    <x v="54"/>
    <x v="0"/>
    <x v="53"/>
    <x v="1"/>
    <s v="USD"/>
    <n v="1520748000"/>
    <n v="1521262800"/>
    <b v="0"/>
    <b v="0"/>
    <s v="technology/wearables"/>
    <x v="54"/>
    <x v="54"/>
    <x v="2"/>
    <s v="wearables"/>
    <x v="54"/>
    <d v="2018-03-17T05:00:00"/>
  </r>
  <r>
    <n v="55"/>
    <s v="Wright, Brooks and Villarreal"/>
    <s v="Reverse-engineered bifurcated strategy"/>
    <x v="47"/>
    <x v="55"/>
    <x v="1"/>
    <x v="54"/>
    <x v="1"/>
    <s v="USD"/>
    <n v="1532926800"/>
    <n v="1533358800"/>
    <b v="0"/>
    <b v="0"/>
    <s v="music/jazz"/>
    <x v="55"/>
    <x v="55"/>
    <x v="1"/>
    <s v="jazz"/>
    <x v="55"/>
    <d v="2018-08-04T05:00:00"/>
  </r>
  <r>
    <n v="56"/>
    <s v="Flores, Miller and Johnson"/>
    <s v="Horizontal context-sensitive knowledge user"/>
    <x v="48"/>
    <x v="56"/>
    <x v="1"/>
    <x v="55"/>
    <x v="1"/>
    <s v="USD"/>
    <n v="1420869600"/>
    <n v="1421474400"/>
    <b v="0"/>
    <b v="0"/>
    <s v="technology/wearables"/>
    <x v="56"/>
    <x v="56"/>
    <x v="2"/>
    <s v="wearables"/>
    <x v="56"/>
    <d v="2015-01-17T06:00:00"/>
  </r>
  <r>
    <n v="57"/>
    <s v="Bridges, Freeman and Kim"/>
    <s v="Cross-group multi-state task-force"/>
    <x v="49"/>
    <x v="57"/>
    <x v="1"/>
    <x v="56"/>
    <x v="1"/>
    <s v="USD"/>
    <n v="1504242000"/>
    <n v="1505278800"/>
    <b v="0"/>
    <b v="0"/>
    <s v="games/video games"/>
    <x v="57"/>
    <x v="57"/>
    <x v="6"/>
    <s v="video games"/>
    <x v="57"/>
    <d v="2017-09-13T05:00:00"/>
  </r>
  <r>
    <n v="58"/>
    <s v="Anderson-Perez"/>
    <s v="Expanded 3rdgeneration strategy"/>
    <x v="50"/>
    <x v="58"/>
    <x v="1"/>
    <x v="57"/>
    <x v="1"/>
    <s v="USD"/>
    <n v="1442811600"/>
    <n v="1443934800"/>
    <b v="0"/>
    <b v="0"/>
    <s v="theater/plays"/>
    <x v="58"/>
    <x v="58"/>
    <x v="3"/>
    <s v="plays"/>
    <x v="58"/>
    <d v="2015-10-04T05:00:00"/>
  </r>
  <r>
    <n v="59"/>
    <s v="Wright, Fox and Marks"/>
    <s v="Assimilated real-time support"/>
    <x v="1"/>
    <x v="59"/>
    <x v="1"/>
    <x v="58"/>
    <x v="1"/>
    <s v="USD"/>
    <n v="1497243600"/>
    <n v="1498539600"/>
    <b v="0"/>
    <b v="1"/>
    <s v="theater/plays"/>
    <x v="59"/>
    <x v="59"/>
    <x v="3"/>
    <s v="plays"/>
    <x v="59"/>
    <d v="2017-06-27T05:00:00"/>
  </r>
  <r>
    <n v="60"/>
    <s v="Crawford-Peters"/>
    <s v="User-centric regional database"/>
    <x v="51"/>
    <x v="60"/>
    <x v="1"/>
    <x v="59"/>
    <x v="0"/>
    <s v="CAD"/>
    <n v="1342501200"/>
    <n v="1342760400"/>
    <b v="0"/>
    <b v="0"/>
    <s v="theater/plays"/>
    <x v="60"/>
    <x v="60"/>
    <x v="3"/>
    <s v="plays"/>
    <x v="60"/>
    <d v="2012-07-20T05:00:00"/>
  </r>
  <r>
    <n v="61"/>
    <s v="Romero-Hoffman"/>
    <s v="Open-source zero administration complexity"/>
    <x v="52"/>
    <x v="61"/>
    <x v="0"/>
    <x v="60"/>
    <x v="0"/>
    <s v="CAD"/>
    <n v="1298268000"/>
    <n v="1301720400"/>
    <b v="0"/>
    <b v="0"/>
    <s v="theater/plays"/>
    <x v="61"/>
    <x v="61"/>
    <x v="3"/>
    <s v="plays"/>
    <x v="61"/>
    <d v="2011-04-02T05:00:00"/>
  </r>
  <r>
    <n v="62"/>
    <s v="Sparks-West"/>
    <s v="Organized incremental standardization"/>
    <x v="22"/>
    <x v="62"/>
    <x v="1"/>
    <x v="61"/>
    <x v="1"/>
    <s v="USD"/>
    <n v="1433480400"/>
    <n v="1433566800"/>
    <b v="0"/>
    <b v="0"/>
    <s v="technology/web"/>
    <x v="62"/>
    <x v="62"/>
    <x v="2"/>
    <s v="web"/>
    <x v="62"/>
    <d v="2015-06-06T05:00:00"/>
  </r>
  <r>
    <n v="63"/>
    <s v="Baker, Morgan and Brown"/>
    <s v="Assimilated didactic open system"/>
    <x v="53"/>
    <x v="63"/>
    <x v="0"/>
    <x v="62"/>
    <x v="1"/>
    <s v="USD"/>
    <n v="1493355600"/>
    <n v="1493874000"/>
    <b v="0"/>
    <b v="0"/>
    <s v="theater/plays"/>
    <x v="63"/>
    <x v="63"/>
    <x v="3"/>
    <s v="plays"/>
    <x v="63"/>
    <d v="2017-05-04T05:00:00"/>
  </r>
  <r>
    <n v="64"/>
    <s v="Mosley-Gilbert"/>
    <s v="Vision-oriented logistical intranet"/>
    <x v="54"/>
    <x v="64"/>
    <x v="0"/>
    <x v="63"/>
    <x v="1"/>
    <s v="USD"/>
    <n v="1530507600"/>
    <n v="1531803600"/>
    <b v="0"/>
    <b v="1"/>
    <s v="technology/web"/>
    <x v="64"/>
    <x v="64"/>
    <x v="2"/>
    <s v="web"/>
    <x v="64"/>
    <d v="2018-07-17T05:00:00"/>
  </r>
  <r>
    <n v="65"/>
    <s v="Berry-Boyer"/>
    <s v="Mandatory incremental projection"/>
    <x v="55"/>
    <x v="65"/>
    <x v="1"/>
    <x v="64"/>
    <x v="1"/>
    <s v="USD"/>
    <n v="1296108000"/>
    <n v="1296712800"/>
    <b v="0"/>
    <b v="0"/>
    <s v="theater/plays"/>
    <x v="65"/>
    <x v="65"/>
    <x v="3"/>
    <s v="plays"/>
    <x v="65"/>
    <d v="2011-02-03T06:00:00"/>
  </r>
  <r>
    <n v="66"/>
    <s v="Sanders-Allen"/>
    <s v="Grass-roots needs-based encryption"/>
    <x v="49"/>
    <x v="66"/>
    <x v="0"/>
    <x v="65"/>
    <x v="1"/>
    <s v="USD"/>
    <n v="1428469200"/>
    <n v="1428901200"/>
    <b v="0"/>
    <b v="1"/>
    <s v="theater/plays"/>
    <x v="66"/>
    <x v="66"/>
    <x v="3"/>
    <s v="plays"/>
    <x v="66"/>
    <d v="2015-04-13T05:00:00"/>
  </r>
  <r>
    <n v="67"/>
    <s v="Lopez Inc"/>
    <s v="Team-oriented 6thgeneration middleware"/>
    <x v="56"/>
    <x v="67"/>
    <x v="1"/>
    <x v="66"/>
    <x v="4"/>
    <s v="GBP"/>
    <n v="1264399200"/>
    <n v="1264831200"/>
    <b v="0"/>
    <b v="1"/>
    <s v="technology/wearables"/>
    <x v="67"/>
    <x v="67"/>
    <x v="2"/>
    <s v="wearables"/>
    <x v="67"/>
    <d v="2010-01-30T06:00:00"/>
  </r>
  <r>
    <n v="68"/>
    <s v="Moreno-Turner"/>
    <s v="Inverse multi-tasking installation"/>
    <x v="57"/>
    <x v="68"/>
    <x v="1"/>
    <x v="67"/>
    <x v="6"/>
    <s v="EUR"/>
    <n v="1501131600"/>
    <n v="1505192400"/>
    <b v="0"/>
    <b v="1"/>
    <s v="theater/plays"/>
    <x v="68"/>
    <x v="68"/>
    <x v="3"/>
    <s v="plays"/>
    <x v="68"/>
    <d v="2017-09-12T05:00:00"/>
  </r>
  <r>
    <n v="69"/>
    <s v="Jones-Watson"/>
    <s v="Switchable disintermediate moderator"/>
    <x v="58"/>
    <x v="69"/>
    <x v="3"/>
    <x v="68"/>
    <x v="1"/>
    <s v="USD"/>
    <n v="1292738400"/>
    <n v="1295676000"/>
    <b v="0"/>
    <b v="0"/>
    <s v="theater/plays"/>
    <x v="69"/>
    <x v="69"/>
    <x v="3"/>
    <s v="plays"/>
    <x v="69"/>
    <d v="2011-01-22T06:00:00"/>
  </r>
  <r>
    <n v="70"/>
    <s v="Barker Inc"/>
    <s v="Re-engineered 24/7 task-force"/>
    <x v="59"/>
    <x v="70"/>
    <x v="1"/>
    <x v="69"/>
    <x v="6"/>
    <s v="EUR"/>
    <n v="1288674000"/>
    <n v="1292911200"/>
    <b v="0"/>
    <b v="1"/>
    <s v="theater/plays"/>
    <x v="70"/>
    <x v="70"/>
    <x v="3"/>
    <s v="plays"/>
    <x v="70"/>
    <d v="2010-12-21T06:00:00"/>
  </r>
  <r>
    <n v="71"/>
    <s v="Tate, Bass and House"/>
    <s v="Organic object-oriented budgetary management"/>
    <x v="46"/>
    <x v="71"/>
    <x v="1"/>
    <x v="70"/>
    <x v="1"/>
    <s v="USD"/>
    <n v="1575093600"/>
    <n v="1575439200"/>
    <b v="0"/>
    <b v="0"/>
    <s v="theater/plays"/>
    <x v="71"/>
    <x v="71"/>
    <x v="3"/>
    <s v="plays"/>
    <x v="71"/>
    <d v="2019-12-04T06:00:00"/>
  </r>
  <r>
    <n v="72"/>
    <s v="Hampton, Lewis and Ray"/>
    <s v="Seamless coherent parallelism"/>
    <x v="60"/>
    <x v="72"/>
    <x v="1"/>
    <x v="71"/>
    <x v="1"/>
    <s v="USD"/>
    <n v="1435726800"/>
    <n v="1438837200"/>
    <b v="0"/>
    <b v="0"/>
    <s v="film &amp; video/animation"/>
    <x v="72"/>
    <x v="72"/>
    <x v="4"/>
    <s v="animation"/>
    <x v="72"/>
    <d v="2015-08-06T05:00:00"/>
  </r>
  <r>
    <n v="73"/>
    <s v="Collins-Goodman"/>
    <s v="Cross-platform even-keeled initiative"/>
    <x v="1"/>
    <x v="73"/>
    <x v="1"/>
    <x v="39"/>
    <x v="1"/>
    <s v="USD"/>
    <n v="1480226400"/>
    <n v="1480485600"/>
    <b v="0"/>
    <b v="0"/>
    <s v="music/jazz"/>
    <x v="73"/>
    <x v="73"/>
    <x v="1"/>
    <s v="jazz"/>
    <x v="73"/>
    <d v="2016-11-30T06:00:00"/>
  </r>
  <r>
    <n v="74"/>
    <s v="Davis-Michael"/>
    <s v="Progressive tertiary framework"/>
    <x v="61"/>
    <x v="74"/>
    <x v="1"/>
    <x v="72"/>
    <x v="4"/>
    <s v="GBP"/>
    <n v="1459054800"/>
    <n v="1459141200"/>
    <b v="0"/>
    <b v="0"/>
    <s v="music/metal"/>
    <x v="74"/>
    <x v="74"/>
    <x v="1"/>
    <s v="metal"/>
    <x v="74"/>
    <d v="2016-03-28T05:00:00"/>
  </r>
  <r>
    <n v="75"/>
    <s v="White, Torres and Bishop"/>
    <s v="Multi-layered dynamic protocol"/>
    <x v="62"/>
    <x v="75"/>
    <x v="1"/>
    <x v="73"/>
    <x v="1"/>
    <s v="USD"/>
    <n v="1531630800"/>
    <n v="1532322000"/>
    <b v="0"/>
    <b v="0"/>
    <s v="photography/photography books"/>
    <x v="75"/>
    <x v="75"/>
    <x v="7"/>
    <s v="photography books"/>
    <x v="75"/>
    <d v="2018-07-23T05:00:00"/>
  </r>
  <r>
    <n v="76"/>
    <s v="Martin, Conway and Larsen"/>
    <s v="Horizontal next generation function"/>
    <x v="63"/>
    <x v="76"/>
    <x v="0"/>
    <x v="74"/>
    <x v="1"/>
    <s v="USD"/>
    <n v="1421992800"/>
    <n v="1426222800"/>
    <b v="1"/>
    <b v="1"/>
    <s v="theater/plays"/>
    <x v="76"/>
    <x v="76"/>
    <x v="3"/>
    <s v="plays"/>
    <x v="76"/>
    <d v="2015-03-13T05:00:00"/>
  </r>
  <r>
    <n v="77"/>
    <s v="Acevedo-Huffman"/>
    <s v="Pre-emptive impactful model"/>
    <x v="40"/>
    <x v="77"/>
    <x v="0"/>
    <x v="75"/>
    <x v="1"/>
    <s v="USD"/>
    <n v="1285563600"/>
    <n v="1286773200"/>
    <b v="0"/>
    <b v="1"/>
    <s v="film &amp; video/animation"/>
    <x v="77"/>
    <x v="77"/>
    <x v="4"/>
    <s v="animation"/>
    <x v="77"/>
    <d v="2010-10-11T05:00:00"/>
  </r>
  <r>
    <n v="78"/>
    <s v="Montgomery, Larson and Spencer"/>
    <s v="User-centric bifurcated knowledge user"/>
    <x v="6"/>
    <x v="78"/>
    <x v="1"/>
    <x v="76"/>
    <x v="1"/>
    <s v="USD"/>
    <n v="1523854800"/>
    <n v="1523941200"/>
    <b v="0"/>
    <b v="0"/>
    <s v="publishing/translations"/>
    <x v="78"/>
    <x v="78"/>
    <x v="5"/>
    <s v="translations"/>
    <x v="78"/>
    <d v="2018-04-17T05:00:00"/>
  </r>
  <r>
    <n v="79"/>
    <s v="Soto LLC"/>
    <s v="Triple-buffered reciprocal project"/>
    <x v="64"/>
    <x v="79"/>
    <x v="0"/>
    <x v="77"/>
    <x v="1"/>
    <s v="USD"/>
    <n v="1529125200"/>
    <n v="1529557200"/>
    <b v="0"/>
    <b v="0"/>
    <s v="theater/plays"/>
    <x v="79"/>
    <x v="79"/>
    <x v="3"/>
    <s v="plays"/>
    <x v="79"/>
    <d v="2018-06-21T05:00:00"/>
  </r>
  <r>
    <n v="80"/>
    <s v="Sutton, Barrett and Tucker"/>
    <s v="Cross-platform needs-based approach"/>
    <x v="65"/>
    <x v="80"/>
    <x v="1"/>
    <x v="78"/>
    <x v="1"/>
    <s v="USD"/>
    <n v="1503982800"/>
    <n v="1506574800"/>
    <b v="0"/>
    <b v="0"/>
    <s v="games/video games"/>
    <x v="80"/>
    <x v="80"/>
    <x v="6"/>
    <s v="video games"/>
    <x v="80"/>
    <d v="2017-09-28T05:00:00"/>
  </r>
  <r>
    <n v="81"/>
    <s v="Gomez, Bailey and Flores"/>
    <s v="User-friendly static contingency"/>
    <x v="66"/>
    <x v="81"/>
    <x v="1"/>
    <x v="79"/>
    <x v="1"/>
    <s v="USD"/>
    <n v="1511416800"/>
    <n v="1513576800"/>
    <b v="0"/>
    <b v="0"/>
    <s v="music/rock"/>
    <x v="81"/>
    <x v="81"/>
    <x v="1"/>
    <s v="rock"/>
    <x v="81"/>
    <d v="2017-12-18T06:00:00"/>
  </r>
  <r>
    <n v="82"/>
    <s v="Porter-George"/>
    <s v="Reactive content-based framework"/>
    <x v="67"/>
    <x v="82"/>
    <x v="1"/>
    <x v="80"/>
    <x v="4"/>
    <s v="GBP"/>
    <n v="1547704800"/>
    <n v="1548309600"/>
    <b v="0"/>
    <b v="1"/>
    <s v="games/video games"/>
    <x v="82"/>
    <x v="82"/>
    <x v="6"/>
    <s v="video games"/>
    <x v="82"/>
    <d v="2019-01-24T06:00:00"/>
  </r>
  <r>
    <n v="83"/>
    <s v="Fitzgerald PLC"/>
    <s v="Realigned user-facing concept"/>
    <x v="68"/>
    <x v="83"/>
    <x v="0"/>
    <x v="81"/>
    <x v="1"/>
    <s v="USD"/>
    <n v="1469682000"/>
    <n v="1471582800"/>
    <b v="0"/>
    <b v="0"/>
    <s v="music/electric music"/>
    <x v="83"/>
    <x v="83"/>
    <x v="1"/>
    <s v="electric music"/>
    <x v="83"/>
    <d v="2016-08-19T05:00:00"/>
  </r>
  <r>
    <n v="84"/>
    <s v="Cisneros-Burton"/>
    <s v="Public-key zero tolerance orchestration"/>
    <x v="69"/>
    <x v="84"/>
    <x v="1"/>
    <x v="82"/>
    <x v="1"/>
    <s v="USD"/>
    <n v="1343451600"/>
    <n v="1344315600"/>
    <b v="0"/>
    <b v="0"/>
    <s v="technology/wearables"/>
    <x v="84"/>
    <x v="84"/>
    <x v="2"/>
    <s v="wearables"/>
    <x v="84"/>
    <d v="2012-08-07T05:00:00"/>
  </r>
  <r>
    <n v="85"/>
    <s v="Hill, Lawson and Wilkinson"/>
    <s v="Multi-tiered eco-centric architecture"/>
    <x v="70"/>
    <x v="85"/>
    <x v="1"/>
    <x v="83"/>
    <x v="2"/>
    <s v="AUD"/>
    <n v="1315717200"/>
    <n v="1316408400"/>
    <b v="0"/>
    <b v="0"/>
    <s v="music/indie rock"/>
    <x v="85"/>
    <x v="85"/>
    <x v="1"/>
    <s v="indie rock"/>
    <x v="85"/>
    <d v="2011-09-19T05:00:00"/>
  </r>
  <r>
    <n v="86"/>
    <s v="Davis-Smith"/>
    <s v="Organic motivating firmware"/>
    <x v="71"/>
    <x v="86"/>
    <x v="1"/>
    <x v="84"/>
    <x v="1"/>
    <s v="USD"/>
    <n v="1430715600"/>
    <n v="1431838800"/>
    <b v="1"/>
    <b v="0"/>
    <s v="theater/plays"/>
    <x v="86"/>
    <x v="86"/>
    <x v="3"/>
    <s v="plays"/>
    <x v="86"/>
    <d v="2015-05-17T05:00:00"/>
  </r>
  <r>
    <n v="87"/>
    <s v="Farrell and Sons"/>
    <s v="Synergized 4thgeneration conglomeration"/>
    <x v="72"/>
    <x v="87"/>
    <x v="0"/>
    <x v="85"/>
    <x v="2"/>
    <s v="AUD"/>
    <n v="1299564000"/>
    <n v="1300510800"/>
    <b v="0"/>
    <b v="1"/>
    <s v="music/rock"/>
    <x v="87"/>
    <x v="87"/>
    <x v="1"/>
    <s v="rock"/>
    <x v="87"/>
    <d v="2011-03-19T05:00:00"/>
  </r>
  <r>
    <n v="88"/>
    <s v="Clark Group"/>
    <s v="Grass-roots fault-tolerant policy"/>
    <x v="73"/>
    <x v="88"/>
    <x v="1"/>
    <x v="86"/>
    <x v="1"/>
    <s v="USD"/>
    <n v="1429160400"/>
    <n v="1431061200"/>
    <b v="0"/>
    <b v="0"/>
    <s v="publishing/translations"/>
    <x v="88"/>
    <x v="88"/>
    <x v="5"/>
    <s v="translations"/>
    <x v="88"/>
    <d v="2015-05-08T05:00:00"/>
  </r>
  <r>
    <n v="89"/>
    <s v="White, Singleton and Zimmerman"/>
    <s v="Monitored scalable knowledgebase"/>
    <x v="74"/>
    <x v="89"/>
    <x v="1"/>
    <x v="87"/>
    <x v="1"/>
    <s v="USD"/>
    <n v="1271307600"/>
    <n v="1271480400"/>
    <b v="0"/>
    <b v="0"/>
    <s v="theater/plays"/>
    <x v="89"/>
    <x v="89"/>
    <x v="3"/>
    <s v="plays"/>
    <x v="89"/>
    <d v="2010-04-17T05:00:00"/>
  </r>
  <r>
    <n v="90"/>
    <s v="Kramer Group"/>
    <s v="Synergistic explicit parallelism"/>
    <x v="75"/>
    <x v="58"/>
    <x v="0"/>
    <x v="88"/>
    <x v="1"/>
    <s v="USD"/>
    <n v="1456380000"/>
    <n v="1456380000"/>
    <b v="0"/>
    <b v="1"/>
    <s v="theater/plays"/>
    <x v="90"/>
    <x v="90"/>
    <x v="3"/>
    <s v="plays"/>
    <x v="90"/>
    <d v="2016-02-25T06:00:00"/>
  </r>
  <r>
    <n v="91"/>
    <s v="Frazier, Patrick and Smith"/>
    <s v="Enhanced systemic analyzer"/>
    <x v="76"/>
    <x v="90"/>
    <x v="0"/>
    <x v="89"/>
    <x v="6"/>
    <s v="EUR"/>
    <n v="1470459600"/>
    <n v="1472878800"/>
    <b v="0"/>
    <b v="0"/>
    <s v="publishing/translations"/>
    <x v="91"/>
    <x v="91"/>
    <x v="5"/>
    <s v="translations"/>
    <x v="91"/>
    <d v="2016-09-03T05:00:00"/>
  </r>
  <r>
    <n v="92"/>
    <s v="Santos, Bell and Lloyd"/>
    <s v="Object-based analyzing knowledge user"/>
    <x v="77"/>
    <x v="91"/>
    <x v="1"/>
    <x v="90"/>
    <x v="5"/>
    <s v="CHF"/>
    <n v="1277269200"/>
    <n v="1277355600"/>
    <b v="0"/>
    <b v="1"/>
    <s v="games/video games"/>
    <x v="92"/>
    <x v="92"/>
    <x v="6"/>
    <s v="video games"/>
    <x v="92"/>
    <d v="2010-06-24T05:00:00"/>
  </r>
  <r>
    <n v="93"/>
    <s v="Hall and Sons"/>
    <s v="Pre-emptive radical architecture"/>
    <x v="78"/>
    <x v="92"/>
    <x v="3"/>
    <x v="91"/>
    <x v="1"/>
    <s v="USD"/>
    <n v="1350709200"/>
    <n v="1351054800"/>
    <b v="0"/>
    <b v="1"/>
    <s v="theater/plays"/>
    <x v="93"/>
    <x v="93"/>
    <x v="3"/>
    <s v="plays"/>
    <x v="93"/>
    <d v="2012-10-24T05:00:00"/>
  </r>
  <r>
    <n v="94"/>
    <s v="Hanson Inc"/>
    <s v="Grass-roots web-enabled contingency"/>
    <x v="49"/>
    <x v="93"/>
    <x v="1"/>
    <x v="80"/>
    <x v="4"/>
    <s v="GBP"/>
    <n v="1554613200"/>
    <n v="1555563600"/>
    <b v="0"/>
    <b v="0"/>
    <s v="technology/web"/>
    <x v="94"/>
    <x v="94"/>
    <x v="2"/>
    <s v="web"/>
    <x v="94"/>
    <d v="2019-04-18T05:00:00"/>
  </r>
  <r>
    <n v="95"/>
    <s v="Sanchez LLC"/>
    <s v="Stand-alone system-worthy standardization"/>
    <x v="79"/>
    <x v="94"/>
    <x v="1"/>
    <x v="11"/>
    <x v="1"/>
    <s v="USD"/>
    <n v="1571029200"/>
    <n v="1571634000"/>
    <b v="0"/>
    <b v="0"/>
    <s v="film &amp; video/documentary"/>
    <x v="95"/>
    <x v="95"/>
    <x v="4"/>
    <s v="documentary"/>
    <x v="95"/>
    <d v="2019-10-21T05:00:00"/>
  </r>
  <r>
    <n v="96"/>
    <s v="Howard Ltd"/>
    <s v="Down-sized systematic policy"/>
    <x v="80"/>
    <x v="95"/>
    <x v="1"/>
    <x v="92"/>
    <x v="1"/>
    <s v="USD"/>
    <n v="1299736800"/>
    <n v="1300856400"/>
    <b v="0"/>
    <b v="0"/>
    <s v="theater/plays"/>
    <x v="96"/>
    <x v="96"/>
    <x v="3"/>
    <s v="plays"/>
    <x v="96"/>
    <d v="2011-03-23T05:00:00"/>
  </r>
  <r>
    <n v="97"/>
    <s v="Stewart LLC"/>
    <s v="Cloned bi-directional architecture"/>
    <x v="81"/>
    <x v="96"/>
    <x v="1"/>
    <x v="86"/>
    <x v="1"/>
    <s v="USD"/>
    <n v="1435208400"/>
    <n v="1439874000"/>
    <b v="0"/>
    <b v="0"/>
    <s v="food/food trucks"/>
    <x v="97"/>
    <x v="97"/>
    <x v="0"/>
    <s v="food trucks"/>
    <x v="48"/>
    <d v="2015-08-18T05:00:00"/>
  </r>
  <r>
    <n v="98"/>
    <s v="Arias, Allen and Miller"/>
    <s v="Seamless transitional portal"/>
    <x v="82"/>
    <x v="97"/>
    <x v="0"/>
    <x v="93"/>
    <x v="2"/>
    <s v="AUD"/>
    <n v="1437973200"/>
    <n v="1438318800"/>
    <b v="0"/>
    <b v="0"/>
    <s v="games/video games"/>
    <x v="98"/>
    <x v="98"/>
    <x v="6"/>
    <s v="video games"/>
    <x v="97"/>
    <d v="2015-07-31T05:00:00"/>
  </r>
  <r>
    <n v="99"/>
    <s v="Baker-Morris"/>
    <s v="Fully-configurable motivating approach"/>
    <x v="4"/>
    <x v="98"/>
    <x v="1"/>
    <x v="55"/>
    <x v="1"/>
    <s v="USD"/>
    <n v="1416895200"/>
    <n v="1419400800"/>
    <b v="0"/>
    <b v="0"/>
    <s v="theater/plays"/>
    <x v="99"/>
    <x v="99"/>
    <x v="3"/>
    <s v="plays"/>
    <x v="98"/>
    <d v="2014-12-24T06:00:00"/>
  </r>
  <r>
    <n v="100"/>
    <s v="Tucker, Fox and Green"/>
    <s v="Upgradable fault-tolerant approach"/>
    <x v="0"/>
    <x v="99"/>
    <x v="0"/>
    <x v="49"/>
    <x v="1"/>
    <s v="USD"/>
    <n v="1319000400"/>
    <n v="1320555600"/>
    <b v="0"/>
    <b v="0"/>
    <s v="theater/plays"/>
    <x v="100"/>
    <x v="100"/>
    <x v="3"/>
    <s v="plays"/>
    <x v="99"/>
    <d v="2011-11-06T05:00:00"/>
  </r>
  <r>
    <n v="101"/>
    <s v="Douglas LLC"/>
    <s v="Reduced heuristic moratorium"/>
    <x v="79"/>
    <x v="100"/>
    <x v="1"/>
    <x v="55"/>
    <x v="1"/>
    <s v="USD"/>
    <n v="1424498400"/>
    <n v="1425103200"/>
    <b v="0"/>
    <b v="1"/>
    <s v="music/electric music"/>
    <x v="101"/>
    <x v="101"/>
    <x v="1"/>
    <s v="electric music"/>
    <x v="100"/>
    <d v="2015-02-28T06:00:00"/>
  </r>
  <r>
    <n v="102"/>
    <s v="Garcia Inc"/>
    <s v="Front-line web-enabled model"/>
    <x v="41"/>
    <x v="101"/>
    <x v="1"/>
    <x v="94"/>
    <x v="1"/>
    <s v="USD"/>
    <n v="1526274000"/>
    <n v="1526878800"/>
    <b v="0"/>
    <b v="1"/>
    <s v="technology/wearables"/>
    <x v="102"/>
    <x v="102"/>
    <x v="2"/>
    <s v="wearables"/>
    <x v="101"/>
    <d v="2018-05-21T05:00:00"/>
  </r>
  <r>
    <n v="103"/>
    <s v="Frye, Hunt and Powell"/>
    <s v="Polarized incremental emulation"/>
    <x v="83"/>
    <x v="102"/>
    <x v="0"/>
    <x v="95"/>
    <x v="6"/>
    <s v="EUR"/>
    <n v="1287896400"/>
    <n v="1288674000"/>
    <b v="0"/>
    <b v="0"/>
    <s v="music/electric music"/>
    <x v="103"/>
    <x v="103"/>
    <x v="1"/>
    <s v="electric music"/>
    <x v="102"/>
    <d v="2010-11-02T05:00:00"/>
  </r>
  <r>
    <n v="104"/>
    <s v="Smith, Wells and Nguyen"/>
    <s v="Self-enabling grid-enabled initiative"/>
    <x v="84"/>
    <x v="103"/>
    <x v="1"/>
    <x v="96"/>
    <x v="1"/>
    <s v="USD"/>
    <n v="1495515600"/>
    <n v="1495602000"/>
    <b v="0"/>
    <b v="0"/>
    <s v="music/indie rock"/>
    <x v="104"/>
    <x v="104"/>
    <x v="1"/>
    <s v="indie rock"/>
    <x v="103"/>
    <d v="2017-05-24T05:00:00"/>
  </r>
  <r>
    <n v="105"/>
    <s v="Charles-Johnson"/>
    <s v="Total fresh-thinking system engine"/>
    <x v="85"/>
    <x v="104"/>
    <x v="1"/>
    <x v="97"/>
    <x v="1"/>
    <s v="USD"/>
    <n v="1364878800"/>
    <n v="1366434000"/>
    <b v="0"/>
    <b v="0"/>
    <s v="technology/web"/>
    <x v="105"/>
    <x v="105"/>
    <x v="2"/>
    <s v="web"/>
    <x v="104"/>
    <d v="2013-04-20T05:00:00"/>
  </r>
  <r>
    <n v="106"/>
    <s v="Brandt, Carter and Wood"/>
    <s v="Ameliorated clear-thinking circuit"/>
    <x v="61"/>
    <x v="105"/>
    <x v="1"/>
    <x v="98"/>
    <x v="1"/>
    <s v="USD"/>
    <n v="1567918800"/>
    <n v="1568350800"/>
    <b v="0"/>
    <b v="0"/>
    <s v="theater/plays"/>
    <x v="106"/>
    <x v="106"/>
    <x v="3"/>
    <s v="plays"/>
    <x v="105"/>
    <d v="2019-09-13T05:00:00"/>
  </r>
  <r>
    <n v="107"/>
    <s v="Tucker, Schmidt and Reid"/>
    <s v="Multi-layered encompassing installation"/>
    <x v="26"/>
    <x v="106"/>
    <x v="1"/>
    <x v="99"/>
    <x v="1"/>
    <s v="USD"/>
    <n v="1524459600"/>
    <n v="1525928400"/>
    <b v="0"/>
    <b v="1"/>
    <s v="theater/plays"/>
    <x v="107"/>
    <x v="107"/>
    <x v="3"/>
    <s v="plays"/>
    <x v="106"/>
    <d v="2018-05-10T05:00:00"/>
  </r>
  <r>
    <n v="108"/>
    <s v="Decker Inc"/>
    <s v="Universal encompassing implementation"/>
    <x v="42"/>
    <x v="107"/>
    <x v="1"/>
    <x v="100"/>
    <x v="1"/>
    <s v="USD"/>
    <n v="1333688400"/>
    <n v="1336885200"/>
    <b v="0"/>
    <b v="0"/>
    <s v="film &amp; video/documentary"/>
    <x v="108"/>
    <x v="108"/>
    <x v="4"/>
    <s v="documentary"/>
    <x v="107"/>
    <d v="2012-05-13T05:00:00"/>
  </r>
  <r>
    <n v="109"/>
    <s v="Romero and Sons"/>
    <s v="Object-based client-server application"/>
    <x v="5"/>
    <x v="108"/>
    <x v="0"/>
    <x v="101"/>
    <x v="1"/>
    <s v="USD"/>
    <n v="1389506400"/>
    <n v="1389679200"/>
    <b v="0"/>
    <b v="0"/>
    <s v="film &amp; video/television"/>
    <x v="109"/>
    <x v="109"/>
    <x v="4"/>
    <s v="television"/>
    <x v="108"/>
    <d v="2014-01-14T06:00:00"/>
  </r>
  <r>
    <n v="110"/>
    <s v="Castillo-Carey"/>
    <s v="Cross-platform solution-oriented process improvement"/>
    <x v="86"/>
    <x v="109"/>
    <x v="0"/>
    <x v="102"/>
    <x v="1"/>
    <s v="USD"/>
    <n v="1536642000"/>
    <n v="1538283600"/>
    <b v="0"/>
    <b v="0"/>
    <s v="food/food trucks"/>
    <x v="110"/>
    <x v="110"/>
    <x v="0"/>
    <s v="food trucks"/>
    <x v="109"/>
    <d v="2018-09-30T05:00:00"/>
  </r>
  <r>
    <n v="111"/>
    <s v="Hart-Briggs"/>
    <s v="Re-engineered user-facing approach"/>
    <x v="87"/>
    <x v="110"/>
    <x v="1"/>
    <x v="103"/>
    <x v="1"/>
    <s v="USD"/>
    <n v="1348290000"/>
    <n v="1348808400"/>
    <b v="0"/>
    <b v="0"/>
    <s v="publishing/radio &amp; podcasts"/>
    <x v="111"/>
    <x v="111"/>
    <x v="5"/>
    <s v="radio &amp; podcasts"/>
    <x v="110"/>
    <d v="2012-09-28T05:00:00"/>
  </r>
  <r>
    <n v="112"/>
    <s v="Jones-Meyer"/>
    <s v="Re-engineered client-driven hub"/>
    <x v="53"/>
    <x v="111"/>
    <x v="1"/>
    <x v="104"/>
    <x v="2"/>
    <s v="AUD"/>
    <n v="1408856400"/>
    <n v="1410152400"/>
    <b v="0"/>
    <b v="0"/>
    <s v="technology/web"/>
    <x v="112"/>
    <x v="112"/>
    <x v="2"/>
    <s v="web"/>
    <x v="111"/>
    <d v="2014-09-08T05:00:00"/>
  </r>
  <r>
    <n v="113"/>
    <s v="Wright, Hartman and Yu"/>
    <s v="User-friendly tertiary array"/>
    <x v="88"/>
    <x v="112"/>
    <x v="1"/>
    <x v="54"/>
    <x v="1"/>
    <s v="USD"/>
    <n v="1505192400"/>
    <n v="1505797200"/>
    <b v="0"/>
    <b v="0"/>
    <s v="food/food trucks"/>
    <x v="113"/>
    <x v="113"/>
    <x v="0"/>
    <s v="food trucks"/>
    <x v="112"/>
    <d v="2017-09-19T05:00:00"/>
  </r>
  <r>
    <n v="114"/>
    <s v="Harper-Davis"/>
    <s v="Robust heuristic encoding"/>
    <x v="89"/>
    <x v="113"/>
    <x v="1"/>
    <x v="105"/>
    <x v="1"/>
    <s v="USD"/>
    <n v="1554786000"/>
    <n v="1554872400"/>
    <b v="0"/>
    <b v="1"/>
    <s v="technology/wearables"/>
    <x v="114"/>
    <x v="114"/>
    <x v="2"/>
    <s v="wearables"/>
    <x v="113"/>
    <d v="2019-04-10T05:00:00"/>
  </r>
  <r>
    <n v="115"/>
    <s v="Barrett PLC"/>
    <s v="Team-oriented clear-thinking capacity"/>
    <x v="90"/>
    <x v="114"/>
    <x v="0"/>
    <x v="106"/>
    <x v="6"/>
    <s v="EUR"/>
    <n v="1510898400"/>
    <n v="1513922400"/>
    <b v="0"/>
    <b v="0"/>
    <s v="publishing/fiction"/>
    <x v="115"/>
    <x v="115"/>
    <x v="5"/>
    <s v="fiction"/>
    <x v="114"/>
    <d v="2017-12-22T06:00:00"/>
  </r>
  <r>
    <n v="116"/>
    <s v="David-Clark"/>
    <s v="De-engineered motivating standardization"/>
    <x v="44"/>
    <x v="115"/>
    <x v="0"/>
    <x v="107"/>
    <x v="1"/>
    <s v="USD"/>
    <n v="1442552400"/>
    <n v="1442638800"/>
    <b v="0"/>
    <b v="0"/>
    <s v="theater/plays"/>
    <x v="116"/>
    <x v="116"/>
    <x v="3"/>
    <s v="plays"/>
    <x v="115"/>
    <d v="2015-09-19T05:00:00"/>
  </r>
  <r>
    <n v="117"/>
    <s v="Chaney-Dennis"/>
    <s v="Business-focused 24hour groupware"/>
    <x v="70"/>
    <x v="116"/>
    <x v="1"/>
    <x v="108"/>
    <x v="1"/>
    <s v="USD"/>
    <n v="1316667600"/>
    <n v="1317186000"/>
    <b v="0"/>
    <b v="0"/>
    <s v="film &amp; video/television"/>
    <x v="117"/>
    <x v="117"/>
    <x v="4"/>
    <s v="television"/>
    <x v="116"/>
    <d v="2011-09-28T05:00:00"/>
  </r>
  <r>
    <n v="118"/>
    <s v="Robinson, Lopez and Christensen"/>
    <s v="Organic next generation protocol"/>
    <x v="91"/>
    <x v="117"/>
    <x v="1"/>
    <x v="109"/>
    <x v="1"/>
    <s v="USD"/>
    <n v="1390716000"/>
    <n v="1391234400"/>
    <b v="0"/>
    <b v="0"/>
    <s v="photography/photography books"/>
    <x v="118"/>
    <x v="118"/>
    <x v="7"/>
    <s v="photography books"/>
    <x v="117"/>
    <d v="2014-02-01T06:00:00"/>
  </r>
  <r>
    <n v="119"/>
    <s v="Clark and Sons"/>
    <s v="Reverse-engineered full-range Internet solution"/>
    <x v="92"/>
    <x v="118"/>
    <x v="1"/>
    <x v="110"/>
    <x v="1"/>
    <s v="USD"/>
    <n v="1402894800"/>
    <n v="1404363600"/>
    <b v="0"/>
    <b v="1"/>
    <s v="film &amp; video/documentary"/>
    <x v="119"/>
    <x v="119"/>
    <x v="4"/>
    <s v="documentary"/>
    <x v="118"/>
    <d v="2014-07-03T05:00:00"/>
  </r>
  <r>
    <n v="120"/>
    <s v="Vega Group"/>
    <s v="Synchronized regional synergy"/>
    <x v="93"/>
    <x v="119"/>
    <x v="1"/>
    <x v="111"/>
    <x v="1"/>
    <s v="USD"/>
    <n v="1429246800"/>
    <n v="1429592400"/>
    <b v="0"/>
    <b v="1"/>
    <s v="games/mobile games"/>
    <x v="120"/>
    <x v="120"/>
    <x v="6"/>
    <s v="mobile games"/>
    <x v="119"/>
    <d v="2015-04-21T05:00:00"/>
  </r>
  <r>
    <n v="121"/>
    <s v="Brown-Brown"/>
    <s v="Multi-lateral homogeneous success"/>
    <x v="94"/>
    <x v="120"/>
    <x v="1"/>
    <x v="112"/>
    <x v="1"/>
    <s v="USD"/>
    <n v="1412485200"/>
    <n v="1413608400"/>
    <b v="0"/>
    <b v="0"/>
    <s v="games/video games"/>
    <x v="121"/>
    <x v="121"/>
    <x v="6"/>
    <s v="video games"/>
    <x v="33"/>
    <d v="2014-10-18T05:00:00"/>
  </r>
  <r>
    <n v="122"/>
    <s v="Taylor PLC"/>
    <s v="Seamless zero-defect solution"/>
    <x v="95"/>
    <x v="121"/>
    <x v="0"/>
    <x v="113"/>
    <x v="1"/>
    <s v="USD"/>
    <n v="1417068000"/>
    <n v="1419400800"/>
    <b v="0"/>
    <b v="0"/>
    <s v="publishing/fiction"/>
    <x v="122"/>
    <x v="122"/>
    <x v="5"/>
    <s v="fiction"/>
    <x v="120"/>
    <d v="2014-12-24T06:00:00"/>
  </r>
  <r>
    <n v="123"/>
    <s v="Edwards-Lewis"/>
    <s v="Enhanced scalable concept"/>
    <x v="96"/>
    <x v="122"/>
    <x v="0"/>
    <x v="114"/>
    <x v="0"/>
    <s v="CAD"/>
    <n v="1448344800"/>
    <n v="1448604000"/>
    <b v="1"/>
    <b v="0"/>
    <s v="theater/plays"/>
    <x v="123"/>
    <x v="123"/>
    <x v="3"/>
    <s v="plays"/>
    <x v="121"/>
    <d v="2015-11-27T06:00:00"/>
  </r>
  <r>
    <n v="124"/>
    <s v="Stanton, Neal and Rodriguez"/>
    <s v="Polarized uniform software"/>
    <x v="97"/>
    <x v="123"/>
    <x v="1"/>
    <x v="115"/>
    <x v="6"/>
    <s v="EUR"/>
    <n v="1557723600"/>
    <n v="1562302800"/>
    <b v="0"/>
    <b v="0"/>
    <s v="photography/photography books"/>
    <x v="124"/>
    <x v="124"/>
    <x v="7"/>
    <s v="photography books"/>
    <x v="122"/>
    <d v="2019-07-05T05:00:00"/>
  </r>
  <r>
    <n v="125"/>
    <s v="Pratt LLC"/>
    <s v="Stand-alone web-enabled moderator"/>
    <x v="98"/>
    <x v="124"/>
    <x v="1"/>
    <x v="80"/>
    <x v="1"/>
    <s v="USD"/>
    <n v="1537333200"/>
    <n v="1537678800"/>
    <b v="0"/>
    <b v="0"/>
    <s v="theater/plays"/>
    <x v="125"/>
    <x v="125"/>
    <x v="3"/>
    <s v="plays"/>
    <x v="123"/>
    <d v="2018-09-23T05:00:00"/>
  </r>
  <r>
    <n v="126"/>
    <s v="Gross PLC"/>
    <s v="Proactive methodical benchmark"/>
    <x v="99"/>
    <x v="125"/>
    <x v="0"/>
    <x v="116"/>
    <x v="1"/>
    <s v="USD"/>
    <n v="1471150800"/>
    <n v="1473570000"/>
    <b v="0"/>
    <b v="1"/>
    <s v="theater/plays"/>
    <x v="126"/>
    <x v="126"/>
    <x v="3"/>
    <s v="plays"/>
    <x v="124"/>
    <d v="2016-09-11T05:00:00"/>
  </r>
  <r>
    <n v="127"/>
    <s v="Martinez, Gomez and Dalton"/>
    <s v="Team-oriented 6thgeneration matrix"/>
    <x v="100"/>
    <x v="126"/>
    <x v="0"/>
    <x v="117"/>
    <x v="0"/>
    <s v="CAD"/>
    <n v="1273640400"/>
    <n v="1273899600"/>
    <b v="0"/>
    <b v="0"/>
    <s v="theater/plays"/>
    <x v="127"/>
    <x v="127"/>
    <x v="3"/>
    <s v="plays"/>
    <x v="125"/>
    <d v="2010-05-15T05:00:00"/>
  </r>
  <r>
    <n v="128"/>
    <s v="Allen-Curtis"/>
    <s v="Phased human-resource core"/>
    <x v="101"/>
    <x v="127"/>
    <x v="3"/>
    <x v="118"/>
    <x v="1"/>
    <s v="USD"/>
    <n v="1282885200"/>
    <n v="1284008400"/>
    <b v="0"/>
    <b v="0"/>
    <s v="music/rock"/>
    <x v="128"/>
    <x v="128"/>
    <x v="1"/>
    <s v="rock"/>
    <x v="126"/>
    <d v="2010-09-09T05:00:00"/>
  </r>
  <r>
    <n v="129"/>
    <s v="Morgan-Martinez"/>
    <s v="Mandatory tertiary implementation"/>
    <x v="102"/>
    <x v="128"/>
    <x v="3"/>
    <x v="12"/>
    <x v="2"/>
    <s v="AUD"/>
    <n v="1422943200"/>
    <n v="1425103200"/>
    <b v="0"/>
    <b v="0"/>
    <s v="food/food trucks"/>
    <x v="129"/>
    <x v="129"/>
    <x v="0"/>
    <s v="food trucks"/>
    <x v="127"/>
    <d v="2015-02-28T06:00:00"/>
  </r>
  <r>
    <n v="130"/>
    <s v="Luna, Anderson and Fox"/>
    <s v="Secured directional encryption"/>
    <x v="103"/>
    <x v="129"/>
    <x v="1"/>
    <x v="119"/>
    <x v="3"/>
    <s v="DKK"/>
    <n v="1319605200"/>
    <n v="1320991200"/>
    <b v="0"/>
    <b v="0"/>
    <s v="film &amp; video/drama"/>
    <x v="130"/>
    <x v="130"/>
    <x v="4"/>
    <s v="drama"/>
    <x v="128"/>
    <d v="2011-11-11T06:00:00"/>
  </r>
  <r>
    <n v="131"/>
    <s v="Fleming, Zhang and Henderson"/>
    <s v="Distributed 5thgeneration implementation"/>
    <x v="104"/>
    <x v="130"/>
    <x v="1"/>
    <x v="120"/>
    <x v="4"/>
    <s v="GBP"/>
    <n v="1385704800"/>
    <n v="1386828000"/>
    <b v="0"/>
    <b v="0"/>
    <s v="technology/web"/>
    <x v="131"/>
    <x v="131"/>
    <x v="2"/>
    <s v="web"/>
    <x v="129"/>
    <d v="2013-12-12T06:00:00"/>
  </r>
  <r>
    <n v="132"/>
    <s v="Flowers and Sons"/>
    <s v="Virtual static core"/>
    <x v="88"/>
    <x v="131"/>
    <x v="1"/>
    <x v="121"/>
    <x v="1"/>
    <s v="USD"/>
    <n v="1515736800"/>
    <n v="1517119200"/>
    <b v="0"/>
    <b v="1"/>
    <s v="theater/plays"/>
    <x v="132"/>
    <x v="132"/>
    <x v="3"/>
    <s v="plays"/>
    <x v="130"/>
    <d v="2018-01-28T06:00:00"/>
  </r>
  <r>
    <n v="133"/>
    <s v="Gates PLC"/>
    <s v="Secured content-based product"/>
    <x v="6"/>
    <x v="132"/>
    <x v="1"/>
    <x v="122"/>
    <x v="1"/>
    <s v="USD"/>
    <n v="1313125200"/>
    <n v="1315026000"/>
    <b v="0"/>
    <b v="0"/>
    <s v="music/world music"/>
    <x v="133"/>
    <x v="133"/>
    <x v="1"/>
    <s v="world music"/>
    <x v="131"/>
    <d v="2011-09-03T05:00:00"/>
  </r>
  <r>
    <n v="134"/>
    <s v="Caldwell LLC"/>
    <s v="Secured executive concept"/>
    <x v="105"/>
    <x v="133"/>
    <x v="0"/>
    <x v="123"/>
    <x v="5"/>
    <s v="CHF"/>
    <n v="1308459600"/>
    <n v="1312693200"/>
    <b v="0"/>
    <b v="1"/>
    <s v="film &amp; video/documentary"/>
    <x v="134"/>
    <x v="134"/>
    <x v="4"/>
    <s v="documentary"/>
    <x v="132"/>
    <d v="2011-08-07T05:00:00"/>
  </r>
  <r>
    <n v="135"/>
    <s v="Le, Burton and Evans"/>
    <s v="Balanced zero-defect software"/>
    <x v="106"/>
    <x v="134"/>
    <x v="0"/>
    <x v="124"/>
    <x v="1"/>
    <s v="USD"/>
    <n v="1362636000"/>
    <n v="1363064400"/>
    <b v="0"/>
    <b v="1"/>
    <s v="theater/plays"/>
    <x v="135"/>
    <x v="135"/>
    <x v="3"/>
    <s v="plays"/>
    <x v="133"/>
    <d v="2013-03-12T05:00:00"/>
  </r>
  <r>
    <n v="136"/>
    <s v="Briggs PLC"/>
    <s v="Distributed context-sensitive flexibility"/>
    <x v="107"/>
    <x v="135"/>
    <x v="3"/>
    <x v="125"/>
    <x v="1"/>
    <s v="USD"/>
    <n v="1402117200"/>
    <n v="1403154000"/>
    <b v="0"/>
    <b v="1"/>
    <s v="film &amp; video/drama"/>
    <x v="136"/>
    <x v="136"/>
    <x v="4"/>
    <s v="drama"/>
    <x v="134"/>
    <d v="2014-06-19T05:00:00"/>
  </r>
  <r>
    <n v="137"/>
    <s v="Hudson-Nguyen"/>
    <s v="Down-sized disintermediate support"/>
    <x v="37"/>
    <x v="136"/>
    <x v="1"/>
    <x v="126"/>
    <x v="1"/>
    <s v="USD"/>
    <n v="1286341200"/>
    <n v="1286859600"/>
    <b v="0"/>
    <b v="0"/>
    <s v="publishing/nonfiction"/>
    <x v="137"/>
    <x v="137"/>
    <x v="5"/>
    <s v="nonfiction"/>
    <x v="135"/>
    <d v="2010-10-12T05:00:00"/>
  </r>
  <r>
    <n v="138"/>
    <s v="Hogan Ltd"/>
    <s v="Stand-alone mission-critical moratorium"/>
    <x v="103"/>
    <x v="137"/>
    <x v="0"/>
    <x v="127"/>
    <x v="1"/>
    <s v="USD"/>
    <n v="1348808400"/>
    <n v="1349326800"/>
    <b v="0"/>
    <b v="0"/>
    <s v="games/mobile games"/>
    <x v="138"/>
    <x v="138"/>
    <x v="6"/>
    <s v="mobile games"/>
    <x v="136"/>
    <d v="2012-10-04T05:00:00"/>
  </r>
  <r>
    <n v="139"/>
    <s v="Hamilton, Wright and Chavez"/>
    <s v="Down-sized empowering protocol"/>
    <x v="108"/>
    <x v="138"/>
    <x v="0"/>
    <x v="128"/>
    <x v="1"/>
    <s v="USD"/>
    <n v="1429592400"/>
    <n v="1430974800"/>
    <b v="0"/>
    <b v="1"/>
    <s v="technology/wearables"/>
    <x v="139"/>
    <x v="139"/>
    <x v="2"/>
    <s v="wearables"/>
    <x v="137"/>
    <d v="2015-05-07T05:00:00"/>
  </r>
  <r>
    <n v="140"/>
    <s v="Bautista-Cross"/>
    <s v="Fully-configurable coherent Internet solution"/>
    <x v="20"/>
    <x v="139"/>
    <x v="1"/>
    <x v="129"/>
    <x v="1"/>
    <s v="USD"/>
    <n v="1519538400"/>
    <n v="1519970400"/>
    <b v="0"/>
    <b v="0"/>
    <s v="film &amp; video/documentary"/>
    <x v="140"/>
    <x v="140"/>
    <x v="4"/>
    <s v="documentary"/>
    <x v="138"/>
    <d v="2018-03-02T06:00:00"/>
  </r>
  <r>
    <n v="141"/>
    <s v="Jackson LLC"/>
    <s v="Distributed motivating algorithm"/>
    <x v="109"/>
    <x v="140"/>
    <x v="1"/>
    <x v="130"/>
    <x v="1"/>
    <s v="USD"/>
    <n v="1434085200"/>
    <n v="1434603600"/>
    <b v="0"/>
    <b v="0"/>
    <s v="technology/web"/>
    <x v="141"/>
    <x v="141"/>
    <x v="2"/>
    <s v="web"/>
    <x v="139"/>
    <d v="2015-06-18T05:00:00"/>
  </r>
  <r>
    <n v="142"/>
    <s v="Figueroa Ltd"/>
    <s v="Expanded solution-oriented benchmark"/>
    <x v="92"/>
    <x v="141"/>
    <x v="1"/>
    <x v="124"/>
    <x v="1"/>
    <s v="USD"/>
    <n v="1333688400"/>
    <n v="1337230800"/>
    <b v="0"/>
    <b v="0"/>
    <s v="technology/web"/>
    <x v="142"/>
    <x v="142"/>
    <x v="2"/>
    <s v="web"/>
    <x v="107"/>
    <d v="2012-05-17T05:00:00"/>
  </r>
  <r>
    <n v="143"/>
    <s v="Avila-Jones"/>
    <s v="Implemented discrete secured line"/>
    <x v="91"/>
    <x v="142"/>
    <x v="1"/>
    <x v="131"/>
    <x v="1"/>
    <s v="USD"/>
    <n v="1277701200"/>
    <n v="1279429200"/>
    <b v="0"/>
    <b v="0"/>
    <s v="music/indie rock"/>
    <x v="143"/>
    <x v="143"/>
    <x v="1"/>
    <s v="indie rock"/>
    <x v="140"/>
    <d v="2010-07-18T05:00:00"/>
  </r>
  <r>
    <n v="144"/>
    <s v="Martin, Lopez and Hunter"/>
    <s v="Multi-lateral actuating installation"/>
    <x v="25"/>
    <x v="143"/>
    <x v="1"/>
    <x v="18"/>
    <x v="1"/>
    <s v="USD"/>
    <n v="1560747600"/>
    <n v="1561438800"/>
    <b v="0"/>
    <b v="0"/>
    <s v="theater/plays"/>
    <x v="144"/>
    <x v="144"/>
    <x v="3"/>
    <s v="plays"/>
    <x v="141"/>
    <d v="2019-06-25T05:00:00"/>
  </r>
  <r>
    <n v="145"/>
    <s v="Fields-Moore"/>
    <s v="Secured reciprocal array"/>
    <x v="110"/>
    <x v="144"/>
    <x v="1"/>
    <x v="132"/>
    <x v="5"/>
    <s v="CHF"/>
    <n v="1410066000"/>
    <n v="1410498000"/>
    <b v="0"/>
    <b v="0"/>
    <s v="technology/wearables"/>
    <x v="145"/>
    <x v="145"/>
    <x v="2"/>
    <s v="wearables"/>
    <x v="142"/>
    <d v="2014-09-12T05:00:00"/>
  </r>
  <r>
    <n v="146"/>
    <s v="Harris-Golden"/>
    <s v="Optional bandwidth-monitored middleware"/>
    <x v="35"/>
    <x v="145"/>
    <x v="3"/>
    <x v="133"/>
    <x v="1"/>
    <s v="USD"/>
    <n v="1320732000"/>
    <n v="1322460000"/>
    <b v="0"/>
    <b v="0"/>
    <s v="theater/plays"/>
    <x v="146"/>
    <x v="146"/>
    <x v="3"/>
    <s v="plays"/>
    <x v="143"/>
    <d v="2011-11-28T06:00:00"/>
  </r>
  <r>
    <n v="147"/>
    <s v="Moss, Norman and Dunlap"/>
    <s v="Upgradable upward-trending workforce"/>
    <x v="111"/>
    <x v="146"/>
    <x v="1"/>
    <x v="134"/>
    <x v="1"/>
    <s v="USD"/>
    <n v="1465794000"/>
    <n v="1466312400"/>
    <b v="0"/>
    <b v="1"/>
    <s v="theater/plays"/>
    <x v="147"/>
    <x v="147"/>
    <x v="3"/>
    <s v="plays"/>
    <x v="144"/>
    <d v="2016-06-19T05:00:00"/>
  </r>
  <r>
    <n v="148"/>
    <s v="White, Larson and Wright"/>
    <s v="Upgradable hybrid capability"/>
    <x v="29"/>
    <x v="147"/>
    <x v="1"/>
    <x v="37"/>
    <x v="1"/>
    <s v="USD"/>
    <n v="1500958800"/>
    <n v="1501736400"/>
    <b v="0"/>
    <b v="0"/>
    <s v="technology/wearables"/>
    <x v="148"/>
    <x v="148"/>
    <x v="2"/>
    <s v="wearables"/>
    <x v="145"/>
    <d v="2017-08-03T05:00:00"/>
  </r>
  <r>
    <n v="149"/>
    <s v="Payne, Oliver and Burch"/>
    <s v="Managed fresh-thinking flexibility"/>
    <x v="8"/>
    <x v="148"/>
    <x v="1"/>
    <x v="135"/>
    <x v="1"/>
    <s v="USD"/>
    <n v="1357020000"/>
    <n v="1361512800"/>
    <b v="0"/>
    <b v="0"/>
    <s v="music/indie rock"/>
    <x v="149"/>
    <x v="149"/>
    <x v="1"/>
    <s v="indie rock"/>
    <x v="146"/>
    <d v="2013-02-22T06:00:00"/>
  </r>
  <r>
    <n v="150"/>
    <s v="Brown, Palmer and Pace"/>
    <s v="Networked stable workforce"/>
    <x v="0"/>
    <x v="99"/>
    <x v="0"/>
    <x v="49"/>
    <x v="1"/>
    <s v="USD"/>
    <n v="1544940000"/>
    <n v="1545026400"/>
    <b v="0"/>
    <b v="0"/>
    <s v="music/rock"/>
    <x v="100"/>
    <x v="100"/>
    <x v="1"/>
    <s v="rock"/>
    <x v="147"/>
    <d v="2018-12-17T06:00:00"/>
  </r>
  <r>
    <n v="151"/>
    <s v="Parker LLC"/>
    <s v="Customizable intermediate extranet"/>
    <x v="112"/>
    <x v="149"/>
    <x v="0"/>
    <x v="50"/>
    <x v="1"/>
    <s v="USD"/>
    <n v="1402290000"/>
    <n v="1406696400"/>
    <b v="0"/>
    <b v="0"/>
    <s v="music/electric music"/>
    <x v="150"/>
    <x v="150"/>
    <x v="1"/>
    <s v="electric music"/>
    <x v="148"/>
    <d v="2014-07-30T05:00:00"/>
  </r>
  <r>
    <n v="152"/>
    <s v="Bowen, Mcdonald and Hall"/>
    <s v="User-centric fault-tolerant task-force"/>
    <x v="113"/>
    <x v="150"/>
    <x v="1"/>
    <x v="136"/>
    <x v="1"/>
    <s v="USD"/>
    <n v="1487311200"/>
    <n v="1487916000"/>
    <b v="0"/>
    <b v="0"/>
    <s v="music/indie rock"/>
    <x v="151"/>
    <x v="151"/>
    <x v="1"/>
    <s v="indie rock"/>
    <x v="149"/>
    <d v="2017-02-24T06:00:00"/>
  </r>
  <r>
    <n v="153"/>
    <s v="Whitehead, Bell and Hughes"/>
    <s v="Multi-tiered radical definition"/>
    <x v="114"/>
    <x v="151"/>
    <x v="0"/>
    <x v="137"/>
    <x v="1"/>
    <s v="USD"/>
    <n v="1350622800"/>
    <n v="1351141200"/>
    <b v="0"/>
    <b v="0"/>
    <s v="theater/plays"/>
    <x v="152"/>
    <x v="152"/>
    <x v="3"/>
    <s v="plays"/>
    <x v="150"/>
    <d v="2012-10-25T05:00:00"/>
  </r>
  <r>
    <n v="154"/>
    <s v="Rodriguez-Brown"/>
    <s v="Devolved foreground benchmark"/>
    <x v="115"/>
    <x v="152"/>
    <x v="0"/>
    <x v="138"/>
    <x v="1"/>
    <s v="USD"/>
    <n v="1463029200"/>
    <n v="1465016400"/>
    <b v="0"/>
    <b v="1"/>
    <s v="music/indie rock"/>
    <x v="153"/>
    <x v="153"/>
    <x v="1"/>
    <s v="indie rock"/>
    <x v="151"/>
    <d v="2016-06-04T05:00:00"/>
  </r>
  <r>
    <n v="155"/>
    <s v="Hall-Schaefer"/>
    <s v="Distributed eco-centric methodology"/>
    <x v="116"/>
    <x v="153"/>
    <x v="0"/>
    <x v="139"/>
    <x v="1"/>
    <s v="USD"/>
    <n v="1269493200"/>
    <n v="1270789200"/>
    <b v="0"/>
    <b v="0"/>
    <s v="theater/plays"/>
    <x v="154"/>
    <x v="154"/>
    <x v="3"/>
    <s v="plays"/>
    <x v="152"/>
    <d v="2010-04-09T05:00:00"/>
  </r>
  <r>
    <n v="156"/>
    <s v="Meza-Rogers"/>
    <s v="Streamlined encompassing encryption"/>
    <x v="117"/>
    <x v="154"/>
    <x v="3"/>
    <x v="140"/>
    <x v="2"/>
    <s v="AUD"/>
    <n v="1570251600"/>
    <n v="1572325200"/>
    <b v="0"/>
    <b v="0"/>
    <s v="music/rock"/>
    <x v="155"/>
    <x v="155"/>
    <x v="1"/>
    <s v="rock"/>
    <x v="153"/>
    <d v="2019-10-29T05:00:00"/>
  </r>
  <r>
    <n v="157"/>
    <s v="Curtis-Curtis"/>
    <s v="User-friendly reciprocal initiative"/>
    <x v="3"/>
    <x v="155"/>
    <x v="0"/>
    <x v="141"/>
    <x v="2"/>
    <s v="AUD"/>
    <n v="1388383200"/>
    <n v="1389420000"/>
    <b v="0"/>
    <b v="0"/>
    <s v="photography/photography books"/>
    <x v="156"/>
    <x v="156"/>
    <x v="7"/>
    <s v="photography books"/>
    <x v="154"/>
    <d v="2014-01-11T06:00:00"/>
  </r>
  <r>
    <n v="158"/>
    <s v="Carlson Inc"/>
    <s v="Ergonomic fresh-thinking installation"/>
    <x v="118"/>
    <x v="156"/>
    <x v="1"/>
    <x v="142"/>
    <x v="1"/>
    <s v="USD"/>
    <n v="1449554400"/>
    <n v="1449640800"/>
    <b v="0"/>
    <b v="0"/>
    <s v="music/rock"/>
    <x v="157"/>
    <x v="157"/>
    <x v="1"/>
    <s v="rock"/>
    <x v="155"/>
    <d v="2015-12-09T06:00:00"/>
  </r>
  <r>
    <n v="159"/>
    <s v="Clarke, Anderson and Lee"/>
    <s v="Robust explicit hardware"/>
    <x v="119"/>
    <x v="157"/>
    <x v="1"/>
    <x v="143"/>
    <x v="1"/>
    <s v="USD"/>
    <n v="1553662800"/>
    <n v="1555218000"/>
    <b v="0"/>
    <b v="1"/>
    <s v="theater/plays"/>
    <x v="158"/>
    <x v="158"/>
    <x v="3"/>
    <s v="plays"/>
    <x v="156"/>
    <d v="2019-04-14T05:00:00"/>
  </r>
  <r>
    <n v="160"/>
    <s v="Evans Group"/>
    <s v="Stand-alone actuating support"/>
    <x v="48"/>
    <x v="158"/>
    <x v="1"/>
    <x v="55"/>
    <x v="1"/>
    <s v="USD"/>
    <n v="1556341200"/>
    <n v="1557723600"/>
    <b v="0"/>
    <b v="0"/>
    <s v="technology/wearables"/>
    <x v="159"/>
    <x v="159"/>
    <x v="2"/>
    <s v="wearables"/>
    <x v="157"/>
    <d v="2019-05-13T05:00:00"/>
  </r>
  <r>
    <n v="161"/>
    <s v="Bruce Group"/>
    <s v="Cross-platform methodical process improvement"/>
    <x v="20"/>
    <x v="159"/>
    <x v="0"/>
    <x v="51"/>
    <x v="1"/>
    <s v="USD"/>
    <n v="1442984400"/>
    <n v="1443502800"/>
    <b v="0"/>
    <b v="1"/>
    <s v="technology/web"/>
    <x v="160"/>
    <x v="160"/>
    <x v="2"/>
    <s v="web"/>
    <x v="158"/>
    <d v="2015-09-29T05:00:00"/>
  </r>
  <r>
    <n v="162"/>
    <s v="Keith, Alvarez and Potter"/>
    <s v="Extended bottom-line open architecture"/>
    <x v="55"/>
    <x v="160"/>
    <x v="1"/>
    <x v="144"/>
    <x v="5"/>
    <s v="CHF"/>
    <n v="1544248800"/>
    <n v="1546840800"/>
    <b v="0"/>
    <b v="0"/>
    <s v="music/rock"/>
    <x v="161"/>
    <x v="161"/>
    <x v="1"/>
    <s v="rock"/>
    <x v="159"/>
    <d v="2019-01-07T06:00:00"/>
  </r>
  <r>
    <n v="163"/>
    <s v="Burton-Watkins"/>
    <s v="Extended reciprocal circuit"/>
    <x v="26"/>
    <x v="161"/>
    <x v="1"/>
    <x v="67"/>
    <x v="1"/>
    <s v="USD"/>
    <n v="1508475600"/>
    <n v="1512712800"/>
    <b v="0"/>
    <b v="1"/>
    <s v="photography/photography books"/>
    <x v="162"/>
    <x v="162"/>
    <x v="7"/>
    <s v="photography books"/>
    <x v="160"/>
    <d v="2017-12-08T06:00:00"/>
  </r>
  <r>
    <n v="164"/>
    <s v="Lopez and Sons"/>
    <s v="Polarized human-resource protocol"/>
    <x v="120"/>
    <x v="162"/>
    <x v="1"/>
    <x v="20"/>
    <x v="1"/>
    <s v="USD"/>
    <n v="1507438800"/>
    <n v="1507525200"/>
    <b v="0"/>
    <b v="0"/>
    <s v="theater/plays"/>
    <x v="163"/>
    <x v="163"/>
    <x v="3"/>
    <s v="plays"/>
    <x v="161"/>
    <d v="2017-10-09T05:00:00"/>
  </r>
  <r>
    <n v="165"/>
    <s v="Cordova Ltd"/>
    <s v="Synergized radical product"/>
    <x v="121"/>
    <x v="163"/>
    <x v="1"/>
    <x v="145"/>
    <x v="1"/>
    <s v="USD"/>
    <n v="1501563600"/>
    <n v="1504328400"/>
    <b v="0"/>
    <b v="0"/>
    <s v="technology/web"/>
    <x v="164"/>
    <x v="164"/>
    <x v="2"/>
    <s v="web"/>
    <x v="162"/>
    <d v="2017-09-02T05:00:00"/>
  </r>
  <r>
    <n v="166"/>
    <s v="Brown-Vang"/>
    <s v="Robust heuristic artificial intelligence"/>
    <x v="122"/>
    <x v="164"/>
    <x v="1"/>
    <x v="146"/>
    <x v="1"/>
    <s v="USD"/>
    <n v="1292997600"/>
    <n v="1293343200"/>
    <b v="0"/>
    <b v="0"/>
    <s v="photography/photography books"/>
    <x v="165"/>
    <x v="165"/>
    <x v="7"/>
    <s v="photography books"/>
    <x v="163"/>
    <d v="2010-12-26T06:00:00"/>
  </r>
  <r>
    <n v="167"/>
    <s v="Cruz-Ward"/>
    <s v="Robust content-based emulation"/>
    <x v="97"/>
    <x v="165"/>
    <x v="1"/>
    <x v="147"/>
    <x v="2"/>
    <s v="AUD"/>
    <n v="1370840400"/>
    <n v="1371704400"/>
    <b v="0"/>
    <b v="0"/>
    <s v="theater/plays"/>
    <x v="166"/>
    <x v="166"/>
    <x v="3"/>
    <s v="plays"/>
    <x v="164"/>
    <d v="2013-06-20T05:00:00"/>
  </r>
  <r>
    <n v="168"/>
    <s v="Hernandez Group"/>
    <s v="Ergonomic uniform open system"/>
    <x v="123"/>
    <x v="166"/>
    <x v="0"/>
    <x v="148"/>
    <x v="3"/>
    <s v="DKK"/>
    <n v="1550815200"/>
    <n v="1552798800"/>
    <b v="0"/>
    <b v="1"/>
    <s v="music/indie rock"/>
    <x v="167"/>
    <x v="167"/>
    <x v="1"/>
    <s v="indie rock"/>
    <x v="165"/>
    <d v="2019-03-17T05:00:00"/>
  </r>
  <r>
    <n v="169"/>
    <s v="Tran, Steele and Wilson"/>
    <s v="Profit-focused modular product"/>
    <x v="124"/>
    <x v="167"/>
    <x v="1"/>
    <x v="149"/>
    <x v="1"/>
    <s v="USD"/>
    <n v="1339909200"/>
    <n v="1342328400"/>
    <b v="0"/>
    <b v="1"/>
    <s v="film &amp; video/shorts"/>
    <x v="168"/>
    <x v="168"/>
    <x v="4"/>
    <s v="shorts"/>
    <x v="166"/>
    <d v="2012-07-15T05:00:00"/>
  </r>
  <r>
    <n v="170"/>
    <s v="Summers, Gallegos and Stein"/>
    <s v="Mandatory mobile product"/>
    <x v="125"/>
    <x v="168"/>
    <x v="0"/>
    <x v="109"/>
    <x v="1"/>
    <s v="USD"/>
    <n v="1501736400"/>
    <n v="1502341200"/>
    <b v="0"/>
    <b v="0"/>
    <s v="music/indie rock"/>
    <x v="169"/>
    <x v="169"/>
    <x v="1"/>
    <s v="indie rock"/>
    <x v="167"/>
    <d v="2017-08-10T05:00:00"/>
  </r>
  <r>
    <n v="171"/>
    <s v="Blair Group"/>
    <s v="Public-key 3rdgeneration budgetary management"/>
    <x v="70"/>
    <x v="169"/>
    <x v="0"/>
    <x v="62"/>
    <x v="1"/>
    <s v="USD"/>
    <n v="1395291600"/>
    <n v="1397192400"/>
    <b v="0"/>
    <b v="0"/>
    <s v="publishing/translations"/>
    <x v="170"/>
    <x v="170"/>
    <x v="5"/>
    <s v="translations"/>
    <x v="168"/>
    <d v="2014-04-11T05:00:00"/>
  </r>
  <r>
    <n v="172"/>
    <s v="Nixon Inc"/>
    <s v="Centralized national firmware"/>
    <x v="126"/>
    <x v="170"/>
    <x v="0"/>
    <x v="150"/>
    <x v="1"/>
    <s v="USD"/>
    <n v="1405746000"/>
    <n v="1407042000"/>
    <b v="0"/>
    <b v="1"/>
    <s v="film &amp; video/documentary"/>
    <x v="171"/>
    <x v="171"/>
    <x v="4"/>
    <s v="documentary"/>
    <x v="169"/>
    <d v="2014-08-03T05:00:00"/>
  </r>
  <r>
    <n v="173"/>
    <s v="White LLC"/>
    <s v="Cross-group 4thgeneration middleware"/>
    <x v="127"/>
    <x v="171"/>
    <x v="1"/>
    <x v="151"/>
    <x v="1"/>
    <s v="USD"/>
    <n v="1368853200"/>
    <n v="1369371600"/>
    <b v="0"/>
    <b v="0"/>
    <s v="theater/plays"/>
    <x v="172"/>
    <x v="172"/>
    <x v="3"/>
    <s v="plays"/>
    <x v="170"/>
    <d v="2013-05-24T05:00:00"/>
  </r>
  <r>
    <n v="174"/>
    <s v="Santos, Black and Donovan"/>
    <s v="Pre-emptive scalable access"/>
    <x v="60"/>
    <x v="172"/>
    <x v="1"/>
    <x v="44"/>
    <x v="1"/>
    <s v="USD"/>
    <n v="1444021200"/>
    <n v="1444107600"/>
    <b v="0"/>
    <b v="1"/>
    <s v="technology/wearables"/>
    <x v="173"/>
    <x v="173"/>
    <x v="2"/>
    <s v="wearables"/>
    <x v="171"/>
    <d v="2015-10-06T05:00:00"/>
  </r>
  <r>
    <n v="175"/>
    <s v="Jones, Contreras and Burnett"/>
    <s v="Sharable intangible migration"/>
    <x v="128"/>
    <x v="173"/>
    <x v="0"/>
    <x v="152"/>
    <x v="1"/>
    <s v="USD"/>
    <n v="1472619600"/>
    <n v="1474261200"/>
    <b v="0"/>
    <b v="0"/>
    <s v="theater/plays"/>
    <x v="174"/>
    <x v="174"/>
    <x v="3"/>
    <s v="plays"/>
    <x v="172"/>
    <d v="2016-09-19T05:00:00"/>
  </r>
  <r>
    <n v="176"/>
    <s v="Stone-Orozco"/>
    <s v="Proactive scalable Graphical User Interface"/>
    <x v="129"/>
    <x v="174"/>
    <x v="0"/>
    <x v="153"/>
    <x v="1"/>
    <s v="USD"/>
    <n v="1472878800"/>
    <n v="1473656400"/>
    <b v="0"/>
    <b v="0"/>
    <s v="theater/plays"/>
    <x v="175"/>
    <x v="175"/>
    <x v="3"/>
    <s v="plays"/>
    <x v="173"/>
    <d v="2016-09-12T05:00:00"/>
  </r>
  <r>
    <n v="177"/>
    <s v="Lee, Gibson and Morgan"/>
    <s v="Digitized solution-oriented product"/>
    <x v="130"/>
    <x v="175"/>
    <x v="1"/>
    <x v="154"/>
    <x v="1"/>
    <s v="USD"/>
    <n v="1289800800"/>
    <n v="1291960800"/>
    <b v="0"/>
    <b v="0"/>
    <s v="theater/plays"/>
    <x v="176"/>
    <x v="176"/>
    <x v="3"/>
    <s v="plays"/>
    <x v="174"/>
    <d v="2010-12-10T06:00:00"/>
  </r>
  <r>
    <n v="178"/>
    <s v="Alexander-Williams"/>
    <s v="Triple-buffered cohesive structure"/>
    <x v="44"/>
    <x v="176"/>
    <x v="0"/>
    <x v="155"/>
    <x v="1"/>
    <s v="USD"/>
    <n v="1505970000"/>
    <n v="1506747600"/>
    <b v="0"/>
    <b v="0"/>
    <s v="food/food trucks"/>
    <x v="177"/>
    <x v="177"/>
    <x v="0"/>
    <s v="food trucks"/>
    <x v="175"/>
    <d v="2017-09-30T05:00:00"/>
  </r>
  <r>
    <n v="179"/>
    <s v="Marks Ltd"/>
    <s v="Realigned human-resource orchestration"/>
    <x v="131"/>
    <x v="177"/>
    <x v="1"/>
    <x v="156"/>
    <x v="0"/>
    <s v="CAD"/>
    <n v="1363496400"/>
    <n v="1363582800"/>
    <b v="0"/>
    <b v="1"/>
    <s v="theater/plays"/>
    <x v="178"/>
    <x v="178"/>
    <x v="3"/>
    <s v="plays"/>
    <x v="176"/>
    <d v="2013-03-18T05:00:00"/>
  </r>
  <r>
    <n v="180"/>
    <s v="Olsen, Edwards and Reid"/>
    <s v="Optional clear-thinking software"/>
    <x v="132"/>
    <x v="178"/>
    <x v="1"/>
    <x v="157"/>
    <x v="2"/>
    <s v="AUD"/>
    <n v="1269234000"/>
    <n v="1269666000"/>
    <b v="0"/>
    <b v="0"/>
    <s v="technology/wearables"/>
    <x v="179"/>
    <x v="179"/>
    <x v="2"/>
    <s v="wearables"/>
    <x v="177"/>
    <d v="2010-03-27T05:00:00"/>
  </r>
  <r>
    <n v="181"/>
    <s v="Daniels, Rose and Tyler"/>
    <s v="Centralized global approach"/>
    <x v="133"/>
    <x v="179"/>
    <x v="0"/>
    <x v="158"/>
    <x v="1"/>
    <s v="USD"/>
    <n v="1507093200"/>
    <n v="1508648400"/>
    <b v="0"/>
    <b v="0"/>
    <s v="technology/web"/>
    <x v="180"/>
    <x v="180"/>
    <x v="2"/>
    <s v="web"/>
    <x v="178"/>
    <d v="2017-10-22T05:00:00"/>
  </r>
  <r>
    <n v="182"/>
    <s v="Adams Group"/>
    <s v="Reverse-engineered bandwidth-monitored contingency"/>
    <x v="134"/>
    <x v="180"/>
    <x v="1"/>
    <x v="159"/>
    <x v="3"/>
    <s v="DKK"/>
    <n v="1560574800"/>
    <n v="1561957200"/>
    <b v="0"/>
    <b v="0"/>
    <s v="theater/plays"/>
    <x v="181"/>
    <x v="181"/>
    <x v="3"/>
    <s v="plays"/>
    <x v="179"/>
    <d v="2019-07-01T05:00:00"/>
  </r>
  <r>
    <n v="183"/>
    <s v="Rogers, Huerta and Medina"/>
    <s v="Pre-emptive bandwidth-monitored instruction set"/>
    <x v="135"/>
    <x v="181"/>
    <x v="0"/>
    <x v="99"/>
    <x v="0"/>
    <s v="CAD"/>
    <n v="1284008400"/>
    <n v="1285131600"/>
    <b v="0"/>
    <b v="0"/>
    <s v="music/rock"/>
    <x v="182"/>
    <x v="182"/>
    <x v="1"/>
    <s v="rock"/>
    <x v="180"/>
    <d v="2010-09-22T05:00:00"/>
  </r>
  <r>
    <n v="184"/>
    <s v="Howard, Carter and Griffith"/>
    <s v="Adaptive asynchronous emulation"/>
    <x v="136"/>
    <x v="182"/>
    <x v="1"/>
    <x v="160"/>
    <x v="1"/>
    <s v="USD"/>
    <n v="1556859600"/>
    <n v="1556946000"/>
    <b v="0"/>
    <b v="0"/>
    <s v="theater/plays"/>
    <x v="183"/>
    <x v="183"/>
    <x v="3"/>
    <s v="plays"/>
    <x v="181"/>
    <d v="2019-05-04T05:00:00"/>
  </r>
  <r>
    <n v="185"/>
    <s v="Bailey PLC"/>
    <s v="Innovative actuating conglomeration"/>
    <x v="67"/>
    <x v="183"/>
    <x v="0"/>
    <x v="161"/>
    <x v="1"/>
    <s v="USD"/>
    <n v="1526187600"/>
    <n v="1527138000"/>
    <b v="0"/>
    <b v="0"/>
    <s v="film &amp; video/television"/>
    <x v="184"/>
    <x v="184"/>
    <x v="4"/>
    <s v="television"/>
    <x v="182"/>
    <d v="2018-05-24T05:00:00"/>
  </r>
  <r>
    <n v="186"/>
    <s v="Parker Group"/>
    <s v="Grass-roots foreground policy"/>
    <x v="137"/>
    <x v="184"/>
    <x v="0"/>
    <x v="162"/>
    <x v="1"/>
    <s v="USD"/>
    <n v="1400821200"/>
    <n v="1402117200"/>
    <b v="0"/>
    <b v="0"/>
    <s v="theater/plays"/>
    <x v="185"/>
    <x v="185"/>
    <x v="3"/>
    <s v="plays"/>
    <x v="183"/>
    <d v="2014-06-07T05:00:00"/>
  </r>
  <r>
    <n v="187"/>
    <s v="Fox Group"/>
    <s v="Horizontal transitional paradigm"/>
    <x v="138"/>
    <x v="185"/>
    <x v="1"/>
    <x v="163"/>
    <x v="0"/>
    <s v="CAD"/>
    <n v="1361599200"/>
    <n v="1364014800"/>
    <b v="0"/>
    <b v="1"/>
    <s v="film &amp; video/shorts"/>
    <x v="186"/>
    <x v="186"/>
    <x v="4"/>
    <s v="shorts"/>
    <x v="184"/>
    <d v="2013-03-23T05:00:00"/>
  </r>
  <r>
    <n v="188"/>
    <s v="Walker, Jones and Rodriguez"/>
    <s v="Networked didactic info-mediaries"/>
    <x v="139"/>
    <x v="186"/>
    <x v="0"/>
    <x v="164"/>
    <x v="6"/>
    <s v="EUR"/>
    <n v="1417500000"/>
    <n v="1417586400"/>
    <b v="0"/>
    <b v="0"/>
    <s v="theater/plays"/>
    <x v="187"/>
    <x v="187"/>
    <x v="3"/>
    <s v="plays"/>
    <x v="185"/>
    <d v="2014-12-03T06:00:00"/>
  </r>
  <r>
    <n v="189"/>
    <s v="Anthony-Shaw"/>
    <s v="Switchable contextually-based access"/>
    <x v="140"/>
    <x v="187"/>
    <x v="3"/>
    <x v="165"/>
    <x v="1"/>
    <s v="USD"/>
    <n v="1457071200"/>
    <n v="1457071200"/>
    <b v="0"/>
    <b v="0"/>
    <s v="theater/plays"/>
    <x v="188"/>
    <x v="188"/>
    <x v="3"/>
    <s v="plays"/>
    <x v="186"/>
    <d v="2016-03-04T06:00:00"/>
  </r>
  <r>
    <n v="190"/>
    <s v="Cook LLC"/>
    <s v="Up-sized dynamic throughput"/>
    <x v="41"/>
    <x v="188"/>
    <x v="0"/>
    <x v="3"/>
    <x v="1"/>
    <s v="USD"/>
    <n v="1370322000"/>
    <n v="1370408400"/>
    <b v="0"/>
    <b v="1"/>
    <s v="theater/plays"/>
    <x v="189"/>
    <x v="189"/>
    <x v="3"/>
    <s v="plays"/>
    <x v="187"/>
    <d v="2013-06-05T05:00:00"/>
  </r>
  <r>
    <n v="191"/>
    <s v="Sutton PLC"/>
    <s v="Mandatory reciprocal superstructure"/>
    <x v="141"/>
    <x v="189"/>
    <x v="0"/>
    <x v="99"/>
    <x v="6"/>
    <s v="EUR"/>
    <n v="1552366800"/>
    <n v="1552626000"/>
    <b v="0"/>
    <b v="0"/>
    <s v="theater/plays"/>
    <x v="190"/>
    <x v="190"/>
    <x v="3"/>
    <s v="plays"/>
    <x v="188"/>
    <d v="2019-03-15T05:00:00"/>
  </r>
  <r>
    <n v="192"/>
    <s v="Long, Morgan and Mitchell"/>
    <s v="Upgradable 4thgeneration productivity"/>
    <x v="142"/>
    <x v="190"/>
    <x v="0"/>
    <x v="166"/>
    <x v="1"/>
    <s v="USD"/>
    <n v="1403845200"/>
    <n v="1404190800"/>
    <b v="0"/>
    <b v="0"/>
    <s v="music/rock"/>
    <x v="191"/>
    <x v="191"/>
    <x v="1"/>
    <s v="rock"/>
    <x v="189"/>
    <d v="2014-07-01T05:00:00"/>
  </r>
  <r>
    <n v="193"/>
    <s v="Calhoun, Rogers and Long"/>
    <s v="Progressive discrete hub"/>
    <x v="47"/>
    <x v="191"/>
    <x v="0"/>
    <x v="167"/>
    <x v="1"/>
    <s v="USD"/>
    <n v="1523163600"/>
    <n v="1523509200"/>
    <b v="1"/>
    <b v="0"/>
    <s v="music/indie rock"/>
    <x v="192"/>
    <x v="192"/>
    <x v="1"/>
    <s v="indie rock"/>
    <x v="190"/>
    <d v="2018-04-12T05:00:00"/>
  </r>
  <r>
    <n v="194"/>
    <s v="Sandoval Group"/>
    <s v="Assimilated multi-tasking archive"/>
    <x v="143"/>
    <x v="192"/>
    <x v="1"/>
    <x v="105"/>
    <x v="1"/>
    <s v="USD"/>
    <n v="1442206800"/>
    <n v="1443589200"/>
    <b v="0"/>
    <b v="0"/>
    <s v="music/metal"/>
    <x v="193"/>
    <x v="193"/>
    <x v="1"/>
    <s v="metal"/>
    <x v="191"/>
    <d v="2015-09-30T05:00:00"/>
  </r>
  <r>
    <n v="195"/>
    <s v="Smith and Sons"/>
    <s v="Upgradable high-level solution"/>
    <x v="144"/>
    <x v="193"/>
    <x v="1"/>
    <x v="168"/>
    <x v="1"/>
    <s v="USD"/>
    <n v="1532840400"/>
    <n v="1533445200"/>
    <b v="0"/>
    <b v="0"/>
    <s v="music/electric music"/>
    <x v="194"/>
    <x v="194"/>
    <x v="1"/>
    <s v="electric music"/>
    <x v="192"/>
    <d v="2018-08-05T05:00:00"/>
  </r>
  <r>
    <n v="196"/>
    <s v="King Inc"/>
    <s v="Organic bandwidth-monitored frame"/>
    <x v="139"/>
    <x v="194"/>
    <x v="0"/>
    <x v="16"/>
    <x v="3"/>
    <s v="DKK"/>
    <n v="1472878800"/>
    <n v="1474520400"/>
    <b v="0"/>
    <b v="0"/>
    <s v="technology/wearables"/>
    <x v="195"/>
    <x v="195"/>
    <x v="2"/>
    <s v="wearables"/>
    <x v="173"/>
    <d v="2016-09-22T05:00:00"/>
  </r>
  <r>
    <n v="197"/>
    <s v="Perry and Sons"/>
    <s v="Business-focused logistical framework"/>
    <x v="145"/>
    <x v="195"/>
    <x v="1"/>
    <x v="169"/>
    <x v="1"/>
    <s v="USD"/>
    <n v="1498194000"/>
    <n v="1499403600"/>
    <b v="0"/>
    <b v="0"/>
    <s v="film &amp; video/drama"/>
    <x v="196"/>
    <x v="196"/>
    <x v="4"/>
    <s v="drama"/>
    <x v="193"/>
    <d v="2017-07-07T05:00:00"/>
  </r>
  <r>
    <n v="198"/>
    <s v="Palmer Inc"/>
    <s v="Universal multi-state capability"/>
    <x v="146"/>
    <x v="196"/>
    <x v="0"/>
    <x v="170"/>
    <x v="1"/>
    <s v="USD"/>
    <n v="1281070800"/>
    <n v="1283576400"/>
    <b v="0"/>
    <b v="0"/>
    <s v="music/electric music"/>
    <x v="197"/>
    <x v="197"/>
    <x v="1"/>
    <s v="electric music"/>
    <x v="194"/>
    <d v="2010-09-04T05:00:00"/>
  </r>
  <r>
    <n v="199"/>
    <s v="Hull, Baker and Martinez"/>
    <s v="Digitized reciprocal infrastructure"/>
    <x v="37"/>
    <x v="197"/>
    <x v="0"/>
    <x v="171"/>
    <x v="1"/>
    <s v="USD"/>
    <n v="1436245200"/>
    <n v="1436590800"/>
    <b v="0"/>
    <b v="0"/>
    <s v="music/rock"/>
    <x v="198"/>
    <x v="198"/>
    <x v="1"/>
    <s v="rock"/>
    <x v="195"/>
    <d v="2015-07-11T05:00:00"/>
  </r>
  <r>
    <n v="200"/>
    <s v="Becker, Rice and White"/>
    <s v="Reduced dedicated capability"/>
    <x v="0"/>
    <x v="50"/>
    <x v="0"/>
    <x v="49"/>
    <x v="0"/>
    <s v="CAD"/>
    <n v="1269493200"/>
    <n v="1270443600"/>
    <b v="0"/>
    <b v="0"/>
    <s v="theater/plays"/>
    <x v="50"/>
    <x v="50"/>
    <x v="3"/>
    <s v="plays"/>
    <x v="152"/>
    <d v="2010-04-05T05:00:00"/>
  </r>
  <r>
    <n v="201"/>
    <s v="Osborne, Perkins and Knox"/>
    <s v="Cross-platform bi-directional workforce"/>
    <x v="118"/>
    <x v="198"/>
    <x v="1"/>
    <x v="144"/>
    <x v="1"/>
    <s v="USD"/>
    <n v="1406264400"/>
    <n v="1407819600"/>
    <b v="0"/>
    <b v="0"/>
    <s v="technology/web"/>
    <x v="199"/>
    <x v="199"/>
    <x v="2"/>
    <s v="web"/>
    <x v="196"/>
    <d v="2014-08-12T05:00:00"/>
  </r>
  <r>
    <n v="202"/>
    <s v="Mcknight-Freeman"/>
    <s v="Upgradable scalable methodology"/>
    <x v="111"/>
    <x v="199"/>
    <x v="3"/>
    <x v="172"/>
    <x v="1"/>
    <s v="USD"/>
    <n v="1317531600"/>
    <n v="1317877200"/>
    <b v="0"/>
    <b v="0"/>
    <s v="food/food trucks"/>
    <x v="200"/>
    <x v="200"/>
    <x v="0"/>
    <s v="food trucks"/>
    <x v="197"/>
    <d v="2011-10-06T05:00:00"/>
  </r>
  <r>
    <n v="203"/>
    <s v="Hayden, Shannon and Stein"/>
    <s v="Customer-focused client-server service-desk"/>
    <x v="147"/>
    <x v="200"/>
    <x v="1"/>
    <x v="173"/>
    <x v="2"/>
    <s v="AUD"/>
    <n v="1484632800"/>
    <n v="1484805600"/>
    <b v="0"/>
    <b v="0"/>
    <s v="theater/plays"/>
    <x v="201"/>
    <x v="201"/>
    <x v="3"/>
    <s v="plays"/>
    <x v="198"/>
    <d v="2017-01-19T06:00:00"/>
  </r>
  <r>
    <n v="204"/>
    <s v="Daniel-Luna"/>
    <s v="Mandatory multimedia leverage"/>
    <x v="148"/>
    <x v="201"/>
    <x v="0"/>
    <x v="174"/>
    <x v="1"/>
    <s v="USD"/>
    <n v="1301806800"/>
    <n v="1302670800"/>
    <b v="0"/>
    <b v="0"/>
    <s v="music/jazz"/>
    <x v="202"/>
    <x v="202"/>
    <x v="1"/>
    <s v="jazz"/>
    <x v="199"/>
    <d v="2011-04-13T05:00:00"/>
  </r>
  <r>
    <n v="205"/>
    <s v="Weaver-Marquez"/>
    <s v="Focused analyzing circuit"/>
    <x v="81"/>
    <x v="202"/>
    <x v="1"/>
    <x v="175"/>
    <x v="1"/>
    <s v="USD"/>
    <n v="1539752400"/>
    <n v="1540789200"/>
    <b v="1"/>
    <b v="0"/>
    <s v="theater/plays"/>
    <x v="203"/>
    <x v="203"/>
    <x v="3"/>
    <s v="plays"/>
    <x v="200"/>
    <d v="2018-10-29T05:00:00"/>
  </r>
  <r>
    <n v="206"/>
    <s v="Austin, Baker and Kelley"/>
    <s v="Fundamental grid-enabled strategy"/>
    <x v="25"/>
    <x v="203"/>
    <x v="3"/>
    <x v="176"/>
    <x v="1"/>
    <s v="USD"/>
    <n v="1267250400"/>
    <n v="1268028000"/>
    <b v="0"/>
    <b v="0"/>
    <s v="publishing/fiction"/>
    <x v="204"/>
    <x v="204"/>
    <x v="5"/>
    <s v="fiction"/>
    <x v="201"/>
    <d v="2010-03-08T06:00:00"/>
  </r>
  <r>
    <n v="207"/>
    <s v="Carney-Anderson"/>
    <s v="Digitized 5thgeneration knowledgebase"/>
    <x v="67"/>
    <x v="204"/>
    <x v="1"/>
    <x v="177"/>
    <x v="1"/>
    <s v="USD"/>
    <n v="1535432400"/>
    <n v="1537160400"/>
    <b v="0"/>
    <b v="1"/>
    <s v="music/rock"/>
    <x v="205"/>
    <x v="205"/>
    <x v="1"/>
    <s v="rock"/>
    <x v="202"/>
    <d v="2018-09-17T05:00:00"/>
  </r>
  <r>
    <n v="208"/>
    <s v="Jackson Inc"/>
    <s v="Mandatory multi-tasking encryption"/>
    <x v="149"/>
    <x v="205"/>
    <x v="1"/>
    <x v="178"/>
    <x v="1"/>
    <s v="USD"/>
    <n v="1510207200"/>
    <n v="1512280800"/>
    <b v="0"/>
    <b v="0"/>
    <s v="film &amp; video/documentary"/>
    <x v="206"/>
    <x v="206"/>
    <x v="4"/>
    <s v="documentary"/>
    <x v="203"/>
    <d v="2017-12-03T06:00:00"/>
  </r>
  <r>
    <n v="209"/>
    <s v="Warren Ltd"/>
    <s v="Distributed system-worthy application"/>
    <x v="150"/>
    <x v="206"/>
    <x v="2"/>
    <x v="179"/>
    <x v="2"/>
    <s v="AUD"/>
    <n v="1462510800"/>
    <n v="1463115600"/>
    <b v="0"/>
    <b v="0"/>
    <s v="film &amp; video/documentary"/>
    <x v="207"/>
    <x v="207"/>
    <x v="4"/>
    <s v="documentary"/>
    <x v="204"/>
    <d v="2016-05-13T05:00:00"/>
  </r>
  <r>
    <n v="210"/>
    <s v="Schultz Inc"/>
    <s v="Synergistic tertiary time-frame"/>
    <x v="151"/>
    <x v="207"/>
    <x v="0"/>
    <x v="31"/>
    <x v="3"/>
    <s v="DKK"/>
    <n v="1488520800"/>
    <n v="1490850000"/>
    <b v="0"/>
    <b v="0"/>
    <s v="film &amp; video/science fiction"/>
    <x v="208"/>
    <x v="208"/>
    <x v="4"/>
    <s v="science fiction"/>
    <x v="205"/>
    <d v="2017-03-30T05:00:00"/>
  </r>
  <r>
    <n v="211"/>
    <s v="Thompson LLC"/>
    <s v="Customer-focused impactful benchmark"/>
    <x v="152"/>
    <x v="208"/>
    <x v="0"/>
    <x v="180"/>
    <x v="1"/>
    <s v="USD"/>
    <n v="1377579600"/>
    <n v="1379653200"/>
    <b v="0"/>
    <b v="0"/>
    <s v="theater/plays"/>
    <x v="209"/>
    <x v="209"/>
    <x v="3"/>
    <s v="plays"/>
    <x v="206"/>
    <d v="2013-09-20T05:00:00"/>
  </r>
  <r>
    <n v="212"/>
    <s v="Johnson Inc"/>
    <s v="Profound next generation infrastructure"/>
    <x v="32"/>
    <x v="209"/>
    <x v="1"/>
    <x v="170"/>
    <x v="1"/>
    <s v="USD"/>
    <n v="1576389600"/>
    <n v="1580364000"/>
    <b v="0"/>
    <b v="0"/>
    <s v="theater/plays"/>
    <x v="210"/>
    <x v="210"/>
    <x v="3"/>
    <s v="plays"/>
    <x v="207"/>
    <d v="2020-01-30T06:00:00"/>
  </r>
  <r>
    <n v="213"/>
    <s v="Morgan-Warren"/>
    <s v="Face-to-face encompassing info-mediaries"/>
    <x v="153"/>
    <x v="210"/>
    <x v="1"/>
    <x v="181"/>
    <x v="1"/>
    <s v="USD"/>
    <n v="1289019600"/>
    <n v="1289714400"/>
    <b v="0"/>
    <b v="1"/>
    <s v="music/indie rock"/>
    <x v="211"/>
    <x v="211"/>
    <x v="1"/>
    <s v="indie rock"/>
    <x v="208"/>
    <d v="2010-11-14T06:00:00"/>
  </r>
  <r>
    <n v="214"/>
    <s v="Sullivan Group"/>
    <s v="Open-source fresh-thinking policy"/>
    <x v="1"/>
    <x v="211"/>
    <x v="1"/>
    <x v="34"/>
    <x v="1"/>
    <s v="USD"/>
    <n v="1282194000"/>
    <n v="1282712400"/>
    <b v="0"/>
    <b v="0"/>
    <s v="music/rock"/>
    <x v="212"/>
    <x v="212"/>
    <x v="1"/>
    <s v="rock"/>
    <x v="209"/>
    <d v="2010-08-25T05:00:00"/>
  </r>
  <r>
    <n v="215"/>
    <s v="Vargas, Banks and Palmer"/>
    <s v="Extended 24/7 implementation"/>
    <x v="154"/>
    <x v="212"/>
    <x v="0"/>
    <x v="182"/>
    <x v="1"/>
    <s v="USD"/>
    <n v="1550037600"/>
    <n v="1550210400"/>
    <b v="0"/>
    <b v="0"/>
    <s v="theater/plays"/>
    <x v="213"/>
    <x v="213"/>
    <x v="3"/>
    <s v="plays"/>
    <x v="210"/>
    <d v="2019-02-15T06:00:00"/>
  </r>
  <r>
    <n v="216"/>
    <s v="Johnson, Dixon and Zimmerman"/>
    <s v="Organic dynamic algorithm"/>
    <x v="155"/>
    <x v="213"/>
    <x v="1"/>
    <x v="183"/>
    <x v="1"/>
    <s v="USD"/>
    <n v="1321941600"/>
    <n v="1322114400"/>
    <b v="0"/>
    <b v="0"/>
    <s v="theater/plays"/>
    <x v="214"/>
    <x v="214"/>
    <x v="3"/>
    <s v="plays"/>
    <x v="211"/>
    <d v="2011-11-24T06:00:00"/>
  </r>
  <r>
    <n v="217"/>
    <s v="Moore, Dudley and Navarro"/>
    <s v="Organic multi-tasking focus group"/>
    <x v="156"/>
    <x v="214"/>
    <x v="0"/>
    <x v="184"/>
    <x v="1"/>
    <s v="USD"/>
    <n v="1556427600"/>
    <n v="1557205200"/>
    <b v="0"/>
    <b v="0"/>
    <s v="film &amp; video/science fiction"/>
    <x v="215"/>
    <x v="215"/>
    <x v="4"/>
    <s v="science fiction"/>
    <x v="212"/>
    <d v="2019-05-07T05:00:00"/>
  </r>
  <r>
    <n v="218"/>
    <s v="Price-Rodriguez"/>
    <s v="Adaptive logistical initiative"/>
    <x v="57"/>
    <x v="215"/>
    <x v="1"/>
    <x v="185"/>
    <x v="4"/>
    <s v="GBP"/>
    <n v="1320991200"/>
    <n v="1323928800"/>
    <b v="0"/>
    <b v="1"/>
    <s v="film &amp; video/shorts"/>
    <x v="216"/>
    <x v="216"/>
    <x v="4"/>
    <s v="shorts"/>
    <x v="213"/>
    <d v="2011-12-15T06:00:00"/>
  </r>
  <r>
    <n v="219"/>
    <s v="Huang-Henderson"/>
    <s v="Stand-alone mobile customer loyalty"/>
    <x v="157"/>
    <x v="216"/>
    <x v="1"/>
    <x v="186"/>
    <x v="1"/>
    <s v="USD"/>
    <n v="1345093200"/>
    <n v="1346130000"/>
    <b v="0"/>
    <b v="0"/>
    <s v="film &amp; video/animation"/>
    <x v="217"/>
    <x v="217"/>
    <x v="4"/>
    <s v="animation"/>
    <x v="214"/>
    <d v="2012-08-28T05:00:00"/>
  </r>
  <r>
    <n v="220"/>
    <s v="Owens-Le"/>
    <s v="Focused composite approach"/>
    <x v="58"/>
    <x v="217"/>
    <x v="0"/>
    <x v="68"/>
    <x v="1"/>
    <s v="USD"/>
    <n v="1309496400"/>
    <n v="1311051600"/>
    <b v="1"/>
    <b v="0"/>
    <s v="theater/plays"/>
    <x v="218"/>
    <x v="218"/>
    <x v="3"/>
    <s v="plays"/>
    <x v="215"/>
    <d v="2011-07-19T05:00:00"/>
  </r>
  <r>
    <n v="221"/>
    <s v="Huff LLC"/>
    <s v="Face-to-face clear-thinking Local Area Network"/>
    <x v="158"/>
    <x v="218"/>
    <x v="0"/>
    <x v="187"/>
    <x v="1"/>
    <s v="USD"/>
    <n v="1340254800"/>
    <n v="1340427600"/>
    <b v="1"/>
    <b v="0"/>
    <s v="food/food trucks"/>
    <x v="219"/>
    <x v="219"/>
    <x v="0"/>
    <s v="food trucks"/>
    <x v="216"/>
    <d v="2012-06-23T05:00:00"/>
  </r>
  <r>
    <n v="222"/>
    <s v="Johnson LLC"/>
    <s v="Cross-group cohesive circuit"/>
    <x v="73"/>
    <x v="219"/>
    <x v="1"/>
    <x v="188"/>
    <x v="1"/>
    <s v="USD"/>
    <n v="1412226000"/>
    <n v="1412312400"/>
    <b v="0"/>
    <b v="0"/>
    <s v="photography/photography books"/>
    <x v="220"/>
    <x v="220"/>
    <x v="7"/>
    <s v="photography books"/>
    <x v="217"/>
    <d v="2014-10-03T05:00:00"/>
  </r>
  <r>
    <n v="223"/>
    <s v="Chavez, Garcia and Cantu"/>
    <s v="Synergistic explicit capability"/>
    <x v="159"/>
    <x v="220"/>
    <x v="0"/>
    <x v="189"/>
    <x v="1"/>
    <s v="USD"/>
    <n v="1458104400"/>
    <n v="1459314000"/>
    <b v="0"/>
    <b v="0"/>
    <s v="theater/plays"/>
    <x v="221"/>
    <x v="221"/>
    <x v="3"/>
    <s v="plays"/>
    <x v="218"/>
    <d v="2016-03-30T05:00:00"/>
  </r>
  <r>
    <n v="224"/>
    <s v="Lester-Moore"/>
    <s v="Diverse analyzing definition"/>
    <x v="160"/>
    <x v="221"/>
    <x v="1"/>
    <x v="190"/>
    <x v="1"/>
    <s v="USD"/>
    <n v="1411534800"/>
    <n v="1415426400"/>
    <b v="0"/>
    <b v="0"/>
    <s v="film &amp; video/science fiction"/>
    <x v="222"/>
    <x v="222"/>
    <x v="4"/>
    <s v="science fiction"/>
    <x v="219"/>
    <d v="2014-11-08T06:00:00"/>
  </r>
  <r>
    <n v="225"/>
    <s v="Fox-Quinn"/>
    <s v="Enterprise-wide reciprocal success"/>
    <x v="161"/>
    <x v="222"/>
    <x v="1"/>
    <x v="191"/>
    <x v="1"/>
    <s v="USD"/>
    <n v="1399093200"/>
    <n v="1399093200"/>
    <b v="1"/>
    <b v="0"/>
    <s v="music/rock"/>
    <x v="223"/>
    <x v="223"/>
    <x v="1"/>
    <s v="rock"/>
    <x v="220"/>
    <d v="2014-05-03T05:00:00"/>
  </r>
  <r>
    <n v="226"/>
    <s v="Garcia Inc"/>
    <s v="Progressive neutral middleware"/>
    <x v="162"/>
    <x v="223"/>
    <x v="1"/>
    <x v="192"/>
    <x v="1"/>
    <s v="USD"/>
    <n v="1270702800"/>
    <n v="1273899600"/>
    <b v="0"/>
    <b v="0"/>
    <s v="photography/photography books"/>
    <x v="224"/>
    <x v="224"/>
    <x v="7"/>
    <s v="photography books"/>
    <x v="221"/>
    <d v="2010-05-15T05:00:00"/>
  </r>
  <r>
    <n v="227"/>
    <s v="Johnson-Lee"/>
    <s v="Intuitive exuding process improvement"/>
    <x v="163"/>
    <x v="224"/>
    <x v="1"/>
    <x v="193"/>
    <x v="1"/>
    <s v="USD"/>
    <n v="1431666000"/>
    <n v="1432184400"/>
    <b v="0"/>
    <b v="0"/>
    <s v="games/mobile games"/>
    <x v="225"/>
    <x v="225"/>
    <x v="6"/>
    <s v="mobile games"/>
    <x v="222"/>
    <d v="2015-05-21T05:00:00"/>
  </r>
  <r>
    <n v="228"/>
    <s v="Pineda Group"/>
    <s v="Exclusive real-time protocol"/>
    <x v="164"/>
    <x v="225"/>
    <x v="1"/>
    <x v="194"/>
    <x v="1"/>
    <s v="USD"/>
    <n v="1472619600"/>
    <n v="1474779600"/>
    <b v="0"/>
    <b v="0"/>
    <s v="film &amp; video/animation"/>
    <x v="226"/>
    <x v="226"/>
    <x v="4"/>
    <s v="animation"/>
    <x v="172"/>
    <d v="2016-09-25T05:00:00"/>
  </r>
  <r>
    <n v="229"/>
    <s v="Hoffman-Howard"/>
    <s v="Extended encompassing application"/>
    <x v="165"/>
    <x v="226"/>
    <x v="1"/>
    <x v="195"/>
    <x v="1"/>
    <s v="USD"/>
    <n v="1496293200"/>
    <n v="1500440400"/>
    <b v="0"/>
    <b v="1"/>
    <s v="games/mobile games"/>
    <x v="227"/>
    <x v="227"/>
    <x v="6"/>
    <s v="mobile games"/>
    <x v="223"/>
    <d v="2017-07-19T05:00:00"/>
  </r>
  <r>
    <n v="230"/>
    <s v="Miranda, Hall and Mcgrath"/>
    <s v="Progressive value-added ability"/>
    <x v="166"/>
    <x v="227"/>
    <x v="1"/>
    <x v="196"/>
    <x v="1"/>
    <s v="USD"/>
    <n v="1575612000"/>
    <n v="1575612000"/>
    <b v="0"/>
    <b v="0"/>
    <s v="games/video games"/>
    <x v="228"/>
    <x v="228"/>
    <x v="6"/>
    <s v="video games"/>
    <x v="224"/>
    <d v="2019-12-06T06:00:00"/>
  </r>
  <r>
    <n v="231"/>
    <s v="Williams, Carter and Gonzalez"/>
    <s v="Cross-platform uniform hardware"/>
    <x v="44"/>
    <x v="228"/>
    <x v="3"/>
    <x v="109"/>
    <x v="1"/>
    <s v="USD"/>
    <n v="1369112400"/>
    <n v="1374123600"/>
    <b v="0"/>
    <b v="0"/>
    <s v="theater/plays"/>
    <x v="229"/>
    <x v="229"/>
    <x v="3"/>
    <s v="plays"/>
    <x v="225"/>
    <d v="2013-07-18T05:00:00"/>
  </r>
  <r>
    <n v="232"/>
    <s v="Davis-Rodriguez"/>
    <s v="Progressive secondary portal"/>
    <x v="74"/>
    <x v="229"/>
    <x v="1"/>
    <x v="45"/>
    <x v="1"/>
    <s v="USD"/>
    <n v="1469422800"/>
    <n v="1469509200"/>
    <b v="0"/>
    <b v="0"/>
    <s v="theater/plays"/>
    <x v="230"/>
    <x v="230"/>
    <x v="3"/>
    <s v="plays"/>
    <x v="226"/>
    <d v="2016-07-26T05:00:00"/>
  </r>
  <r>
    <n v="233"/>
    <s v="Reid, Rivera and Perry"/>
    <s v="Multi-lateral national adapter"/>
    <x v="167"/>
    <x v="230"/>
    <x v="1"/>
    <x v="197"/>
    <x v="1"/>
    <s v="USD"/>
    <n v="1307854800"/>
    <n v="1309237200"/>
    <b v="0"/>
    <b v="0"/>
    <s v="film &amp; video/animation"/>
    <x v="231"/>
    <x v="231"/>
    <x v="4"/>
    <s v="animation"/>
    <x v="227"/>
    <d v="2011-06-28T05:00:00"/>
  </r>
  <r>
    <n v="234"/>
    <s v="Mendoza-Parker"/>
    <s v="Enterprise-wide motivating matrices"/>
    <x v="168"/>
    <x v="231"/>
    <x v="1"/>
    <x v="46"/>
    <x v="6"/>
    <s v="EUR"/>
    <n v="1503378000"/>
    <n v="1503982800"/>
    <b v="0"/>
    <b v="1"/>
    <s v="games/video games"/>
    <x v="232"/>
    <x v="232"/>
    <x v="6"/>
    <s v="video games"/>
    <x v="228"/>
    <d v="2017-08-29T05:00:00"/>
  </r>
  <r>
    <n v="235"/>
    <s v="Lee, Ali and Guzman"/>
    <s v="Polarized upward-trending Local Area Network"/>
    <x v="133"/>
    <x v="232"/>
    <x v="0"/>
    <x v="45"/>
    <x v="1"/>
    <s v="USD"/>
    <n v="1486965600"/>
    <n v="1487397600"/>
    <b v="0"/>
    <b v="0"/>
    <s v="film &amp; video/animation"/>
    <x v="233"/>
    <x v="233"/>
    <x v="4"/>
    <s v="animation"/>
    <x v="229"/>
    <d v="2017-02-18T06:00:00"/>
  </r>
  <r>
    <n v="236"/>
    <s v="Gallegos-Cobb"/>
    <s v="Object-based directional function"/>
    <x v="169"/>
    <x v="233"/>
    <x v="0"/>
    <x v="176"/>
    <x v="2"/>
    <s v="AUD"/>
    <n v="1561438800"/>
    <n v="1562043600"/>
    <b v="0"/>
    <b v="1"/>
    <s v="music/rock"/>
    <x v="234"/>
    <x v="234"/>
    <x v="1"/>
    <s v="rock"/>
    <x v="230"/>
    <d v="2019-07-02T05:00:00"/>
  </r>
  <r>
    <n v="237"/>
    <s v="Ellison PLC"/>
    <s v="Re-contextualized tangible open architecture"/>
    <x v="29"/>
    <x v="234"/>
    <x v="1"/>
    <x v="198"/>
    <x v="1"/>
    <s v="USD"/>
    <n v="1398402000"/>
    <n v="1398574800"/>
    <b v="0"/>
    <b v="0"/>
    <s v="film &amp; video/animation"/>
    <x v="235"/>
    <x v="235"/>
    <x v="4"/>
    <s v="animation"/>
    <x v="231"/>
    <d v="2014-04-27T05:00:00"/>
  </r>
  <r>
    <n v="238"/>
    <s v="Bolton, Sanchez and Carrillo"/>
    <s v="Distributed systemic adapter"/>
    <x v="166"/>
    <x v="235"/>
    <x v="1"/>
    <x v="199"/>
    <x v="3"/>
    <s v="DKK"/>
    <n v="1513231200"/>
    <n v="1515391200"/>
    <b v="0"/>
    <b v="1"/>
    <s v="theater/plays"/>
    <x v="236"/>
    <x v="236"/>
    <x v="3"/>
    <s v="plays"/>
    <x v="232"/>
    <d v="2018-01-08T06:00:00"/>
  </r>
  <r>
    <n v="239"/>
    <s v="Mason-Sanders"/>
    <s v="Networked web-enabled instruction set"/>
    <x v="170"/>
    <x v="236"/>
    <x v="0"/>
    <x v="142"/>
    <x v="1"/>
    <s v="USD"/>
    <n v="1440824400"/>
    <n v="1441170000"/>
    <b v="0"/>
    <b v="0"/>
    <s v="technology/wearables"/>
    <x v="237"/>
    <x v="237"/>
    <x v="2"/>
    <s v="wearables"/>
    <x v="233"/>
    <d v="2015-09-02T05:00:00"/>
  </r>
  <r>
    <n v="240"/>
    <s v="Pitts-Reed"/>
    <s v="Vision-oriented dynamic service-desk"/>
    <x v="171"/>
    <x v="237"/>
    <x v="1"/>
    <x v="200"/>
    <x v="1"/>
    <s v="USD"/>
    <n v="1281070800"/>
    <n v="1281157200"/>
    <b v="0"/>
    <b v="0"/>
    <s v="theater/plays"/>
    <x v="238"/>
    <x v="238"/>
    <x v="3"/>
    <s v="plays"/>
    <x v="194"/>
    <d v="2010-08-07T05:00:00"/>
  </r>
  <r>
    <n v="241"/>
    <s v="Gonzalez-Martinez"/>
    <s v="Vision-oriented actuating open system"/>
    <x v="172"/>
    <x v="238"/>
    <x v="1"/>
    <x v="74"/>
    <x v="2"/>
    <s v="AUD"/>
    <n v="1397365200"/>
    <n v="1398229200"/>
    <b v="0"/>
    <b v="1"/>
    <s v="publishing/nonfiction"/>
    <x v="239"/>
    <x v="239"/>
    <x v="5"/>
    <s v="nonfiction"/>
    <x v="234"/>
    <d v="2014-04-23T05:00:00"/>
  </r>
  <r>
    <n v="242"/>
    <s v="Hill, Martin and Garcia"/>
    <s v="Sharable scalable core"/>
    <x v="141"/>
    <x v="239"/>
    <x v="1"/>
    <x v="201"/>
    <x v="1"/>
    <s v="USD"/>
    <n v="1494392400"/>
    <n v="1495256400"/>
    <b v="0"/>
    <b v="1"/>
    <s v="music/rock"/>
    <x v="240"/>
    <x v="240"/>
    <x v="1"/>
    <s v="rock"/>
    <x v="235"/>
    <d v="2017-05-20T05:00:00"/>
  </r>
  <r>
    <n v="243"/>
    <s v="Garcia PLC"/>
    <s v="Customer-focused attitude-oriented function"/>
    <x v="173"/>
    <x v="240"/>
    <x v="1"/>
    <x v="202"/>
    <x v="1"/>
    <s v="USD"/>
    <n v="1520143200"/>
    <n v="1520402400"/>
    <b v="0"/>
    <b v="0"/>
    <s v="theater/plays"/>
    <x v="241"/>
    <x v="241"/>
    <x v="3"/>
    <s v="plays"/>
    <x v="236"/>
    <d v="2018-03-07T06:00:00"/>
  </r>
  <r>
    <n v="244"/>
    <s v="Herring-Bailey"/>
    <s v="Reverse-engineered system-worthy extranet"/>
    <x v="31"/>
    <x v="241"/>
    <x v="1"/>
    <x v="4"/>
    <x v="1"/>
    <s v="USD"/>
    <n v="1405314000"/>
    <n v="1409806800"/>
    <b v="0"/>
    <b v="0"/>
    <s v="theater/plays"/>
    <x v="242"/>
    <x v="242"/>
    <x v="3"/>
    <s v="plays"/>
    <x v="237"/>
    <d v="2014-09-04T05:00:00"/>
  </r>
  <r>
    <n v="245"/>
    <s v="Russell-Gardner"/>
    <s v="Re-engineered systematic monitoring"/>
    <x v="49"/>
    <x v="242"/>
    <x v="1"/>
    <x v="203"/>
    <x v="1"/>
    <s v="USD"/>
    <n v="1396846800"/>
    <n v="1396933200"/>
    <b v="0"/>
    <b v="0"/>
    <s v="theater/plays"/>
    <x v="243"/>
    <x v="243"/>
    <x v="3"/>
    <s v="plays"/>
    <x v="238"/>
    <d v="2014-04-08T05:00:00"/>
  </r>
  <r>
    <n v="246"/>
    <s v="Walters-Carter"/>
    <s v="Seamless value-added standardization"/>
    <x v="6"/>
    <x v="243"/>
    <x v="1"/>
    <x v="42"/>
    <x v="1"/>
    <s v="USD"/>
    <n v="1375678800"/>
    <n v="1376024400"/>
    <b v="0"/>
    <b v="0"/>
    <s v="technology/web"/>
    <x v="244"/>
    <x v="244"/>
    <x v="2"/>
    <s v="web"/>
    <x v="239"/>
    <d v="2013-08-09T05:00:00"/>
  </r>
  <r>
    <n v="247"/>
    <s v="Johnson, Patterson and Montoya"/>
    <s v="Triple-buffered fresh-thinking frame"/>
    <x v="174"/>
    <x v="244"/>
    <x v="1"/>
    <x v="204"/>
    <x v="1"/>
    <s v="USD"/>
    <n v="1482386400"/>
    <n v="1483682400"/>
    <b v="0"/>
    <b v="1"/>
    <s v="publishing/fiction"/>
    <x v="245"/>
    <x v="245"/>
    <x v="5"/>
    <s v="fiction"/>
    <x v="240"/>
    <d v="2017-01-06T06:00:00"/>
  </r>
  <r>
    <n v="248"/>
    <s v="Roberts and Sons"/>
    <s v="Streamlined holistic knowledgebase"/>
    <x v="8"/>
    <x v="245"/>
    <x v="1"/>
    <x v="205"/>
    <x v="2"/>
    <s v="AUD"/>
    <n v="1420005600"/>
    <n v="1420437600"/>
    <b v="0"/>
    <b v="0"/>
    <s v="games/mobile games"/>
    <x v="246"/>
    <x v="246"/>
    <x v="6"/>
    <s v="mobile games"/>
    <x v="241"/>
    <d v="2015-01-05T06:00:00"/>
  </r>
  <r>
    <n v="249"/>
    <s v="Avila-Nelson"/>
    <s v="Up-sized intermediate website"/>
    <x v="175"/>
    <x v="246"/>
    <x v="1"/>
    <x v="206"/>
    <x v="1"/>
    <s v="USD"/>
    <n v="1420178400"/>
    <n v="1420783200"/>
    <b v="0"/>
    <b v="0"/>
    <s v="publishing/translations"/>
    <x v="247"/>
    <x v="247"/>
    <x v="5"/>
    <s v="translations"/>
    <x v="242"/>
    <d v="2015-01-09T06:00:00"/>
  </r>
  <r>
    <n v="250"/>
    <s v="Robbins and Sons"/>
    <s v="Future-proofed directional synergy"/>
    <x v="0"/>
    <x v="247"/>
    <x v="0"/>
    <x v="49"/>
    <x v="1"/>
    <s v="USD"/>
    <n v="1264399200"/>
    <n v="1267423200"/>
    <b v="0"/>
    <b v="0"/>
    <s v="music/rock"/>
    <x v="248"/>
    <x v="248"/>
    <x v="1"/>
    <s v="rock"/>
    <x v="67"/>
    <d v="2010-03-01T06:00:00"/>
  </r>
  <r>
    <n v="251"/>
    <s v="Singleton Ltd"/>
    <s v="Enhanced user-facing function"/>
    <x v="143"/>
    <x v="248"/>
    <x v="0"/>
    <x v="196"/>
    <x v="1"/>
    <s v="USD"/>
    <n v="1355032800"/>
    <n v="1355205600"/>
    <b v="0"/>
    <b v="0"/>
    <s v="theater/plays"/>
    <x v="249"/>
    <x v="249"/>
    <x v="3"/>
    <s v="plays"/>
    <x v="243"/>
    <d v="2012-12-11T06:00:00"/>
  </r>
  <r>
    <n v="252"/>
    <s v="Perez PLC"/>
    <s v="Operative bandwidth-monitored interface"/>
    <x v="67"/>
    <x v="249"/>
    <x v="1"/>
    <x v="207"/>
    <x v="1"/>
    <s v="USD"/>
    <n v="1382677200"/>
    <n v="1383109200"/>
    <b v="0"/>
    <b v="0"/>
    <s v="theater/plays"/>
    <x v="250"/>
    <x v="250"/>
    <x v="3"/>
    <s v="plays"/>
    <x v="244"/>
    <d v="2013-10-30T05:00:00"/>
  </r>
  <r>
    <n v="253"/>
    <s v="Rogers, Jacobs and Jackson"/>
    <s v="Upgradable multi-state instruction set"/>
    <x v="158"/>
    <x v="250"/>
    <x v="0"/>
    <x v="208"/>
    <x v="0"/>
    <s v="CAD"/>
    <n v="1302238800"/>
    <n v="1303275600"/>
    <b v="0"/>
    <b v="0"/>
    <s v="film &amp; video/drama"/>
    <x v="251"/>
    <x v="251"/>
    <x v="4"/>
    <s v="drama"/>
    <x v="245"/>
    <d v="2011-04-20T05:00:00"/>
  </r>
  <r>
    <n v="254"/>
    <s v="Barry Group"/>
    <s v="De-engineered static Local Area Network"/>
    <x v="176"/>
    <x v="251"/>
    <x v="1"/>
    <x v="39"/>
    <x v="1"/>
    <s v="USD"/>
    <n v="1487656800"/>
    <n v="1487829600"/>
    <b v="0"/>
    <b v="0"/>
    <s v="publishing/nonfiction"/>
    <x v="252"/>
    <x v="252"/>
    <x v="5"/>
    <s v="nonfiction"/>
    <x v="246"/>
    <d v="2017-02-23T06:00:00"/>
  </r>
  <r>
    <n v="255"/>
    <s v="Rosales, Branch and Harmon"/>
    <s v="Upgradable grid-enabled superstructure"/>
    <x v="177"/>
    <x v="252"/>
    <x v="1"/>
    <x v="209"/>
    <x v="1"/>
    <s v="USD"/>
    <n v="1297836000"/>
    <n v="1298268000"/>
    <b v="0"/>
    <b v="1"/>
    <s v="music/rock"/>
    <x v="253"/>
    <x v="253"/>
    <x v="1"/>
    <s v="rock"/>
    <x v="247"/>
    <d v="2011-02-21T06:00:00"/>
  </r>
  <r>
    <n v="256"/>
    <s v="Smith-Reid"/>
    <s v="Optimized actuating toolset"/>
    <x v="178"/>
    <x v="253"/>
    <x v="0"/>
    <x v="27"/>
    <x v="4"/>
    <s v="GBP"/>
    <n v="1453615200"/>
    <n v="1456812000"/>
    <b v="0"/>
    <b v="0"/>
    <s v="music/rock"/>
    <x v="254"/>
    <x v="254"/>
    <x v="1"/>
    <s v="rock"/>
    <x v="248"/>
    <d v="2016-03-01T06:00:00"/>
  </r>
  <r>
    <n v="257"/>
    <s v="Williams Inc"/>
    <s v="Decentralized exuding strategy"/>
    <x v="57"/>
    <x v="254"/>
    <x v="1"/>
    <x v="45"/>
    <x v="1"/>
    <s v="USD"/>
    <n v="1362463200"/>
    <n v="1363669200"/>
    <b v="0"/>
    <b v="0"/>
    <s v="theater/plays"/>
    <x v="255"/>
    <x v="255"/>
    <x v="3"/>
    <s v="plays"/>
    <x v="249"/>
    <d v="2013-03-19T05:00:00"/>
  </r>
  <r>
    <n v="258"/>
    <s v="Duncan, Mcdonald and Miller"/>
    <s v="Assimilated coherent hardware"/>
    <x v="92"/>
    <x v="255"/>
    <x v="1"/>
    <x v="129"/>
    <x v="1"/>
    <s v="USD"/>
    <n v="1481176800"/>
    <n v="1482904800"/>
    <b v="0"/>
    <b v="1"/>
    <s v="theater/plays"/>
    <x v="256"/>
    <x v="256"/>
    <x v="3"/>
    <s v="plays"/>
    <x v="250"/>
    <d v="2016-12-28T06:00:00"/>
  </r>
  <r>
    <n v="259"/>
    <s v="Watkins Ltd"/>
    <s v="Multi-channeled responsive implementation"/>
    <x v="37"/>
    <x v="256"/>
    <x v="1"/>
    <x v="188"/>
    <x v="1"/>
    <s v="USD"/>
    <n v="1354946400"/>
    <n v="1356588000"/>
    <b v="1"/>
    <b v="0"/>
    <s v="photography/photography books"/>
    <x v="257"/>
    <x v="257"/>
    <x v="7"/>
    <s v="photography books"/>
    <x v="251"/>
    <d v="2012-12-27T06:00:00"/>
  </r>
  <r>
    <n v="260"/>
    <s v="Allen-Jones"/>
    <s v="Centralized modular initiative"/>
    <x v="9"/>
    <x v="257"/>
    <x v="1"/>
    <x v="210"/>
    <x v="1"/>
    <s v="USD"/>
    <n v="1348808400"/>
    <n v="1349845200"/>
    <b v="0"/>
    <b v="0"/>
    <s v="music/rock"/>
    <x v="258"/>
    <x v="258"/>
    <x v="1"/>
    <s v="rock"/>
    <x v="136"/>
    <d v="2012-10-10T05:00:00"/>
  </r>
  <r>
    <n v="261"/>
    <s v="Mason-Smith"/>
    <s v="Reverse-engineered cohesive migration"/>
    <x v="179"/>
    <x v="258"/>
    <x v="0"/>
    <x v="211"/>
    <x v="1"/>
    <s v="USD"/>
    <n v="1282712400"/>
    <n v="1283058000"/>
    <b v="0"/>
    <b v="1"/>
    <s v="music/rock"/>
    <x v="259"/>
    <x v="259"/>
    <x v="1"/>
    <s v="rock"/>
    <x v="252"/>
    <d v="2010-08-29T05:00:00"/>
  </r>
  <r>
    <n v="262"/>
    <s v="Lloyd, Kennedy and Davis"/>
    <s v="Compatible multimedia hub"/>
    <x v="12"/>
    <x v="259"/>
    <x v="1"/>
    <x v="37"/>
    <x v="1"/>
    <s v="USD"/>
    <n v="1301979600"/>
    <n v="1304226000"/>
    <b v="0"/>
    <b v="1"/>
    <s v="music/indie rock"/>
    <x v="260"/>
    <x v="260"/>
    <x v="1"/>
    <s v="indie rock"/>
    <x v="253"/>
    <d v="2011-05-01T05:00:00"/>
  </r>
  <r>
    <n v="263"/>
    <s v="Walker Ltd"/>
    <s v="Organic eco-centric success"/>
    <x v="49"/>
    <x v="260"/>
    <x v="1"/>
    <x v="134"/>
    <x v="1"/>
    <s v="USD"/>
    <n v="1263016800"/>
    <n v="1263016800"/>
    <b v="0"/>
    <b v="0"/>
    <s v="photography/photography books"/>
    <x v="261"/>
    <x v="261"/>
    <x v="7"/>
    <s v="photography books"/>
    <x v="254"/>
    <d v="2010-01-09T06:00:00"/>
  </r>
  <r>
    <n v="264"/>
    <s v="Gordon PLC"/>
    <s v="Virtual reciprocal policy"/>
    <x v="180"/>
    <x v="261"/>
    <x v="1"/>
    <x v="212"/>
    <x v="1"/>
    <s v="USD"/>
    <n v="1360648800"/>
    <n v="1362031200"/>
    <b v="0"/>
    <b v="0"/>
    <s v="theater/plays"/>
    <x v="262"/>
    <x v="262"/>
    <x v="3"/>
    <s v="plays"/>
    <x v="255"/>
    <d v="2013-02-28T06:00:00"/>
  </r>
  <r>
    <n v="265"/>
    <s v="Lee and Sons"/>
    <s v="Persevering interactive emulation"/>
    <x v="70"/>
    <x v="262"/>
    <x v="1"/>
    <x v="99"/>
    <x v="1"/>
    <s v="USD"/>
    <n v="1451800800"/>
    <n v="1455602400"/>
    <b v="0"/>
    <b v="0"/>
    <s v="theater/plays"/>
    <x v="263"/>
    <x v="263"/>
    <x v="3"/>
    <s v="plays"/>
    <x v="256"/>
    <d v="2016-02-16T06:00:00"/>
  </r>
  <r>
    <n v="266"/>
    <s v="Cole LLC"/>
    <s v="Proactive responsive emulation"/>
    <x v="181"/>
    <x v="263"/>
    <x v="0"/>
    <x v="213"/>
    <x v="6"/>
    <s v="EUR"/>
    <n v="1415340000"/>
    <n v="1418191200"/>
    <b v="0"/>
    <b v="1"/>
    <s v="music/jazz"/>
    <x v="264"/>
    <x v="264"/>
    <x v="1"/>
    <s v="jazz"/>
    <x v="257"/>
    <d v="2014-12-10T06:00:00"/>
  </r>
  <r>
    <n v="267"/>
    <s v="Acosta PLC"/>
    <s v="Extended eco-centric function"/>
    <x v="182"/>
    <x v="264"/>
    <x v="1"/>
    <x v="214"/>
    <x v="2"/>
    <s v="AUD"/>
    <n v="1351054800"/>
    <n v="1352440800"/>
    <b v="0"/>
    <b v="0"/>
    <s v="theater/plays"/>
    <x v="265"/>
    <x v="265"/>
    <x v="3"/>
    <s v="plays"/>
    <x v="258"/>
    <d v="2012-11-09T06:00:00"/>
  </r>
  <r>
    <n v="268"/>
    <s v="Brown-Mckee"/>
    <s v="Networked optimal productivity"/>
    <x v="42"/>
    <x v="265"/>
    <x v="1"/>
    <x v="44"/>
    <x v="1"/>
    <s v="USD"/>
    <n v="1349326800"/>
    <n v="1353304800"/>
    <b v="0"/>
    <b v="0"/>
    <s v="film &amp; video/documentary"/>
    <x v="266"/>
    <x v="266"/>
    <x v="4"/>
    <s v="documentary"/>
    <x v="259"/>
    <d v="2012-11-19T06:00:00"/>
  </r>
  <r>
    <n v="269"/>
    <s v="Miles and Sons"/>
    <s v="Persistent attitude-oriented approach"/>
    <x v="26"/>
    <x v="266"/>
    <x v="1"/>
    <x v="215"/>
    <x v="1"/>
    <s v="USD"/>
    <n v="1548914400"/>
    <n v="1550728800"/>
    <b v="0"/>
    <b v="0"/>
    <s v="film &amp; video/television"/>
    <x v="267"/>
    <x v="267"/>
    <x v="4"/>
    <s v="television"/>
    <x v="260"/>
    <d v="2019-02-21T06:00:00"/>
  </r>
  <r>
    <n v="270"/>
    <s v="Sawyer, Horton and Williams"/>
    <s v="Triple-buffered 4thgeneration toolset"/>
    <x v="183"/>
    <x v="267"/>
    <x v="3"/>
    <x v="216"/>
    <x v="1"/>
    <s v="USD"/>
    <n v="1291269600"/>
    <n v="1291442400"/>
    <b v="0"/>
    <b v="0"/>
    <s v="games/video games"/>
    <x v="268"/>
    <x v="268"/>
    <x v="6"/>
    <s v="video games"/>
    <x v="261"/>
    <d v="2010-12-04T06:00:00"/>
  </r>
  <r>
    <n v="271"/>
    <s v="Foley-Cox"/>
    <s v="Progressive zero administration leverage"/>
    <x v="184"/>
    <x v="268"/>
    <x v="2"/>
    <x v="217"/>
    <x v="1"/>
    <s v="USD"/>
    <n v="1449468000"/>
    <n v="1452146400"/>
    <b v="0"/>
    <b v="0"/>
    <s v="photography/photography books"/>
    <x v="269"/>
    <x v="269"/>
    <x v="7"/>
    <s v="photography books"/>
    <x v="262"/>
    <d v="2016-01-07T06:00:00"/>
  </r>
  <r>
    <n v="272"/>
    <s v="Horton, Morrison and Clark"/>
    <s v="Networked radical neural-net"/>
    <x v="185"/>
    <x v="269"/>
    <x v="1"/>
    <x v="218"/>
    <x v="1"/>
    <s v="USD"/>
    <n v="1562734800"/>
    <n v="1564894800"/>
    <b v="0"/>
    <b v="1"/>
    <s v="theater/plays"/>
    <x v="270"/>
    <x v="270"/>
    <x v="3"/>
    <s v="plays"/>
    <x v="263"/>
    <d v="2019-08-04T05:00:00"/>
  </r>
  <r>
    <n v="273"/>
    <s v="Thomas and Sons"/>
    <s v="Re-engineered heuristic forecast"/>
    <x v="75"/>
    <x v="270"/>
    <x v="1"/>
    <x v="219"/>
    <x v="0"/>
    <s v="CAD"/>
    <n v="1505624400"/>
    <n v="1505883600"/>
    <b v="0"/>
    <b v="0"/>
    <s v="theater/plays"/>
    <x v="271"/>
    <x v="271"/>
    <x v="3"/>
    <s v="plays"/>
    <x v="264"/>
    <d v="2017-09-20T05:00:00"/>
  </r>
  <r>
    <n v="274"/>
    <s v="Morgan-Jenkins"/>
    <s v="Fully-configurable background algorithm"/>
    <x v="166"/>
    <x v="271"/>
    <x v="0"/>
    <x v="27"/>
    <x v="1"/>
    <s v="USD"/>
    <n v="1509948000"/>
    <n v="1510380000"/>
    <b v="0"/>
    <b v="0"/>
    <s v="theater/plays"/>
    <x v="272"/>
    <x v="272"/>
    <x v="3"/>
    <s v="plays"/>
    <x v="265"/>
    <d v="2017-11-11T06:00:00"/>
  </r>
  <r>
    <n v="275"/>
    <s v="Ward, Sanchez and Kemp"/>
    <s v="Stand-alone discrete Graphical User Interface"/>
    <x v="61"/>
    <x v="272"/>
    <x v="1"/>
    <x v="220"/>
    <x v="1"/>
    <s v="USD"/>
    <n v="1554526800"/>
    <n v="1555218000"/>
    <b v="0"/>
    <b v="0"/>
    <s v="publishing/translations"/>
    <x v="273"/>
    <x v="273"/>
    <x v="5"/>
    <s v="translations"/>
    <x v="266"/>
    <d v="2019-04-14T05:00:00"/>
  </r>
  <r>
    <n v="276"/>
    <s v="Fields Ltd"/>
    <s v="Front-line foreground project"/>
    <x v="20"/>
    <x v="273"/>
    <x v="0"/>
    <x v="221"/>
    <x v="1"/>
    <s v="USD"/>
    <n v="1334811600"/>
    <n v="1335243600"/>
    <b v="0"/>
    <b v="1"/>
    <s v="games/video games"/>
    <x v="274"/>
    <x v="274"/>
    <x v="6"/>
    <s v="video games"/>
    <x v="267"/>
    <d v="2012-04-24T05:00:00"/>
  </r>
  <r>
    <n v="277"/>
    <s v="Ramos-Mitchell"/>
    <s v="Persevering system-worthy info-mediaries"/>
    <x v="31"/>
    <x v="274"/>
    <x v="1"/>
    <x v="100"/>
    <x v="1"/>
    <s v="USD"/>
    <n v="1279515600"/>
    <n v="1279688400"/>
    <b v="0"/>
    <b v="0"/>
    <s v="theater/plays"/>
    <x v="275"/>
    <x v="275"/>
    <x v="3"/>
    <s v="plays"/>
    <x v="268"/>
    <d v="2010-07-21T05:00:00"/>
  </r>
  <r>
    <n v="278"/>
    <s v="Higgins, Davis and Salazar"/>
    <s v="Distributed multi-tasking strategy"/>
    <x v="50"/>
    <x v="275"/>
    <x v="1"/>
    <x v="222"/>
    <x v="1"/>
    <s v="USD"/>
    <n v="1353909600"/>
    <n v="1356069600"/>
    <b v="0"/>
    <b v="0"/>
    <s v="technology/web"/>
    <x v="276"/>
    <x v="276"/>
    <x v="2"/>
    <s v="web"/>
    <x v="269"/>
    <d v="2012-12-21T06:00:00"/>
  </r>
  <r>
    <n v="279"/>
    <s v="Smith-Jenkins"/>
    <s v="Vision-oriented methodical application"/>
    <x v="48"/>
    <x v="276"/>
    <x v="1"/>
    <x v="223"/>
    <x v="1"/>
    <s v="USD"/>
    <n v="1535950800"/>
    <n v="1536210000"/>
    <b v="0"/>
    <b v="0"/>
    <s v="theater/plays"/>
    <x v="277"/>
    <x v="277"/>
    <x v="3"/>
    <s v="plays"/>
    <x v="270"/>
    <d v="2018-09-06T05:00:00"/>
  </r>
  <r>
    <n v="280"/>
    <s v="Braun PLC"/>
    <s v="Function-based high-level infrastructure"/>
    <x v="186"/>
    <x v="277"/>
    <x v="1"/>
    <x v="224"/>
    <x v="1"/>
    <s v="USD"/>
    <n v="1511244000"/>
    <n v="1511762400"/>
    <b v="0"/>
    <b v="0"/>
    <s v="film &amp; video/animation"/>
    <x v="278"/>
    <x v="278"/>
    <x v="4"/>
    <s v="animation"/>
    <x v="271"/>
    <d v="2017-11-27T06:00:00"/>
  </r>
  <r>
    <n v="281"/>
    <s v="Drake PLC"/>
    <s v="Profound object-oriented paradigm"/>
    <x v="187"/>
    <x v="278"/>
    <x v="0"/>
    <x v="225"/>
    <x v="1"/>
    <s v="USD"/>
    <n v="1331445600"/>
    <n v="1333256400"/>
    <b v="0"/>
    <b v="1"/>
    <s v="theater/plays"/>
    <x v="279"/>
    <x v="279"/>
    <x v="3"/>
    <s v="plays"/>
    <x v="272"/>
    <d v="2012-04-01T05:00:00"/>
  </r>
  <r>
    <n v="282"/>
    <s v="Ross, Kelly and Brown"/>
    <s v="Virtual contextually-based circuit"/>
    <x v="141"/>
    <x v="279"/>
    <x v="1"/>
    <x v="221"/>
    <x v="1"/>
    <s v="USD"/>
    <n v="1480226400"/>
    <n v="1480744800"/>
    <b v="0"/>
    <b v="1"/>
    <s v="film &amp; video/television"/>
    <x v="280"/>
    <x v="280"/>
    <x v="4"/>
    <s v="television"/>
    <x v="73"/>
    <d v="2016-12-03T06:00:00"/>
  </r>
  <r>
    <n v="283"/>
    <s v="Lucas-Mullins"/>
    <s v="Business-focused dynamic instruction set"/>
    <x v="32"/>
    <x v="280"/>
    <x v="0"/>
    <x v="226"/>
    <x v="3"/>
    <s v="DKK"/>
    <n v="1464584400"/>
    <n v="1465016400"/>
    <b v="0"/>
    <b v="0"/>
    <s v="music/rock"/>
    <x v="281"/>
    <x v="281"/>
    <x v="1"/>
    <s v="rock"/>
    <x v="273"/>
    <d v="2016-06-04T05:00:00"/>
  </r>
  <r>
    <n v="284"/>
    <s v="Tran LLC"/>
    <s v="Ameliorated fresh-thinking protocol"/>
    <x v="122"/>
    <x v="281"/>
    <x v="0"/>
    <x v="227"/>
    <x v="1"/>
    <s v="USD"/>
    <n v="1335848400"/>
    <n v="1336280400"/>
    <b v="0"/>
    <b v="0"/>
    <s v="technology/web"/>
    <x v="282"/>
    <x v="282"/>
    <x v="2"/>
    <s v="web"/>
    <x v="274"/>
    <d v="2012-05-06T05:00:00"/>
  </r>
  <r>
    <n v="285"/>
    <s v="Dawson, Brady and Gilbert"/>
    <s v="Front-line optimizing emulation"/>
    <x v="79"/>
    <x v="282"/>
    <x v="1"/>
    <x v="228"/>
    <x v="1"/>
    <s v="USD"/>
    <n v="1473483600"/>
    <n v="1476766800"/>
    <b v="0"/>
    <b v="0"/>
    <s v="theater/plays"/>
    <x v="283"/>
    <x v="283"/>
    <x v="3"/>
    <s v="plays"/>
    <x v="275"/>
    <d v="2016-10-18T05:00:00"/>
  </r>
  <r>
    <n v="286"/>
    <s v="Obrien-Aguirre"/>
    <s v="Devolved uniform complexity"/>
    <x v="188"/>
    <x v="283"/>
    <x v="3"/>
    <x v="229"/>
    <x v="1"/>
    <s v="USD"/>
    <n v="1479880800"/>
    <n v="1480485600"/>
    <b v="0"/>
    <b v="0"/>
    <s v="theater/plays"/>
    <x v="284"/>
    <x v="284"/>
    <x v="3"/>
    <s v="plays"/>
    <x v="276"/>
    <d v="2016-11-30T06:00:00"/>
  </r>
  <r>
    <n v="287"/>
    <s v="Ferguson PLC"/>
    <s v="Public-key intangible superstructure"/>
    <x v="9"/>
    <x v="284"/>
    <x v="1"/>
    <x v="230"/>
    <x v="1"/>
    <s v="USD"/>
    <n v="1430197200"/>
    <n v="1430197200"/>
    <b v="0"/>
    <b v="0"/>
    <s v="music/electric music"/>
    <x v="285"/>
    <x v="285"/>
    <x v="1"/>
    <s v="electric music"/>
    <x v="277"/>
    <d v="2015-04-28T05:00:00"/>
  </r>
  <r>
    <n v="288"/>
    <s v="Garcia Ltd"/>
    <s v="Secured global success"/>
    <x v="36"/>
    <x v="285"/>
    <x v="0"/>
    <x v="231"/>
    <x v="3"/>
    <s v="DKK"/>
    <n v="1331701200"/>
    <n v="1331787600"/>
    <b v="0"/>
    <b v="1"/>
    <s v="music/metal"/>
    <x v="286"/>
    <x v="286"/>
    <x v="1"/>
    <s v="metal"/>
    <x v="278"/>
    <d v="2012-03-15T05:00:00"/>
  </r>
  <r>
    <n v="289"/>
    <s v="Smith, Love and Smith"/>
    <s v="Grass-roots mission-critical capability"/>
    <x v="126"/>
    <x v="286"/>
    <x v="1"/>
    <x v="232"/>
    <x v="0"/>
    <s v="CAD"/>
    <n v="1438578000"/>
    <n v="1438837200"/>
    <b v="0"/>
    <b v="0"/>
    <s v="theater/plays"/>
    <x v="287"/>
    <x v="287"/>
    <x v="3"/>
    <s v="plays"/>
    <x v="279"/>
    <d v="2015-08-06T05:00:00"/>
  </r>
  <r>
    <n v="290"/>
    <s v="Wilson, Hall and Osborne"/>
    <s v="Advanced global data-warehouse"/>
    <x v="189"/>
    <x v="287"/>
    <x v="0"/>
    <x v="233"/>
    <x v="1"/>
    <s v="USD"/>
    <n v="1368162000"/>
    <n v="1370926800"/>
    <b v="0"/>
    <b v="1"/>
    <s v="film &amp; video/documentary"/>
    <x v="288"/>
    <x v="288"/>
    <x v="4"/>
    <s v="documentary"/>
    <x v="280"/>
    <d v="2013-06-11T05:00:00"/>
  </r>
  <r>
    <n v="291"/>
    <s v="Bell, Grimes and Kerr"/>
    <s v="Self-enabling uniform complexity"/>
    <x v="37"/>
    <x v="288"/>
    <x v="1"/>
    <x v="37"/>
    <x v="1"/>
    <s v="USD"/>
    <n v="1318654800"/>
    <n v="1319000400"/>
    <b v="1"/>
    <b v="0"/>
    <s v="technology/web"/>
    <x v="289"/>
    <x v="289"/>
    <x v="2"/>
    <s v="web"/>
    <x v="281"/>
    <d v="2011-10-19T05:00:00"/>
  </r>
  <r>
    <n v="292"/>
    <s v="Ho-Harris"/>
    <s v="Versatile cohesive encoding"/>
    <x v="190"/>
    <x v="289"/>
    <x v="0"/>
    <x v="234"/>
    <x v="1"/>
    <s v="USD"/>
    <n v="1331874000"/>
    <n v="1333429200"/>
    <b v="0"/>
    <b v="0"/>
    <s v="food/food trucks"/>
    <x v="290"/>
    <x v="290"/>
    <x v="0"/>
    <s v="food trucks"/>
    <x v="282"/>
    <d v="2012-04-03T05:00:00"/>
  </r>
  <r>
    <n v="293"/>
    <s v="Ross Group"/>
    <s v="Organized executive solution"/>
    <x v="191"/>
    <x v="290"/>
    <x v="3"/>
    <x v="235"/>
    <x v="6"/>
    <s v="EUR"/>
    <n v="1286254800"/>
    <n v="1287032400"/>
    <b v="0"/>
    <b v="0"/>
    <s v="theater/plays"/>
    <x v="291"/>
    <x v="291"/>
    <x v="3"/>
    <s v="plays"/>
    <x v="283"/>
    <d v="2010-10-14T05:00:00"/>
  </r>
  <r>
    <n v="294"/>
    <s v="Turner-Davis"/>
    <s v="Automated local emulation"/>
    <x v="60"/>
    <x v="291"/>
    <x v="1"/>
    <x v="236"/>
    <x v="1"/>
    <s v="USD"/>
    <n v="1540530000"/>
    <n v="1541570400"/>
    <b v="0"/>
    <b v="0"/>
    <s v="theater/plays"/>
    <x v="292"/>
    <x v="292"/>
    <x v="3"/>
    <s v="plays"/>
    <x v="284"/>
    <d v="2018-11-07T06:00:00"/>
  </r>
  <r>
    <n v="295"/>
    <s v="Smith, Jackson and Herrera"/>
    <s v="Enterprise-wide intermediate middleware"/>
    <x v="192"/>
    <x v="292"/>
    <x v="0"/>
    <x v="237"/>
    <x v="5"/>
    <s v="CHF"/>
    <n v="1381813200"/>
    <n v="1383976800"/>
    <b v="0"/>
    <b v="0"/>
    <s v="theater/plays"/>
    <x v="293"/>
    <x v="293"/>
    <x v="3"/>
    <s v="plays"/>
    <x v="285"/>
    <d v="2013-11-09T06:00:00"/>
  </r>
  <r>
    <n v="296"/>
    <s v="Smith-Hess"/>
    <s v="Grass-roots real-time Local Area Network"/>
    <x v="55"/>
    <x v="293"/>
    <x v="0"/>
    <x v="63"/>
    <x v="2"/>
    <s v="AUD"/>
    <n v="1548655200"/>
    <n v="1550556000"/>
    <b v="0"/>
    <b v="0"/>
    <s v="theater/plays"/>
    <x v="294"/>
    <x v="294"/>
    <x v="3"/>
    <s v="plays"/>
    <x v="286"/>
    <d v="2019-02-19T06:00:00"/>
  </r>
  <r>
    <n v="297"/>
    <s v="Brown, Herring and Bass"/>
    <s v="Organized client-driven capacity"/>
    <x v="44"/>
    <x v="294"/>
    <x v="0"/>
    <x v="238"/>
    <x v="2"/>
    <s v="AUD"/>
    <n v="1389679200"/>
    <n v="1390456800"/>
    <b v="0"/>
    <b v="1"/>
    <s v="theater/plays"/>
    <x v="295"/>
    <x v="295"/>
    <x v="3"/>
    <s v="plays"/>
    <x v="287"/>
    <d v="2014-01-23T06:00:00"/>
  </r>
  <r>
    <n v="298"/>
    <s v="Chase, Garcia and Johnson"/>
    <s v="Adaptive intangible database"/>
    <x v="26"/>
    <x v="295"/>
    <x v="1"/>
    <x v="239"/>
    <x v="1"/>
    <s v="USD"/>
    <n v="1456466400"/>
    <n v="1458018000"/>
    <b v="0"/>
    <b v="1"/>
    <s v="music/rock"/>
    <x v="296"/>
    <x v="296"/>
    <x v="1"/>
    <s v="rock"/>
    <x v="288"/>
    <d v="2016-03-15T05:00:00"/>
  </r>
  <r>
    <n v="299"/>
    <s v="Ramsey and Sons"/>
    <s v="Grass-roots contextually-based algorithm"/>
    <x v="167"/>
    <x v="296"/>
    <x v="0"/>
    <x v="240"/>
    <x v="1"/>
    <s v="USD"/>
    <n v="1456984800"/>
    <n v="1461819600"/>
    <b v="0"/>
    <b v="0"/>
    <s v="food/food trucks"/>
    <x v="297"/>
    <x v="297"/>
    <x v="0"/>
    <s v="food trucks"/>
    <x v="289"/>
    <d v="2016-04-28T05:00:00"/>
  </r>
  <r>
    <n v="300"/>
    <s v="Cooke PLC"/>
    <s v="Focused executive core"/>
    <x v="0"/>
    <x v="297"/>
    <x v="0"/>
    <x v="49"/>
    <x v="3"/>
    <s v="DKK"/>
    <n v="1504069200"/>
    <n v="1504155600"/>
    <b v="0"/>
    <b v="1"/>
    <s v="publishing/nonfiction"/>
    <x v="298"/>
    <x v="298"/>
    <x v="5"/>
    <s v="nonfiction"/>
    <x v="290"/>
    <d v="2017-08-31T05:00:00"/>
  </r>
  <r>
    <n v="301"/>
    <s v="Wong-Walker"/>
    <s v="Multi-channeled disintermediate policy"/>
    <x v="79"/>
    <x v="298"/>
    <x v="1"/>
    <x v="241"/>
    <x v="1"/>
    <s v="USD"/>
    <n v="1424930400"/>
    <n v="1426395600"/>
    <b v="0"/>
    <b v="0"/>
    <s v="film &amp; video/documentary"/>
    <x v="299"/>
    <x v="299"/>
    <x v="4"/>
    <s v="documentary"/>
    <x v="291"/>
    <d v="2015-03-15T05:00:00"/>
  </r>
  <r>
    <n v="302"/>
    <s v="Ferguson, Collins and Mata"/>
    <s v="Customizable bi-directional hardware"/>
    <x v="193"/>
    <x v="299"/>
    <x v="0"/>
    <x v="242"/>
    <x v="1"/>
    <s v="USD"/>
    <n v="1535864400"/>
    <n v="1537074000"/>
    <b v="0"/>
    <b v="0"/>
    <s v="theater/plays"/>
    <x v="300"/>
    <x v="300"/>
    <x v="3"/>
    <s v="plays"/>
    <x v="292"/>
    <d v="2018-09-16T05:00:00"/>
  </r>
  <r>
    <n v="303"/>
    <s v="Guerrero, Flores and Jenkins"/>
    <s v="Networked optimal architecture"/>
    <x v="74"/>
    <x v="300"/>
    <x v="0"/>
    <x v="235"/>
    <x v="1"/>
    <s v="USD"/>
    <n v="1452146400"/>
    <n v="1452578400"/>
    <b v="0"/>
    <b v="0"/>
    <s v="music/indie rock"/>
    <x v="301"/>
    <x v="301"/>
    <x v="1"/>
    <s v="indie rock"/>
    <x v="293"/>
    <d v="2016-01-12T06:00:00"/>
  </r>
  <r>
    <n v="304"/>
    <s v="Peterson PLC"/>
    <s v="User-friendly discrete benchmark"/>
    <x v="118"/>
    <x v="301"/>
    <x v="1"/>
    <x v="23"/>
    <x v="1"/>
    <s v="USD"/>
    <n v="1470546000"/>
    <n v="1474088400"/>
    <b v="0"/>
    <b v="0"/>
    <s v="film &amp; video/documentary"/>
    <x v="302"/>
    <x v="302"/>
    <x v="4"/>
    <s v="documentary"/>
    <x v="294"/>
    <d v="2016-09-17T05:00:00"/>
  </r>
  <r>
    <n v="305"/>
    <s v="Townsend Ltd"/>
    <s v="Grass-roots actuating policy"/>
    <x v="54"/>
    <x v="302"/>
    <x v="1"/>
    <x v="72"/>
    <x v="1"/>
    <s v="USD"/>
    <n v="1458363600"/>
    <n v="1461906000"/>
    <b v="0"/>
    <b v="0"/>
    <s v="theater/plays"/>
    <x v="303"/>
    <x v="303"/>
    <x v="3"/>
    <s v="plays"/>
    <x v="295"/>
    <d v="2016-04-29T05:00:00"/>
  </r>
  <r>
    <n v="306"/>
    <s v="Rush, Reed and Hall"/>
    <s v="Enterprise-wide 3rdgeneration knowledge user"/>
    <x v="191"/>
    <x v="303"/>
    <x v="0"/>
    <x v="243"/>
    <x v="1"/>
    <s v="USD"/>
    <n v="1500008400"/>
    <n v="1500267600"/>
    <b v="0"/>
    <b v="1"/>
    <s v="theater/plays"/>
    <x v="304"/>
    <x v="304"/>
    <x v="3"/>
    <s v="plays"/>
    <x v="296"/>
    <d v="2017-07-17T05:00:00"/>
  </r>
  <r>
    <n v="307"/>
    <s v="Salazar-Dodson"/>
    <s v="Face-to-face zero tolerance moderator"/>
    <x v="194"/>
    <x v="304"/>
    <x v="1"/>
    <x v="244"/>
    <x v="3"/>
    <s v="DKK"/>
    <n v="1338958800"/>
    <n v="1340686800"/>
    <b v="0"/>
    <b v="1"/>
    <s v="publishing/fiction"/>
    <x v="305"/>
    <x v="305"/>
    <x v="5"/>
    <s v="fiction"/>
    <x v="297"/>
    <d v="2012-06-26T05:00:00"/>
  </r>
  <r>
    <n v="308"/>
    <s v="Davis Ltd"/>
    <s v="Grass-roots optimizing projection"/>
    <x v="195"/>
    <x v="305"/>
    <x v="0"/>
    <x v="245"/>
    <x v="1"/>
    <s v="USD"/>
    <n v="1303102800"/>
    <n v="1303189200"/>
    <b v="0"/>
    <b v="0"/>
    <s v="theater/plays"/>
    <x v="306"/>
    <x v="306"/>
    <x v="3"/>
    <s v="plays"/>
    <x v="298"/>
    <d v="2011-04-19T05:00:00"/>
  </r>
  <r>
    <n v="309"/>
    <s v="Harris-Perry"/>
    <s v="User-centric 6thgeneration attitude"/>
    <x v="178"/>
    <x v="306"/>
    <x v="3"/>
    <x v="51"/>
    <x v="1"/>
    <s v="USD"/>
    <n v="1316581200"/>
    <n v="1318309200"/>
    <b v="0"/>
    <b v="1"/>
    <s v="music/indie rock"/>
    <x v="307"/>
    <x v="307"/>
    <x v="1"/>
    <s v="indie rock"/>
    <x v="299"/>
    <d v="2011-10-11T05:00:00"/>
  </r>
  <r>
    <n v="310"/>
    <s v="Velazquez, Hunt and Ortiz"/>
    <s v="Switchable zero tolerance website"/>
    <x v="75"/>
    <x v="307"/>
    <x v="0"/>
    <x v="36"/>
    <x v="1"/>
    <s v="USD"/>
    <n v="1270789200"/>
    <n v="1272171600"/>
    <b v="0"/>
    <b v="0"/>
    <s v="games/video games"/>
    <x v="308"/>
    <x v="308"/>
    <x v="6"/>
    <s v="video games"/>
    <x v="300"/>
    <d v="2010-04-25T05:00:00"/>
  </r>
  <r>
    <n v="311"/>
    <s v="Flores PLC"/>
    <s v="Focused real-time help-desk"/>
    <x v="9"/>
    <x v="308"/>
    <x v="1"/>
    <x v="246"/>
    <x v="1"/>
    <s v="USD"/>
    <n v="1297836000"/>
    <n v="1298872800"/>
    <b v="0"/>
    <b v="0"/>
    <s v="theater/plays"/>
    <x v="309"/>
    <x v="309"/>
    <x v="3"/>
    <s v="plays"/>
    <x v="247"/>
    <d v="2011-02-28T06:00:00"/>
  </r>
  <r>
    <n v="312"/>
    <s v="Martinez LLC"/>
    <s v="Robust impactful approach"/>
    <x v="18"/>
    <x v="309"/>
    <x v="1"/>
    <x v="247"/>
    <x v="1"/>
    <s v="USD"/>
    <n v="1382677200"/>
    <n v="1383282000"/>
    <b v="0"/>
    <b v="0"/>
    <s v="theater/plays"/>
    <x v="310"/>
    <x v="310"/>
    <x v="3"/>
    <s v="plays"/>
    <x v="244"/>
    <d v="2013-11-01T05:00:00"/>
  </r>
  <r>
    <n v="313"/>
    <s v="Miller-Irwin"/>
    <s v="Secured maximized policy"/>
    <x v="196"/>
    <x v="310"/>
    <x v="1"/>
    <x v="248"/>
    <x v="1"/>
    <s v="USD"/>
    <n v="1330322400"/>
    <n v="1330495200"/>
    <b v="0"/>
    <b v="0"/>
    <s v="music/rock"/>
    <x v="311"/>
    <x v="311"/>
    <x v="1"/>
    <s v="rock"/>
    <x v="301"/>
    <d v="2012-02-29T06:00:00"/>
  </r>
  <r>
    <n v="314"/>
    <s v="Sanchez-Morgan"/>
    <s v="Realigned upward-trending strategy"/>
    <x v="1"/>
    <x v="311"/>
    <x v="1"/>
    <x v="221"/>
    <x v="1"/>
    <s v="USD"/>
    <n v="1552366800"/>
    <n v="1552798800"/>
    <b v="0"/>
    <b v="1"/>
    <s v="film &amp; video/documentary"/>
    <x v="312"/>
    <x v="312"/>
    <x v="4"/>
    <s v="documentary"/>
    <x v="188"/>
    <d v="2019-03-17T05:00:00"/>
  </r>
  <r>
    <n v="315"/>
    <s v="Lopez, Adams and Johnson"/>
    <s v="Open-source interactive knowledge user"/>
    <x v="40"/>
    <x v="312"/>
    <x v="0"/>
    <x v="249"/>
    <x v="1"/>
    <s v="USD"/>
    <n v="1400907600"/>
    <n v="1403413200"/>
    <b v="0"/>
    <b v="0"/>
    <s v="theater/plays"/>
    <x v="313"/>
    <x v="313"/>
    <x v="3"/>
    <s v="plays"/>
    <x v="302"/>
    <d v="2014-06-22T05:00:00"/>
  </r>
  <r>
    <n v="316"/>
    <s v="Martin-Marshall"/>
    <s v="Configurable demand-driven matrix"/>
    <x v="103"/>
    <x v="313"/>
    <x v="0"/>
    <x v="250"/>
    <x v="6"/>
    <s v="EUR"/>
    <n v="1574143200"/>
    <n v="1574229600"/>
    <b v="0"/>
    <b v="1"/>
    <s v="food/food trucks"/>
    <x v="314"/>
    <x v="314"/>
    <x v="0"/>
    <s v="food trucks"/>
    <x v="303"/>
    <d v="2019-11-20T06:00:00"/>
  </r>
  <r>
    <n v="317"/>
    <s v="Summers PLC"/>
    <s v="Cross-group coherent hierarchy"/>
    <x v="47"/>
    <x v="314"/>
    <x v="0"/>
    <x v="141"/>
    <x v="1"/>
    <s v="USD"/>
    <n v="1494738000"/>
    <n v="1495861200"/>
    <b v="0"/>
    <b v="0"/>
    <s v="theater/plays"/>
    <x v="315"/>
    <x v="315"/>
    <x v="3"/>
    <s v="plays"/>
    <x v="304"/>
    <d v="2017-05-27T05:00:00"/>
  </r>
  <r>
    <n v="318"/>
    <s v="Young, Hart and Ryan"/>
    <s v="Decentralized demand-driven open system"/>
    <x v="57"/>
    <x v="315"/>
    <x v="0"/>
    <x v="68"/>
    <x v="1"/>
    <s v="USD"/>
    <n v="1392357600"/>
    <n v="1392530400"/>
    <b v="0"/>
    <b v="0"/>
    <s v="music/rock"/>
    <x v="316"/>
    <x v="316"/>
    <x v="1"/>
    <s v="rock"/>
    <x v="305"/>
    <d v="2014-02-16T06:00:00"/>
  </r>
  <r>
    <n v="319"/>
    <s v="Mills Group"/>
    <s v="Advanced empowering matrix"/>
    <x v="141"/>
    <x v="316"/>
    <x v="3"/>
    <x v="251"/>
    <x v="1"/>
    <s v="USD"/>
    <n v="1281589200"/>
    <n v="1283662800"/>
    <b v="0"/>
    <b v="0"/>
    <s v="technology/web"/>
    <x v="317"/>
    <x v="317"/>
    <x v="2"/>
    <s v="web"/>
    <x v="306"/>
    <d v="2010-09-05T05:00:00"/>
  </r>
  <r>
    <n v="320"/>
    <s v="Sandoval-Powell"/>
    <s v="Phased holistic implementation"/>
    <x v="197"/>
    <x v="317"/>
    <x v="0"/>
    <x v="175"/>
    <x v="1"/>
    <s v="USD"/>
    <n v="1305003600"/>
    <n v="1305781200"/>
    <b v="0"/>
    <b v="0"/>
    <s v="publishing/fiction"/>
    <x v="318"/>
    <x v="318"/>
    <x v="5"/>
    <s v="fiction"/>
    <x v="307"/>
    <d v="2011-05-19T05:00:00"/>
  </r>
  <r>
    <n v="321"/>
    <s v="Mills, Frazier and Perez"/>
    <s v="Proactive attitude-oriented knowledge user"/>
    <x v="198"/>
    <x v="318"/>
    <x v="0"/>
    <x v="194"/>
    <x v="1"/>
    <s v="USD"/>
    <n v="1301634000"/>
    <n v="1302325200"/>
    <b v="0"/>
    <b v="0"/>
    <s v="film &amp; video/shorts"/>
    <x v="319"/>
    <x v="319"/>
    <x v="4"/>
    <s v="shorts"/>
    <x v="308"/>
    <d v="2011-04-09T05:00:00"/>
  </r>
  <r>
    <n v="322"/>
    <s v="Hebert Group"/>
    <s v="Visionary asymmetric Graphical User Interface"/>
    <x v="199"/>
    <x v="319"/>
    <x v="1"/>
    <x v="252"/>
    <x v="1"/>
    <s v="USD"/>
    <n v="1290664800"/>
    <n v="1291788000"/>
    <b v="0"/>
    <b v="0"/>
    <s v="theater/plays"/>
    <x v="320"/>
    <x v="320"/>
    <x v="3"/>
    <s v="plays"/>
    <x v="309"/>
    <d v="2010-12-08T06:00:00"/>
  </r>
  <r>
    <n v="323"/>
    <s v="Cole, Smith and Wood"/>
    <s v="Integrated zero-defect help-desk"/>
    <x v="200"/>
    <x v="320"/>
    <x v="0"/>
    <x v="150"/>
    <x v="4"/>
    <s v="GBP"/>
    <n v="1395896400"/>
    <n v="1396069200"/>
    <b v="0"/>
    <b v="0"/>
    <s v="film &amp; video/documentary"/>
    <x v="321"/>
    <x v="321"/>
    <x v="4"/>
    <s v="documentary"/>
    <x v="310"/>
    <d v="2014-03-29T05:00:00"/>
  </r>
  <r>
    <n v="324"/>
    <s v="Harris, Hall and Harris"/>
    <s v="Inverse analyzing matrices"/>
    <x v="143"/>
    <x v="321"/>
    <x v="1"/>
    <x v="253"/>
    <x v="1"/>
    <s v="USD"/>
    <n v="1434862800"/>
    <n v="1435899600"/>
    <b v="0"/>
    <b v="1"/>
    <s v="theater/plays"/>
    <x v="322"/>
    <x v="322"/>
    <x v="3"/>
    <s v="plays"/>
    <x v="311"/>
    <d v="2015-07-03T05:00:00"/>
  </r>
  <r>
    <n v="325"/>
    <s v="Saunders Group"/>
    <s v="Programmable systemic implementation"/>
    <x v="191"/>
    <x v="322"/>
    <x v="0"/>
    <x v="107"/>
    <x v="1"/>
    <s v="USD"/>
    <n v="1529125200"/>
    <n v="1531112400"/>
    <b v="0"/>
    <b v="1"/>
    <s v="theater/plays"/>
    <x v="323"/>
    <x v="323"/>
    <x v="3"/>
    <s v="plays"/>
    <x v="79"/>
    <d v="2018-07-09T05:00:00"/>
  </r>
  <r>
    <n v="326"/>
    <s v="Pham, Avila and Nash"/>
    <s v="Multi-channeled next generation architecture"/>
    <x v="44"/>
    <x v="323"/>
    <x v="0"/>
    <x v="58"/>
    <x v="1"/>
    <s v="USD"/>
    <n v="1451109600"/>
    <n v="1451628000"/>
    <b v="0"/>
    <b v="0"/>
    <s v="film &amp; video/animation"/>
    <x v="324"/>
    <x v="324"/>
    <x v="4"/>
    <s v="animation"/>
    <x v="312"/>
    <d v="2016-01-01T06:00:00"/>
  </r>
  <r>
    <n v="327"/>
    <s v="Patterson, Salinas and Lucas"/>
    <s v="Digitized 3rdgeneration encoding"/>
    <x v="97"/>
    <x v="324"/>
    <x v="0"/>
    <x v="254"/>
    <x v="1"/>
    <s v="USD"/>
    <n v="1566968400"/>
    <n v="1567314000"/>
    <b v="0"/>
    <b v="1"/>
    <s v="theater/plays"/>
    <x v="325"/>
    <x v="325"/>
    <x v="3"/>
    <s v="plays"/>
    <x v="313"/>
    <d v="2019-09-01T05:00:00"/>
  </r>
  <r>
    <n v="328"/>
    <s v="Young PLC"/>
    <s v="Innovative well-modulated functionalities"/>
    <x v="201"/>
    <x v="325"/>
    <x v="1"/>
    <x v="255"/>
    <x v="1"/>
    <s v="USD"/>
    <n v="1543557600"/>
    <n v="1544508000"/>
    <b v="0"/>
    <b v="0"/>
    <s v="music/rock"/>
    <x v="326"/>
    <x v="326"/>
    <x v="1"/>
    <s v="rock"/>
    <x v="314"/>
    <d v="2018-12-11T06:00:00"/>
  </r>
  <r>
    <n v="329"/>
    <s v="Willis and Sons"/>
    <s v="Fundamental incremental database"/>
    <x v="202"/>
    <x v="326"/>
    <x v="2"/>
    <x v="57"/>
    <x v="1"/>
    <s v="USD"/>
    <n v="1481522400"/>
    <n v="1482472800"/>
    <b v="0"/>
    <b v="0"/>
    <s v="games/video games"/>
    <x v="327"/>
    <x v="327"/>
    <x v="6"/>
    <s v="video games"/>
    <x v="315"/>
    <d v="2016-12-23T06:00:00"/>
  </r>
  <r>
    <n v="330"/>
    <s v="Thompson-Bates"/>
    <s v="Expanded encompassing open architecture"/>
    <x v="203"/>
    <x v="327"/>
    <x v="1"/>
    <x v="256"/>
    <x v="4"/>
    <s v="GBP"/>
    <n v="1512712800"/>
    <n v="1512799200"/>
    <b v="0"/>
    <b v="0"/>
    <s v="film &amp; video/documentary"/>
    <x v="328"/>
    <x v="328"/>
    <x v="4"/>
    <s v="documentary"/>
    <x v="316"/>
    <d v="2017-12-09T06:00:00"/>
  </r>
  <r>
    <n v="331"/>
    <s v="Rose-Silva"/>
    <s v="Intuitive static portal"/>
    <x v="88"/>
    <x v="328"/>
    <x v="1"/>
    <x v="257"/>
    <x v="1"/>
    <s v="USD"/>
    <n v="1324274400"/>
    <n v="1324360800"/>
    <b v="0"/>
    <b v="0"/>
    <s v="food/food trucks"/>
    <x v="329"/>
    <x v="329"/>
    <x v="0"/>
    <s v="food trucks"/>
    <x v="317"/>
    <d v="2011-12-20T06:00:00"/>
  </r>
  <r>
    <n v="332"/>
    <s v="Pacheco, Johnson and Torres"/>
    <s v="Optional bandwidth-monitored definition"/>
    <x v="204"/>
    <x v="329"/>
    <x v="1"/>
    <x v="258"/>
    <x v="1"/>
    <s v="USD"/>
    <n v="1364446800"/>
    <n v="1364533200"/>
    <b v="0"/>
    <b v="0"/>
    <s v="technology/wearables"/>
    <x v="330"/>
    <x v="330"/>
    <x v="2"/>
    <s v="wearables"/>
    <x v="318"/>
    <d v="2013-03-29T05:00:00"/>
  </r>
  <r>
    <n v="333"/>
    <s v="Carlson, Dixon and Jones"/>
    <s v="Persistent well-modulated synergy"/>
    <x v="103"/>
    <x v="330"/>
    <x v="1"/>
    <x v="259"/>
    <x v="1"/>
    <s v="USD"/>
    <n v="1542693600"/>
    <n v="1545112800"/>
    <b v="0"/>
    <b v="0"/>
    <s v="theater/plays"/>
    <x v="331"/>
    <x v="331"/>
    <x v="3"/>
    <s v="plays"/>
    <x v="319"/>
    <d v="2018-12-18T06:00:00"/>
  </r>
  <r>
    <n v="334"/>
    <s v="Mcgee Group"/>
    <s v="Assimilated discrete algorithm"/>
    <x v="205"/>
    <x v="331"/>
    <x v="1"/>
    <x v="260"/>
    <x v="1"/>
    <s v="USD"/>
    <n v="1515564000"/>
    <n v="1516168800"/>
    <b v="0"/>
    <b v="0"/>
    <s v="music/rock"/>
    <x v="332"/>
    <x v="332"/>
    <x v="1"/>
    <s v="rock"/>
    <x v="32"/>
    <d v="2018-01-17T06:00:00"/>
  </r>
  <r>
    <n v="335"/>
    <s v="Jordan-Acosta"/>
    <s v="Operative uniform hub"/>
    <x v="206"/>
    <x v="332"/>
    <x v="1"/>
    <x v="261"/>
    <x v="1"/>
    <s v="USD"/>
    <n v="1573797600"/>
    <n v="1574920800"/>
    <b v="0"/>
    <b v="0"/>
    <s v="music/rock"/>
    <x v="333"/>
    <x v="333"/>
    <x v="1"/>
    <s v="rock"/>
    <x v="320"/>
    <d v="2019-11-28T06:00:00"/>
  </r>
  <r>
    <n v="336"/>
    <s v="Nunez Inc"/>
    <s v="Customizable intangible capability"/>
    <x v="207"/>
    <x v="333"/>
    <x v="0"/>
    <x v="262"/>
    <x v="1"/>
    <s v="USD"/>
    <n v="1292392800"/>
    <n v="1292479200"/>
    <b v="0"/>
    <b v="1"/>
    <s v="music/rock"/>
    <x v="334"/>
    <x v="334"/>
    <x v="1"/>
    <s v="rock"/>
    <x v="321"/>
    <d v="2010-12-16T06:00:00"/>
  </r>
  <r>
    <n v="337"/>
    <s v="Hayden Ltd"/>
    <s v="Innovative didactic analyzer"/>
    <x v="208"/>
    <x v="334"/>
    <x v="1"/>
    <x v="263"/>
    <x v="1"/>
    <s v="USD"/>
    <n v="1573452000"/>
    <n v="1573538400"/>
    <b v="0"/>
    <b v="0"/>
    <s v="theater/plays"/>
    <x v="335"/>
    <x v="335"/>
    <x v="3"/>
    <s v="plays"/>
    <x v="322"/>
    <d v="2019-11-12T06:00:00"/>
  </r>
  <r>
    <n v="338"/>
    <s v="Gonzalez-Burton"/>
    <s v="Decentralized intangible encoding"/>
    <x v="209"/>
    <x v="335"/>
    <x v="1"/>
    <x v="264"/>
    <x v="1"/>
    <s v="USD"/>
    <n v="1317790800"/>
    <n v="1320382800"/>
    <b v="0"/>
    <b v="0"/>
    <s v="theater/plays"/>
    <x v="336"/>
    <x v="336"/>
    <x v="3"/>
    <s v="plays"/>
    <x v="323"/>
    <d v="2011-11-04T05:00:00"/>
  </r>
  <r>
    <n v="339"/>
    <s v="Lewis, Taylor and Rivers"/>
    <s v="Front-line transitional algorithm"/>
    <x v="210"/>
    <x v="336"/>
    <x v="3"/>
    <x v="265"/>
    <x v="0"/>
    <s v="CAD"/>
    <n v="1501650000"/>
    <n v="1502859600"/>
    <b v="0"/>
    <b v="0"/>
    <s v="theater/plays"/>
    <x v="337"/>
    <x v="337"/>
    <x v="3"/>
    <s v="plays"/>
    <x v="324"/>
    <d v="2017-08-16T05:00:00"/>
  </r>
  <r>
    <n v="340"/>
    <s v="Butler, Henry and Espinoza"/>
    <s v="Switchable didactic matrices"/>
    <x v="211"/>
    <x v="337"/>
    <x v="0"/>
    <x v="224"/>
    <x v="1"/>
    <s v="USD"/>
    <n v="1323669600"/>
    <n v="1323756000"/>
    <b v="0"/>
    <b v="0"/>
    <s v="photography/photography books"/>
    <x v="338"/>
    <x v="338"/>
    <x v="7"/>
    <s v="photography books"/>
    <x v="325"/>
    <d v="2011-12-13T06:00:00"/>
  </r>
  <r>
    <n v="341"/>
    <s v="Guzman Group"/>
    <s v="Ameliorated disintermediate utilization"/>
    <x v="212"/>
    <x v="338"/>
    <x v="0"/>
    <x v="266"/>
    <x v="1"/>
    <s v="USD"/>
    <n v="1440738000"/>
    <n v="1441342800"/>
    <b v="0"/>
    <b v="0"/>
    <s v="music/indie rock"/>
    <x v="339"/>
    <x v="339"/>
    <x v="1"/>
    <s v="indie rock"/>
    <x v="326"/>
    <d v="2015-09-04T05:00:00"/>
  </r>
  <r>
    <n v="342"/>
    <s v="Gibson-Hernandez"/>
    <s v="Visionary foreground middleware"/>
    <x v="213"/>
    <x v="339"/>
    <x v="0"/>
    <x v="267"/>
    <x v="1"/>
    <s v="USD"/>
    <n v="1374296400"/>
    <n v="1375333200"/>
    <b v="0"/>
    <b v="0"/>
    <s v="theater/plays"/>
    <x v="340"/>
    <x v="340"/>
    <x v="3"/>
    <s v="plays"/>
    <x v="327"/>
    <d v="2013-08-01T05:00:00"/>
  </r>
  <r>
    <n v="343"/>
    <s v="Spencer-Weber"/>
    <s v="Optional zero-defect task-force"/>
    <x v="25"/>
    <x v="340"/>
    <x v="0"/>
    <x v="98"/>
    <x v="1"/>
    <s v="USD"/>
    <n v="1384840800"/>
    <n v="1389420000"/>
    <b v="0"/>
    <b v="0"/>
    <s v="theater/plays"/>
    <x v="341"/>
    <x v="341"/>
    <x v="3"/>
    <s v="plays"/>
    <x v="328"/>
    <d v="2014-01-11T06:00:00"/>
  </r>
  <r>
    <n v="344"/>
    <s v="Berger, Johnson and Marshall"/>
    <s v="Devolved exuding emulation"/>
    <x v="214"/>
    <x v="341"/>
    <x v="0"/>
    <x v="268"/>
    <x v="1"/>
    <s v="USD"/>
    <n v="1516600800"/>
    <n v="1520056800"/>
    <b v="0"/>
    <b v="0"/>
    <s v="games/video games"/>
    <x v="342"/>
    <x v="342"/>
    <x v="6"/>
    <s v="video games"/>
    <x v="329"/>
    <d v="2018-03-03T06:00:00"/>
  </r>
  <r>
    <n v="345"/>
    <s v="Taylor, Cisneros and Romero"/>
    <s v="Open-source neutral task-force"/>
    <x v="215"/>
    <x v="342"/>
    <x v="0"/>
    <x v="269"/>
    <x v="4"/>
    <s v="GBP"/>
    <n v="1436418000"/>
    <n v="1436504400"/>
    <b v="0"/>
    <b v="0"/>
    <s v="film &amp; video/drama"/>
    <x v="343"/>
    <x v="343"/>
    <x v="4"/>
    <s v="drama"/>
    <x v="330"/>
    <d v="2015-07-10T05:00:00"/>
  </r>
  <r>
    <n v="346"/>
    <s v="Little-Marsh"/>
    <s v="Virtual attitude-oriented migration"/>
    <x v="48"/>
    <x v="343"/>
    <x v="0"/>
    <x v="270"/>
    <x v="1"/>
    <s v="USD"/>
    <n v="1503550800"/>
    <n v="1508302800"/>
    <b v="0"/>
    <b v="1"/>
    <s v="music/indie rock"/>
    <x v="344"/>
    <x v="344"/>
    <x v="1"/>
    <s v="indie rock"/>
    <x v="331"/>
    <d v="2017-10-18T05:00:00"/>
  </r>
  <r>
    <n v="347"/>
    <s v="Petersen and Sons"/>
    <s v="Open-source full-range portal"/>
    <x v="79"/>
    <x v="344"/>
    <x v="1"/>
    <x v="271"/>
    <x v="1"/>
    <s v="USD"/>
    <n v="1423634400"/>
    <n v="1425708000"/>
    <b v="0"/>
    <b v="0"/>
    <s v="technology/web"/>
    <x v="345"/>
    <x v="345"/>
    <x v="2"/>
    <s v="web"/>
    <x v="332"/>
    <d v="2015-03-07T06:00:00"/>
  </r>
  <r>
    <n v="348"/>
    <s v="Hensley Ltd"/>
    <s v="Versatile cohesive open system"/>
    <x v="216"/>
    <x v="345"/>
    <x v="0"/>
    <x v="272"/>
    <x v="1"/>
    <s v="USD"/>
    <n v="1487224800"/>
    <n v="1488348000"/>
    <b v="0"/>
    <b v="0"/>
    <s v="food/food trucks"/>
    <x v="346"/>
    <x v="346"/>
    <x v="0"/>
    <s v="food trucks"/>
    <x v="333"/>
    <d v="2017-03-01T06:00:00"/>
  </r>
  <r>
    <n v="349"/>
    <s v="Navarro and Sons"/>
    <s v="Multi-layered bottom-line frame"/>
    <x v="217"/>
    <x v="346"/>
    <x v="0"/>
    <x v="273"/>
    <x v="1"/>
    <s v="USD"/>
    <n v="1500008400"/>
    <n v="1502600400"/>
    <b v="0"/>
    <b v="0"/>
    <s v="theater/plays"/>
    <x v="347"/>
    <x v="347"/>
    <x v="3"/>
    <s v="plays"/>
    <x v="296"/>
    <d v="2017-08-13T05:00:00"/>
  </r>
  <r>
    <n v="350"/>
    <s v="Shannon Ltd"/>
    <s v="Pre-emptive neutral capacity"/>
    <x v="0"/>
    <x v="297"/>
    <x v="0"/>
    <x v="49"/>
    <x v="1"/>
    <s v="USD"/>
    <n v="1432098000"/>
    <n v="1433653200"/>
    <b v="0"/>
    <b v="1"/>
    <s v="music/jazz"/>
    <x v="298"/>
    <x v="298"/>
    <x v="1"/>
    <s v="jazz"/>
    <x v="334"/>
    <d v="2015-06-07T05:00:00"/>
  </r>
  <r>
    <n v="351"/>
    <s v="Young LLC"/>
    <s v="Universal maximized methodology"/>
    <x v="218"/>
    <x v="347"/>
    <x v="1"/>
    <x v="274"/>
    <x v="1"/>
    <s v="USD"/>
    <n v="1440392400"/>
    <n v="1441602000"/>
    <b v="0"/>
    <b v="0"/>
    <s v="music/rock"/>
    <x v="348"/>
    <x v="348"/>
    <x v="1"/>
    <s v="rock"/>
    <x v="335"/>
    <d v="2015-09-07T05:00:00"/>
  </r>
  <r>
    <n v="352"/>
    <s v="Adams, Willis and Sanchez"/>
    <s v="Expanded hybrid hardware"/>
    <x v="54"/>
    <x v="348"/>
    <x v="0"/>
    <x v="254"/>
    <x v="0"/>
    <s v="CAD"/>
    <n v="1446876000"/>
    <n v="1447567200"/>
    <b v="0"/>
    <b v="0"/>
    <s v="theater/plays"/>
    <x v="349"/>
    <x v="349"/>
    <x v="3"/>
    <s v="plays"/>
    <x v="336"/>
    <d v="2015-11-15T06:00:00"/>
  </r>
  <r>
    <n v="353"/>
    <s v="Mills-Roy"/>
    <s v="Profit-focused multi-tasking access"/>
    <x v="219"/>
    <x v="349"/>
    <x v="1"/>
    <x v="275"/>
    <x v="1"/>
    <s v="USD"/>
    <n v="1562302800"/>
    <n v="1562389200"/>
    <b v="0"/>
    <b v="0"/>
    <s v="theater/plays"/>
    <x v="350"/>
    <x v="350"/>
    <x v="3"/>
    <s v="plays"/>
    <x v="337"/>
    <d v="2019-07-06T05:00:00"/>
  </r>
  <r>
    <n v="354"/>
    <s v="Brown Group"/>
    <s v="Profit-focused transitional capability"/>
    <x v="55"/>
    <x v="350"/>
    <x v="1"/>
    <x v="175"/>
    <x v="3"/>
    <s v="DKK"/>
    <n v="1378184400"/>
    <n v="1378789200"/>
    <b v="0"/>
    <b v="0"/>
    <s v="film &amp; video/documentary"/>
    <x v="351"/>
    <x v="351"/>
    <x v="4"/>
    <s v="documentary"/>
    <x v="338"/>
    <d v="2013-09-10T05:00:00"/>
  </r>
  <r>
    <n v="355"/>
    <s v="Burns-Burnett"/>
    <s v="Front-line scalable definition"/>
    <x v="167"/>
    <x v="351"/>
    <x v="2"/>
    <x v="99"/>
    <x v="1"/>
    <s v="USD"/>
    <n v="1485064800"/>
    <n v="1488520800"/>
    <b v="0"/>
    <b v="0"/>
    <s v="technology/wearables"/>
    <x v="352"/>
    <x v="352"/>
    <x v="2"/>
    <s v="wearables"/>
    <x v="339"/>
    <d v="2017-03-03T06:00:00"/>
  </r>
  <r>
    <n v="356"/>
    <s v="Glass, Nunez and Mcdonald"/>
    <s v="Open-source systematic protocol"/>
    <x v="29"/>
    <x v="352"/>
    <x v="0"/>
    <x v="174"/>
    <x v="6"/>
    <s v="EUR"/>
    <n v="1326520800"/>
    <n v="1327298400"/>
    <b v="0"/>
    <b v="0"/>
    <s v="theater/plays"/>
    <x v="353"/>
    <x v="353"/>
    <x v="3"/>
    <s v="plays"/>
    <x v="340"/>
    <d v="2012-01-23T06:00:00"/>
  </r>
  <r>
    <n v="357"/>
    <s v="Perez, Davis and Wilson"/>
    <s v="Implemented tangible algorithm"/>
    <x v="173"/>
    <x v="353"/>
    <x v="1"/>
    <x v="142"/>
    <x v="1"/>
    <s v="USD"/>
    <n v="1441256400"/>
    <n v="1443416400"/>
    <b v="0"/>
    <b v="0"/>
    <s v="games/video games"/>
    <x v="354"/>
    <x v="354"/>
    <x v="6"/>
    <s v="video games"/>
    <x v="341"/>
    <d v="2015-09-28T05:00:00"/>
  </r>
  <r>
    <n v="358"/>
    <s v="Diaz-Garcia"/>
    <s v="Profit-focused 3rdgeneration circuit"/>
    <x v="62"/>
    <x v="354"/>
    <x v="0"/>
    <x v="276"/>
    <x v="0"/>
    <s v="CAD"/>
    <n v="1533877200"/>
    <n v="1534136400"/>
    <b v="1"/>
    <b v="0"/>
    <s v="photography/photography books"/>
    <x v="355"/>
    <x v="355"/>
    <x v="7"/>
    <s v="photography books"/>
    <x v="342"/>
    <d v="2018-08-13T05:00:00"/>
  </r>
  <r>
    <n v="359"/>
    <s v="Salazar-Moon"/>
    <s v="Compatible needs-based architecture"/>
    <x v="220"/>
    <x v="355"/>
    <x v="1"/>
    <x v="277"/>
    <x v="1"/>
    <s v="USD"/>
    <n v="1314421200"/>
    <n v="1315026000"/>
    <b v="0"/>
    <b v="0"/>
    <s v="film &amp; video/animation"/>
    <x v="356"/>
    <x v="356"/>
    <x v="4"/>
    <s v="animation"/>
    <x v="343"/>
    <d v="2011-09-03T05:00:00"/>
  </r>
  <r>
    <n v="360"/>
    <s v="Larsen-Chung"/>
    <s v="Right-sized zero tolerance migration"/>
    <x v="221"/>
    <x v="356"/>
    <x v="1"/>
    <x v="278"/>
    <x v="4"/>
    <s v="GBP"/>
    <n v="1293861600"/>
    <n v="1295071200"/>
    <b v="0"/>
    <b v="1"/>
    <s v="theater/plays"/>
    <x v="357"/>
    <x v="357"/>
    <x v="3"/>
    <s v="plays"/>
    <x v="344"/>
    <d v="2011-01-15T06:00:00"/>
  </r>
  <r>
    <n v="361"/>
    <s v="Anderson and Sons"/>
    <s v="Quality-focused reciprocal structure"/>
    <x v="20"/>
    <x v="357"/>
    <x v="1"/>
    <x v="39"/>
    <x v="1"/>
    <s v="USD"/>
    <n v="1507352400"/>
    <n v="1509426000"/>
    <b v="0"/>
    <b v="0"/>
    <s v="theater/plays"/>
    <x v="358"/>
    <x v="358"/>
    <x v="3"/>
    <s v="plays"/>
    <x v="345"/>
    <d v="2017-10-31T05:00:00"/>
  </r>
  <r>
    <n v="362"/>
    <s v="Lawrence Group"/>
    <s v="Automated actuating conglomeration"/>
    <x v="41"/>
    <x v="358"/>
    <x v="1"/>
    <x v="271"/>
    <x v="1"/>
    <s v="USD"/>
    <n v="1296108000"/>
    <n v="1299391200"/>
    <b v="0"/>
    <b v="0"/>
    <s v="music/rock"/>
    <x v="359"/>
    <x v="359"/>
    <x v="1"/>
    <s v="rock"/>
    <x v="65"/>
    <d v="2011-03-06T06:00:00"/>
  </r>
  <r>
    <n v="363"/>
    <s v="Gray-Davis"/>
    <s v="Re-contextualized local initiative"/>
    <x v="5"/>
    <x v="359"/>
    <x v="1"/>
    <x v="279"/>
    <x v="1"/>
    <s v="USD"/>
    <n v="1324965600"/>
    <n v="1325052000"/>
    <b v="0"/>
    <b v="0"/>
    <s v="music/rock"/>
    <x v="360"/>
    <x v="360"/>
    <x v="1"/>
    <s v="rock"/>
    <x v="346"/>
    <d v="2011-12-28T06:00:00"/>
  </r>
  <r>
    <n v="364"/>
    <s v="Ramirez-Myers"/>
    <s v="Switchable intangible definition"/>
    <x v="79"/>
    <x v="360"/>
    <x v="1"/>
    <x v="129"/>
    <x v="1"/>
    <s v="USD"/>
    <n v="1520229600"/>
    <n v="1522818000"/>
    <b v="0"/>
    <b v="0"/>
    <s v="music/indie rock"/>
    <x v="361"/>
    <x v="361"/>
    <x v="1"/>
    <s v="indie rock"/>
    <x v="347"/>
    <d v="2018-04-04T05:00:00"/>
  </r>
  <r>
    <n v="365"/>
    <s v="Lucas, Hall and Bonilla"/>
    <s v="Networked bottom-line initiative"/>
    <x v="39"/>
    <x v="361"/>
    <x v="1"/>
    <x v="192"/>
    <x v="2"/>
    <s v="AUD"/>
    <n v="1482991200"/>
    <n v="1485324000"/>
    <b v="0"/>
    <b v="0"/>
    <s v="theater/plays"/>
    <x v="362"/>
    <x v="362"/>
    <x v="3"/>
    <s v="plays"/>
    <x v="348"/>
    <d v="2017-01-25T06:00:00"/>
  </r>
  <r>
    <n v="366"/>
    <s v="Williams, Perez and Villegas"/>
    <s v="Robust directional system engine"/>
    <x v="37"/>
    <x v="362"/>
    <x v="1"/>
    <x v="196"/>
    <x v="1"/>
    <s v="USD"/>
    <n v="1294034400"/>
    <n v="1294120800"/>
    <b v="0"/>
    <b v="1"/>
    <s v="theater/plays"/>
    <x v="363"/>
    <x v="363"/>
    <x v="3"/>
    <s v="plays"/>
    <x v="349"/>
    <d v="2011-01-04T06:00:00"/>
  </r>
  <r>
    <n v="367"/>
    <s v="Brooks, Jones and Ingram"/>
    <s v="Triple-buffered explicit methodology"/>
    <x v="34"/>
    <x v="363"/>
    <x v="0"/>
    <x v="51"/>
    <x v="1"/>
    <s v="USD"/>
    <n v="1413608400"/>
    <n v="1415685600"/>
    <b v="0"/>
    <b v="1"/>
    <s v="theater/plays"/>
    <x v="364"/>
    <x v="364"/>
    <x v="3"/>
    <s v="plays"/>
    <x v="350"/>
    <d v="2014-11-11T06:00:00"/>
  </r>
  <r>
    <n v="368"/>
    <s v="Whitaker, Wallace and Daniels"/>
    <s v="Reactive directional capacity"/>
    <x v="5"/>
    <x v="364"/>
    <x v="1"/>
    <x v="280"/>
    <x v="4"/>
    <s v="GBP"/>
    <n v="1286946000"/>
    <n v="1288933200"/>
    <b v="0"/>
    <b v="1"/>
    <s v="film &amp; video/documentary"/>
    <x v="365"/>
    <x v="365"/>
    <x v="4"/>
    <s v="documentary"/>
    <x v="351"/>
    <d v="2010-11-05T05:00:00"/>
  </r>
  <r>
    <n v="369"/>
    <s v="Smith-Gonzalez"/>
    <s v="Polarized needs-based approach"/>
    <x v="91"/>
    <x v="365"/>
    <x v="1"/>
    <x v="110"/>
    <x v="1"/>
    <s v="USD"/>
    <n v="1359871200"/>
    <n v="1363237200"/>
    <b v="0"/>
    <b v="1"/>
    <s v="film &amp; video/television"/>
    <x v="366"/>
    <x v="366"/>
    <x v="4"/>
    <s v="television"/>
    <x v="352"/>
    <d v="2013-03-14T05:00:00"/>
  </r>
  <r>
    <n v="370"/>
    <s v="Skinner PLC"/>
    <s v="Intuitive well-modulated middleware"/>
    <x v="222"/>
    <x v="366"/>
    <x v="1"/>
    <x v="281"/>
    <x v="1"/>
    <s v="USD"/>
    <n v="1555304400"/>
    <n v="1555822800"/>
    <b v="0"/>
    <b v="0"/>
    <s v="theater/plays"/>
    <x v="367"/>
    <x v="367"/>
    <x v="3"/>
    <s v="plays"/>
    <x v="353"/>
    <d v="2019-04-21T05:00:00"/>
  </r>
  <r>
    <n v="371"/>
    <s v="Nolan, Smith and Sanchez"/>
    <s v="Multi-channeled logistical matrices"/>
    <x v="223"/>
    <x v="367"/>
    <x v="0"/>
    <x v="282"/>
    <x v="1"/>
    <s v="USD"/>
    <n v="1423375200"/>
    <n v="1427778000"/>
    <b v="0"/>
    <b v="0"/>
    <s v="theater/plays"/>
    <x v="368"/>
    <x v="368"/>
    <x v="3"/>
    <s v="plays"/>
    <x v="354"/>
    <d v="2015-03-31T05:00:00"/>
  </r>
  <r>
    <n v="372"/>
    <s v="Green-Carr"/>
    <s v="Pre-emptive bifurcated artificial intelligence"/>
    <x v="79"/>
    <x v="211"/>
    <x v="1"/>
    <x v="283"/>
    <x v="1"/>
    <s v="USD"/>
    <n v="1420696800"/>
    <n v="1422424800"/>
    <b v="0"/>
    <b v="1"/>
    <s v="film &amp; video/documentary"/>
    <x v="369"/>
    <x v="369"/>
    <x v="4"/>
    <s v="documentary"/>
    <x v="355"/>
    <d v="2015-01-28T06:00:00"/>
  </r>
  <r>
    <n v="373"/>
    <s v="Brown-Parker"/>
    <s v="Down-sized coherent toolset"/>
    <x v="224"/>
    <x v="368"/>
    <x v="1"/>
    <x v="284"/>
    <x v="1"/>
    <s v="USD"/>
    <n v="1502946000"/>
    <n v="1503637200"/>
    <b v="0"/>
    <b v="0"/>
    <s v="theater/plays"/>
    <x v="370"/>
    <x v="370"/>
    <x v="3"/>
    <s v="plays"/>
    <x v="356"/>
    <d v="2017-08-25T05:00:00"/>
  </r>
  <r>
    <n v="374"/>
    <s v="Marshall Inc"/>
    <s v="Open-source multi-tasking data-warehouse"/>
    <x v="225"/>
    <x v="369"/>
    <x v="0"/>
    <x v="165"/>
    <x v="1"/>
    <s v="USD"/>
    <n v="1547186400"/>
    <n v="1547618400"/>
    <b v="0"/>
    <b v="1"/>
    <s v="film &amp; video/documentary"/>
    <x v="371"/>
    <x v="371"/>
    <x v="4"/>
    <s v="documentary"/>
    <x v="357"/>
    <d v="2019-01-16T06:00:00"/>
  </r>
  <r>
    <n v="375"/>
    <s v="Leblanc-Pineda"/>
    <s v="Future-proofed upward-trending contingency"/>
    <x v="50"/>
    <x v="370"/>
    <x v="0"/>
    <x v="270"/>
    <x v="1"/>
    <s v="USD"/>
    <n v="1444971600"/>
    <n v="1449900000"/>
    <b v="0"/>
    <b v="0"/>
    <s v="music/indie rock"/>
    <x v="372"/>
    <x v="372"/>
    <x v="1"/>
    <s v="indie rock"/>
    <x v="358"/>
    <d v="2015-12-12T06:00:00"/>
  </r>
  <r>
    <n v="376"/>
    <s v="Perry PLC"/>
    <s v="Mandatory uniform matrix"/>
    <x v="74"/>
    <x v="371"/>
    <x v="1"/>
    <x v="54"/>
    <x v="1"/>
    <s v="USD"/>
    <n v="1404622800"/>
    <n v="1405141200"/>
    <b v="0"/>
    <b v="0"/>
    <s v="music/rock"/>
    <x v="373"/>
    <x v="373"/>
    <x v="1"/>
    <s v="rock"/>
    <x v="359"/>
    <d v="2014-07-12T05:00:00"/>
  </r>
  <r>
    <n v="377"/>
    <s v="Klein, Stark and Livingston"/>
    <s v="Phased methodical initiative"/>
    <x v="226"/>
    <x v="372"/>
    <x v="0"/>
    <x v="78"/>
    <x v="1"/>
    <s v="USD"/>
    <n v="1571720400"/>
    <n v="1572933600"/>
    <b v="0"/>
    <b v="0"/>
    <s v="theater/plays"/>
    <x v="374"/>
    <x v="374"/>
    <x v="3"/>
    <s v="plays"/>
    <x v="12"/>
    <d v="2019-11-05T06:00:00"/>
  </r>
  <r>
    <n v="378"/>
    <s v="Fleming-Oliver"/>
    <s v="Managed stable function"/>
    <x v="227"/>
    <x v="373"/>
    <x v="0"/>
    <x v="285"/>
    <x v="1"/>
    <s v="USD"/>
    <n v="1526878800"/>
    <n v="1530162000"/>
    <b v="0"/>
    <b v="0"/>
    <s v="film &amp; video/documentary"/>
    <x v="375"/>
    <x v="375"/>
    <x v="4"/>
    <s v="documentary"/>
    <x v="360"/>
    <d v="2018-06-28T05:00:00"/>
  </r>
  <r>
    <n v="379"/>
    <s v="Reilly, Aguirre and Johnson"/>
    <s v="Realigned clear-thinking migration"/>
    <x v="44"/>
    <x v="374"/>
    <x v="0"/>
    <x v="9"/>
    <x v="4"/>
    <s v="GBP"/>
    <n v="1319691600"/>
    <n v="1320904800"/>
    <b v="0"/>
    <b v="0"/>
    <s v="theater/plays"/>
    <x v="376"/>
    <x v="376"/>
    <x v="3"/>
    <s v="plays"/>
    <x v="361"/>
    <d v="2011-11-10T06:00:00"/>
  </r>
  <r>
    <n v="380"/>
    <s v="Davidson, Wilcox and Lewis"/>
    <s v="Optional clear-thinking process improvement"/>
    <x v="186"/>
    <x v="375"/>
    <x v="1"/>
    <x v="286"/>
    <x v="1"/>
    <s v="USD"/>
    <n v="1371963600"/>
    <n v="1372395600"/>
    <b v="0"/>
    <b v="0"/>
    <s v="theater/plays"/>
    <x v="377"/>
    <x v="377"/>
    <x v="3"/>
    <s v="plays"/>
    <x v="362"/>
    <d v="2013-06-28T05:00:00"/>
  </r>
  <r>
    <n v="381"/>
    <s v="Michael, Anderson and Vincent"/>
    <s v="Cross-group global moratorium"/>
    <x v="98"/>
    <x v="376"/>
    <x v="1"/>
    <x v="287"/>
    <x v="1"/>
    <s v="USD"/>
    <n v="1433739600"/>
    <n v="1437714000"/>
    <b v="0"/>
    <b v="0"/>
    <s v="theater/plays"/>
    <x v="378"/>
    <x v="378"/>
    <x v="3"/>
    <s v="plays"/>
    <x v="363"/>
    <d v="2015-07-24T05:00:00"/>
  </r>
  <r>
    <n v="382"/>
    <s v="King Ltd"/>
    <s v="Visionary systemic process improvement"/>
    <x v="14"/>
    <x v="377"/>
    <x v="0"/>
    <x v="109"/>
    <x v="1"/>
    <s v="USD"/>
    <n v="1508130000"/>
    <n v="1509771600"/>
    <b v="0"/>
    <b v="0"/>
    <s v="photography/photography books"/>
    <x v="379"/>
    <x v="379"/>
    <x v="7"/>
    <s v="photography books"/>
    <x v="364"/>
    <d v="2017-11-04T05:00:00"/>
  </r>
  <r>
    <n v="383"/>
    <s v="Baker Ltd"/>
    <s v="Progressive intangible flexibility"/>
    <x v="9"/>
    <x v="378"/>
    <x v="1"/>
    <x v="288"/>
    <x v="1"/>
    <s v="USD"/>
    <n v="1550037600"/>
    <n v="1550556000"/>
    <b v="0"/>
    <b v="1"/>
    <s v="food/food trucks"/>
    <x v="380"/>
    <x v="380"/>
    <x v="0"/>
    <s v="food trucks"/>
    <x v="210"/>
    <d v="2019-02-19T06:00:00"/>
  </r>
  <r>
    <n v="384"/>
    <s v="Baker, Collins and Smith"/>
    <s v="Reactive real-time software"/>
    <x v="228"/>
    <x v="379"/>
    <x v="1"/>
    <x v="289"/>
    <x v="1"/>
    <s v="USD"/>
    <n v="1486706400"/>
    <n v="1489039200"/>
    <b v="1"/>
    <b v="1"/>
    <s v="film &amp; video/documentary"/>
    <x v="381"/>
    <x v="381"/>
    <x v="4"/>
    <s v="documentary"/>
    <x v="365"/>
    <d v="2017-03-09T06:00:00"/>
  </r>
  <r>
    <n v="385"/>
    <s v="Warren-Harrison"/>
    <s v="Programmable incremental knowledge user"/>
    <x v="229"/>
    <x v="380"/>
    <x v="1"/>
    <x v="290"/>
    <x v="1"/>
    <s v="USD"/>
    <n v="1553835600"/>
    <n v="1556600400"/>
    <b v="0"/>
    <b v="0"/>
    <s v="publishing/nonfiction"/>
    <x v="382"/>
    <x v="382"/>
    <x v="5"/>
    <s v="nonfiction"/>
    <x v="366"/>
    <d v="2019-04-30T05:00:00"/>
  </r>
  <r>
    <n v="386"/>
    <s v="Gardner Group"/>
    <s v="Progressive 5thgeneration customer loyalty"/>
    <x v="230"/>
    <x v="381"/>
    <x v="0"/>
    <x v="291"/>
    <x v="1"/>
    <s v="USD"/>
    <n v="1277528400"/>
    <n v="1278565200"/>
    <b v="0"/>
    <b v="0"/>
    <s v="theater/plays"/>
    <x v="383"/>
    <x v="383"/>
    <x v="3"/>
    <s v="plays"/>
    <x v="367"/>
    <d v="2010-07-08T05:00:00"/>
  </r>
  <r>
    <n v="387"/>
    <s v="Flores-Lambert"/>
    <s v="Triple-buffered logistical frame"/>
    <x v="231"/>
    <x v="382"/>
    <x v="0"/>
    <x v="292"/>
    <x v="1"/>
    <s v="USD"/>
    <n v="1339477200"/>
    <n v="1339909200"/>
    <b v="0"/>
    <b v="0"/>
    <s v="technology/wearables"/>
    <x v="384"/>
    <x v="384"/>
    <x v="2"/>
    <s v="wearables"/>
    <x v="368"/>
    <d v="2012-06-17T05:00:00"/>
  </r>
  <r>
    <n v="388"/>
    <s v="Cruz Ltd"/>
    <s v="Exclusive dynamic adapter"/>
    <x v="232"/>
    <x v="383"/>
    <x v="3"/>
    <x v="293"/>
    <x v="5"/>
    <s v="CHF"/>
    <n v="1325656800"/>
    <n v="1325829600"/>
    <b v="0"/>
    <b v="0"/>
    <s v="music/indie rock"/>
    <x v="385"/>
    <x v="385"/>
    <x v="1"/>
    <s v="indie rock"/>
    <x v="369"/>
    <d v="2012-01-06T06:00:00"/>
  </r>
  <r>
    <n v="389"/>
    <s v="Knox-Garner"/>
    <s v="Automated systemic hierarchy"/>
    <x v="233"/>
    <x v="384"/>
    <x v="1"/>
    <x v="294"/>
    <x v="1"/>
    <s v="USD"/>
    <n v="1288242000"/>
    <n v="1290578400"/>
    <b v="0"/>
    <b v="0"/>
    <s v="theater/plays"/>
    <x v="386"/>
    <x v="386"/>
    <x v="3"/>
    <s v="plays"/>
    <x v="370"/>
    <d v="2010-11-24T06:00:00"/>
  </r>
  <r>
    <n v="390"/>
    <s v="Davis-Allen"/>
    <s v="Digitized eco-centric core"/>
    <x v="166"/>
    <x v="385"/>
    <x v="1"/>
    <x v="126"/>
    <x v="1"/>
    <s v="USD"/>
    <n v="1379048400"/>
    <n v="1380344400"/>
    <b v="0"/>
    <b v="0"/>
    <s v="photography/photography books"/>
    <x v="387"/>
    <x v="387"/>
    <x v="7"/>
    <s v="photography books"/>
    <x v="371"/>
    <d v="2013-09-28T05:00:00"/>
  </r>
  <r>
    <n v="391"/>
    <s v="Miller-Patel"/>
    <s v="Mandatory uniform strategy"/>
    <x v="234"/>
    <x v="386"/>
    <x v="0"/>
    <x v="295"/>
    <x v="1"/>
    <s v="USD"/>
    <n v="1389679200"/>
    <n v="1389852000"/>
    <b v="0"/>
    <b v="0"/>
    <s v="publishing/nonfiction"/>
    <x v="388"/>
    <x v="388"/>
    <x v="5"/>
    <s v="nonfiction"/>
    <x v="287"/>
    <d v="2014-01-16T06:00:00"/>
  </r>
  <r>
    <n v="392"/>
    <s v="Hernandez-Grimes"/>
    <s v="Profit-focused zero administration forecast"/>
    <x v="235"/>
    <x v="387"/>
    <x v="0"/>
    <x v="296"/>
    <x v="1"/>
    <s v="USD"/>
    <n v="1294293600"/>
    <n v="1294466400"/>
    <b v="0"/>
    <b v="0"/>
    <s v="technology/wearables"/>
    <x v="389"/>
    <x v="389"/>
    <x v="2"/>
    <s v="wearables"/>
    <x v="372"/>
    <d v="2011-01-08T06:00:00"/>
  </r>
  <r>
    <n v="393"/>
    <s v="Owens, Hall and Gonzalez"/>
    <s v="De-engineered static orchestration"/>
    <x v="236"/>
    <x v="388"/>
    <x v="1"/>
    <x v="297"/>
    <x v="0"/>
    <s v="CAD"/>
    <n v="1500267600"/>
    <n v="1500354000"/>
    <b v="0"/>
    <b v="0"/>
    <s v="music/jazz"/>
    <x v="390"/>
    <x v="390"/>
    <x v="1"/>
    <s v="jazz"/>
    <x v="373"/>
    <d v="2017-07-18T05:00:00"/>
  </r>
  <r>
    <n v="394"/>
    <s v="Noble-Bailey"/>
    <s v="Customizable dynamic info-mediaries"/>
    <x v="126"/>
    <x v="389"/>
    <x v="1"/>
    <x v="298"/>
    <x v="1"/>
    <s v="USD"/>
    <n v="1375074000"/>
    <n v="1375938000"/>
    <b v="0"/>
    <b v="1"/>
    <s v="film &amp; video/documentary"/>
    <x v="391"/>
    <x v="391"/>
    <x v="4"/>
    <s v="documentary"/>
    <x v="374"/>
    <d v="2013-08-08T05:00:00"/>
  </r>
  <r>
    <n v="395"/>
    <s v="Taylor PLC"/>
    <s v="Enhanced incremental budgetary management"/>
    <x v="143"/>
    <x v="390"/>
    <x v="1"/>
    <x v="10"/>
    <x v="1"/>
    <s v="USD"/>
    <n v="1323324000"/>
    <n v="1323410400"/>
    <b v="1"/>
    <b v="0"/>
    <s v="theater/plays"/>
    <x v="392"/>
    <x v="392"/>
    <x v="3"/>
    <s v="plays"/>
    <x v="375"/>
    <d v="2011-12-09T06:00:00"/>
  </r>
  <r>
    <n v="396"/>
    <s v="Holmes PLC"/>
    <s v="Digitized local info-mediaries"/>
    <x v="237"/>
    <x v="391"/>
    <x v="1"/>
    <x v="299"/>
    <x v="2"/>
    <s v="AUD"/>
    <n v="1538715600"/>
    <n v="1539406800"/>
    <b v="0"/>
    <b v="0"/>
    <s v="film &amp; video/drama"/>
    <x v="393"/>
    <x v="393"/>
    <x v="4"/>
    <s v="drama"/>
    <x v="376"/>
    <d v="2018-10-13T05:00:00"/>
  </r>
  <r>
    <n v="397"/>
    <s v="Jones-Martin"/>
    <s v="Virtual systematic monitoring"/>
    <x v="32"/>
    <x v="392"/>
    <x v="1"/>
    <x v="211"/>
    <x v="1"/>
    <s v="USD"/>
    <n v="1369285200"/>
    <n v="1369803600"/>
    <b v="0"/>
    <b v="0"/>
    <s v="music/rock"/>
    <x v="394"/>
    <x v="394"/>
    <x v="1"/>
    <s v="rock"/>
    <x v="377"/>
    <d v="2013-05-29T05:00:00"/>
  </r>
  <r>
    <n v="398"/>
    <s v="Myers LLC"/>
    <s v="Reactive bottom-line open architecture"/>
    <x v="12"/>
    <x v="393"/>
    <x v="1"/>
    <x v="300"/>
    <x v="6"/>
    <s v="EUR"/>
    <n v="1525755600"/>
    <n v="1525928400"/>
    <b v="0"/>
    <b v="1"/>
    <s v="film &amp; video/animation"/>
    <x v="395"/>
    <x v="395"/>
    <x v="4"/>
    <s v="animation"/>
    <x v="378"/>
    <d v="2018-05-10T05:00:00"/>
  </r>
  <r>
    <n v="399"/>
    <s v="Acosta, Mullins and Morris"/>
    <s v="Pre-emptive interactive model"/>
    <x v="238"/>
    <x v="394"/>
    <x v="0"/>
    <x v="301"/>
    <x v="1"/>
    <s v="USD"/>
    <n v="1296626400"/>
    <n v="1297231200"/>
    <b v="0"/>
    <b v="0"/>
    <s v="music/indie rock"/>
    <x v="396"/>
    <x v="396"/>
    <x v="1"/>
    <s v="indie rock"/>
    <x v="379"/>
    <d v="2011-02-09T06:00:00"/>
  </r>
  <r>
    <n v="400"/>
    <s v="Bell PLC"/>
    <s v="Ergonomic eco-centric open architecture"/>
    <x v="0"/>
    <x v="50"/>
    <x v="0"/>
    <x v="49"/>
    <x v="1"/>
    <s v="USD"/>
    <n v="1376629200"/>
    <n v="1378530000"/>
    <b v="0"/>
    <b v="1"/>
    <s v="photography/photography books"/>
    <x v="50"/>
    <x v="50"/>
    <x v="7"/>
    <s v="photography books"/>
    <x v="380"/>
    <d v="2013-09-07T05:00:00"/>
  </r>
  <r>
    <n v="401"/>
    <s v="Smith-Schmidt"/>
    <s v="Inverse radical hierarchy"/>
    <x v="79"/>
    <x v="395"/>
    <x v="1"/>
    <x v="302"/>
    <x v="1"/>
    <s v="USD"/>
    <n v="1572152400"/>
    <n v="1572152400"/>
    <b v="0"/>
    <b v="0"/>
    <s v="theater/plays"/>
    <x v="397"/>
    <x v="397"/>
    <x v="3"/>
    <s v="plays"/>
    <x v="381"/>
    <d v="2019-10-27T05:00:00"/>
  </r>
  <r>
    <n v="402"/>
    <s v="Ruiz, Richardson and Cole"/>
    <s v="Team-oriented static interface"/>
    <x v="190"/>
    <x v="396"/>
    <x v="0"/>
    <x v="174"/>
    <x v="1"/>
    <s v="USD"/>
    <n v="1325829600"/>
    <n v="1329890400"/>
    <b v="0"/>
    <b v="1"/>
    <s v="film &amp; video/shorts"/>
    <x v="398"/>
    <x v="398"/>
    <x v="4"/>
    <s v="shorts"/>
    <x v="382"/>
    <d v="2012-02-22T06:00:00"/>
  </r>
  <r>
    <n v="403"/>
    <s v="Leonard-Mcclain"/>
    <s v="Virtual foreground throughput"/>
    <x v="239"/>
    <x v="397"/>
    <x v="0"/>
    <x v="303"/>
    <x v="0"/>
    <s v="CAD"/>
    <n v="1273640400"/>
    <n v="1276750800"/>
    <b v="0"/>
    <b v="1"/>
    <s v="theater/plays"/>
    <x v="399"/>
    <x v="399"/>
    <x v="3"/>
    <s v="plays"/>
    <x v="125"/>
    <d v="2010-06-17T05:00:00"/>
  </r>
  <r>
    <n v="404"/>
    <s v="Bailey-Boyer"/>
    <s v="Visionary exuding Internet solution"/>
    <x v="240"/>
    <x v="398"/>
    <x v="1"/>
    <x v="304"/>
    <x v="1"/>
    <s v="USD"/>
    <n v="1510639200"/>
    <n v="1510898400"/>
    <b v="0"/>
    <b v="0"/>
    <s v="theater/plays"/>
    <x v="400"/>
    <x v="400"/>
    <x v="3"/>
    <s v="plays"/>
    <x v="383"/>
    <d v="2017-11-17T06:00:00"/>
  </r>
  <r>
    <n v="405"/>
    <s v="Lee LLC"/>
    <s v="Synchronized secondary analyzer"/>
    <x v="241"/>
    <x v="399"/>
    <x v="0"/>
    <x v="305"/>
    <x v="1"/>
    <s v="USD"/>
    <n v="1528088400"/>
    <n v="1532408400"/>
    <b v="0"/>
    <b v="0"/>
    <s v="theater/plays"/>
    <x v="401"/>
    <x v="401"/>
    <x v="3"/>
    <s v="plays"/>
    <x v="384"/>
    <d v="2018-07-24T05:00:00"/>
  </r>
  <r>
    <n v="406"/>
    <s v="Lyons Inc"/>
    <s v="Balanced attitude-oriented parallelism"/>
    <x v="242"/>
    <x v="400"/>
    <x v="1"/>
    <x v="306"/>
    <x v="1"/>
    <s v="USD"/>
    <n v="1359525600"/>
    <n v="1360562400"/>
    <b v="1"/>
    <b v="0"/>
    <s v="film &amp; video/documentary"/>
    <x v="402"/>
    <x v="402"/>
    <x v="4"/>
    <s v="documentary"/>
    <x v="385"/>
    <d v="2013-02-11T06:00:00"/>
  </r>
  <r>
    <n v="407"/>
    <s v="Herrera-Wilson"/>
    <s v="Organized bandwidth-monitored core"/>
    <x v="74"/>
    <x v="401"/>
    <x v="1"/>
    <x v="307"/>
    <x v="3"/>
    <s v="DKK"/>
    <n v="1570942800"/>
    <n v="1571547600"/>
    <b v="0"/>
    <b v="0"/>
    <s v="theater/plays"/>
    <x v="403"/>
    <x v="403"/>
    <x v="3"/>
    <s v="plays"/>
    <x v="386"/>
    <d v="2019-10-20T05:00:00"/>
  </r>
  <r>
    <n v="408"/>
    <s v="Mahoney, Adams and Lucas"/>
    <s v="Cloned leadingedge utilization"/>
    <x v="243"/>
    <x v="402"/>
    <x v="1"/>
    <x v="110"/>
    <x v="0"/>
    <s v="CAD"/>
    <n v="1466398800"/>
    <n v="1468126800"/>
    <b v="0"/>
    <b v="0"/>
    <s v="film &amp; video/documentary"/>
    <x v="404"/>
    <x v="404"/>
    <x v="4"/>
    <s v="documentary"/>
    <x v="387"/>
    <d v="2016-07-10T05:00:00"/>
  </r>
  <r>
    <n v="409"/>
    <s v="Stewart LLC"/>
    <s v="Secured asymmetric projection"/>
    <x v="244"/>
    <x v="403"/>
    <x v="0"/>
    <x v="308"/>
    <x v="1"/>
    <s v="USD"/>
    <n v="1492491600"/>
    <n v="1492837200"/>
    <b v="0"/>
    <b v="0"/>
    <s v="music/rock"/>
    <x v="405"/>
    <x v="405"/>
    <x v="1"/>
    <s v="rock"/>
    <x v="388"/>
    <d v="2017-04-22T05:00:00"/>
  </r>
  <r>
    <n v="410"/>
    <s v="Mcmillan Group"/>
    <s v="Advanced cohesive Graphic Interface"/>
    <x v="184"/>
    <x v="404"/>
    <x v="2"/>
    <x v="309"/>
    <x v="1"/>
    <s v="USD"/>
    <n v="1430197200"/>
    <n v="1430197200"/>
    <b v="0"/>
    <b v="0"/>
    <s v="games/mobile games"/>
    <x v="406"/>
    <x v="406"/>
    <x v="6"/>
    <s v="mobile games"/>
    <x v="277"/>
    <d v="2015-04-28T05:00:00"/>
  </r>
  <r>
    <n v="411"/>
    <s v="Beck, Thompson and Martinez"/>
    <s v="Down-sized maximized function"/>
    <x v="75"/>
    <x v="405"/>
    <x v="1"/>
    <x v="172"/>
    <x v="1"/>
    <s v="USD"/>
    <n v="1496034000"/>
    <n v="1496206800"/>
    <b v="0"/>
    <b v="0"/>
    <s v="theater/plays"/>
    <x v="407"/>
    <x v="407"/>
    <x v="3"/>
    <s v="plays"/>
    <x v="389"/>
    <d v="2017-05-31T05:00:00"/>
  </r>
  <r>
    <n v="412"/>
    <s v="Rodriguez-Scott"/>
    <s v="Realigned zero tolerance software"/>
    <x v="118"/>
    <x v="406"/>
    <x v="1"/>
    <x v="38"/>
    <x v="1"/>
    <s v="USD"/>
    <n v="1388728800"/>
    <n v="1389592800"/>
    <b v="0"/>
    <b v="0"/>
    <s v="publishing/fiction"/>
    <x v="408"/>
    <x v="408"/>
    <x v="5"/>
    <s v="fiction"/>
    <x v="390"/>
    <d v="2014-01-13T06:00:00"/>
  </r>
  <r>
    <n v="413"/>
    <s v="Rush-Bowers"/>
    <s v="Persevering analyzing extranet"/>
    <x v="245"/>
    <x v="407"/>
    <x v="2"/>
    <x v="310"/>
    <x v="1"/>
    <s v="USD"/>
    <n v="1543298400"/>
    <n v="1545631200"/>
    <b v="0"/>
    <b v="0"/>
    <s v="film &amp; video/animation"/>
    <x v="409"/>
    <x v="409"/>
    <x v="4"/>
    <s v="animation"/>
    <x v="391"/>
    <d v="2018-12-24T06:00:00"/>
  </r>
  <r>
    <n v="414"/>
    <s v="Davis and Sons"/>
    <s v="Innovative human-resource migration"/>
    <x v="246"/>
    <x v="408"/>
    <x v="0"/>
    <x v="311"/>
    <x v="1"/>
    <s v="USD"/>
    <n v="1271739600"/>
    <n v="1272430800"/>
    <b v="0"/>
    <b v="1"/>
    <s v="food/food trucks"/>
    <x v="410"/>
    <x v="410"/>
    <x v="0"/>
    <s v="food trucks"/>
    <x v="392"/>
    <d v="2010-04-28T05:00:00"/>
  </r>
  <r>
    <n v="415"/>
    <s v="Anderson-Pham"/>
    <s v="Intuitive needs-based monitoring"/>
    <x v="247"/>
    <x v="409"/>
    <x v="0"/>
    <x v="312"/>
    <x v="1"/>
    <s v="USD"/>
    <n v="1326434400"/>
    <n v="1327903200"/>
    <b v="0"/>
    <b v="0"/>
    <s v="theater/plays"/>
    <x v="411"/>
    <x v="411"/>
    <x v="3"/>
    <s v="plays"/>
    <x v="393"/>
    <d v="2012-01-30T06:00:00"/>
  </r>
  <r>
    <n v="416"/>
    <s v="Stewart-Coleman"/>
    <s v="Customer-focused disintermediate toolset"/>
    <x v="248"/>
    <x v="410"/>
    <x v="0"/>
    <x v="313"/>
    <x v="1"/>
    <s v="USD"/>
    <n v="1295244000"/>
    <n v="1296021600"/>
    <b v="0"/>
    <b v="1"/>
    <s v="film &amp; video/documentary"/>
    <x v="412"/>
    <x v="412"/>
    <x v="4"/>
    <s v="documentary"/>
    <x v="394"/>
    <d v="2011-01-26T06:00:00"/>
  </r>
  <r>
    <n v="417"/>
    <s v="Bradshaw, Smith and Ryan"/>
    <s v="Upgradable 24/7 emulation"/>
    <x v="12"/>
    <x v="411"/>
    <x v="0"/>
    <x v="27"/>
    <x v="1"/>
    <s v="USD"/>
    <n v="1541221200"/>
    <n v="1543298400"/>
    <b v="0"/>
    <b v="0"/>
    <s v="theater/plays"/>
    <x v="413"/>
    <x v="413"/>
    <x v="3"/>
    <s v="plays"/>
    <x v="395"/>
    <d v="2018-11-27T06:00:00"/>
  </r>
  <r>
    <n v="418"/>
    <s v="Jackson PLC"/>
    <s v="Quality-focused client-server core"/>
    <x v="249"/>
    <x v="412"/>
    <x v="0"/>
    <x v="314"/>
    <x v="0"/>
    <s v="CAD"/>
    <n v="1336280400"/>
    <n v="1336366800"/>
    <b v="0"/>
    <b v="0"/>
    <s v="film &amp; video/documentary"/>
    <x v="414"/>
    <x v="414"/>
    <x v="4"/>
    <s v="documentary"/>
    <x v="396"/>
    <d v="2012-05-07T05:00:00"/>
  </r>
  <r>
    <n v="419"/>
    <s v="Ware-Arias"/>
    <s v="Upgradable maximized protocol"/>
    <x v="250"/>
    <x v="413"/>
    <x v="1"/>
    <x v="315"/>
    <x v="1"/>
    <s v="USD"/>
    <n v="1324533600"/>
    <n v="1325052000"/>
    <b v="0"/>
    <b v="0"/>
    <s v="technology/web"/>
    <x v="415"/>
    <x v="415"/>
    <x v="2"/>
    <s v="web"/>
    <x v="397"/>
    <d v="2011-12-28T06:00:00"/>
  </r>
  <r>
    <n v="420"/>
    <s v="Blair, Reyes and Woods"/>
    <s v="Cross-platform interactive synergy"/>
    <x v="92"/>
    <x v="414"/>
    <x v="1"/>
    <x v="115"/>
    <x v="1"/>
    <s v="USD"/>
    <n v="1498366800"/>
    <n v="1499576400"/>
    <b v="0"/>
    <b v="0"/>
    <s v="theater/plays"/>
    <x v="416"/>
    <x v="416"/>
    <x v="3"/>
    <s v="plays"/>
    <x v="398"/>
    <d v="2017-07-09T05:00:00"/>
  </r>
  <r>
    <n v="421"/>
    <s v="Thomas-Lopez"/>
    <s v="User-centric fault-tolerant archive"/>
    <x v="151"/>
    <x v="415"/>
    <x v="0"/>
    <x v="316"/>
    <x v="1"/>
    <s v="USD"/>
    <n v="1498712400"/>
    <n v="1501304400"/>
    <b v="0"/>
    <b v="1"/>
    <s v="technology/wearables"/>
    <x v="417"/>
    <x v="417"/>
    <x v="2"/>
    <s v="wearables"/>
    <x v="399"/>
    <d v="2017-07-29T05:00:00"/>
  </r>
  <r>
    <n v="422"/>
    <s v="Brown, Davies and Pacheco"/>
    <s v="Reverse-engineered regional knowledge user"/>
    <x v="251"/>
    <x v="416"/>
    <x v="1"/>
    <x v="317"/>
    <x v="1"/>
    <s v="USD"/>
    <n v="1271480400"/>
    <n v="1273208400"/>
    <b v="0"/>
    <b v="1"/>
    <s v="theater/plays"/>
    <x v="418"/>
    <x v="418"/>
    <x v="3"/>
    <s v="plays"/>
    <x v="400"/>
    <d v="2010-05-07T05:00:00"/>
  </r>
  <r>
    <n v="423"/>
    <s v="Jones-Riddle"/>
    <s v="Self-enabling real-time definition"/>
    <x v="252"/>
    <x v="417"/>
    <x v="0"/>
    <x v="318"/>
    <x v="1"/>
    <s v="USD"/>
    <n v="1316667600"/>
    <n v="1316840400"/>
    <b v="0"/>
    <b v="1"/>
    <s v="food/food trucks"/>
    <x v="419"/>
    <x v="419"/>
    <x v="0"/>
    <s v="food trucks"/>
    <x v="116"/>
    <d v="2011-09-24T05:00:00"/>
  </r>
  <r>
    <n v="424"/>
    <s v="Schmidt-Gomez"/>
    <s v="User-centric impactful projection"/>
    <x v="135"/>
    <x v="418"/>
    <x v="0"/>
    <x v="100"/>
    <x v="1"/>
    <s v="USD"/>
    <n v="1524027600"/>
    <n v="1524546000"/>
    <b v="0"/>
    <b v="0"/>
    <s v="music/indie rock"/>
    <x v="420"/>
    <x v="420"/>
    <x v="1"/>
    <s v="indie rock"/>
    <x v="401"/>
    <d v="2018-04-24T05:00:00"/>
  </r>
  <r>
    <n v="425"/>
    <s v="Sullivan, Davis and Booth"/>
    <s v="Vision-oriented actuating hardware"/>
    <x v="50"/>
    <x v="419"/>
    <x v="1"/>
    <x v="45"/>
    <x v="1"/>
    <s v="USD"/>
    <n v="1438059600"/>
    <n v="1438578000"/>
    <b v="0"/>
    <b v="0"/>
    <s v="photography/photography books"/>
    <x v="421"/>
    <x v="421"/>
    <x v="7"/>
    <s v="photography books"/>
    <x v="402"/>
    <d v="2015-08-03T05:00:00"/>
  </r>
  <r>
    <n v="426"/>
    <s v="Edwards-Kane"/>
    <s v="Virtual leadingedge framework"/>
    <x v="37"/>
    <x v="420"/>
    <x v="1"/>
    <x v="319"/>
    <x v="1"/>
    <s v="USD"/>
    <n v="1361944800"/>
    <n v="1362549600"/>
    <b v="0"/>
    <b v="0"/>
    <s v="theater/plays"/>
    <x v="422"/>
    <x v="422"/>
    <x v="3"/>
    <s v="plays"/>
    <x v="403"/>
    <d v="2013-03-06T06:00:00"/>
  </r>
  <r>
    <n v="427"/>
    <s v="Hicks, Wall and Webb"/>
    <s v="Managed discrete framework"/>
    <x v="253"/>
    <x v="421"/>
    <x v="1"/>
    <x v="320"/>
    <x v="1"/>
    <s v="USD"/>
    <n v="1410584400"/>
    <n v="1413349200"/>
    <b v="0"/>
    <b v="1"/>
    <s v="theater/plays"/>
    <x v="423"/>
    <x v="423"/>
    <x v="3"/>
    <s v="plays"/>
    <x v="404"/>
    <d v="2014-10-15T05:00:00"/>
  </r>
  <r>
    <n v="428"/>
    <s v="Mayer-Richmond"/>
    <s v="Progressive zero-defect capability"/>
    <x v="254"/>
    <x v="422"/>
    <x v="0"/>
    <x v="321"/>
    <x v="1"/>
    <s v="USD"/>
    <n v="1297404000"/>
    <n v="1298008800"/>
    <b v="0"/>
    <b v="0"/>
    <s v="film &amp; video/animation"/>
    <x v="424"/>
    <x v="424"/>
    <x v="4"/>
    <s v="animation"/>
    <x v="405"/>
    <d v="2011-02-18T06:00:00"/>
  </r>
  <r>
    <n v="429"/>
    <s v="Robles Ltd"/>
    <s v="Right-sized demand-driven adapter"/>
    <x v="255"/>
    <x v="423"/>
    <x v="3"/>
    <x v="322"/>
    <x v="1"/>
    <s v="USD"/>
    <n v="1392012000"/>
    <n v="1394427600"/>
    <b v="0"/>
    <b v="1"/>
    <s v="photography/photography books"/>
    <x v="425"/>
    <x v="425"/>
    <x v="7"/>
    <s v="photography books"/>
    <x v="406"/>
    <d v="2014-03-10T05:00:00"/>
  </r>
  <r>
    <n v="430"/>
    <s v="Cochran Ltd"/>
    <s v="Re-engineered attitude-oriented frame"/>
    <x v="32"/>
    <x v="424"/>
    <x v="0"/>
    <x v="286"/>
    <x v="1"/>
    <s v="USD"/>
    <n v="1569733200"/>
    <n v="1572670800"/>
    <b v="0"/>
    <b v="0"/>
    <s v="theater/plays"/>
    <x v="426"/>
    <x v="426"/>
    <x v="3"/>
    <s v="plays"/>
    <x v="407"/>
    <d v="2019-11-02T05:00:00"/>
  </r>
  <r>
    <n v="431"/>
    <s v="Rosales LLC"/>
    <s v="Compatible multimedia utilization"/>
    <x v="135"/>
    <x v="425"/>
    <x v="1"/>
    <x v="115"/>
    <x v="1"/>
    <s v="USD"/>
    <n v="1529643600"/>
    <n v="1531112400"/>
    <b v="1"/>
    <b v="0"/>
    <s v="theater/plays"/>
    <x v="427"/>
    <x v="427"/>
    <x v="3"/>
    <s v="plays"/>
    <x v="408"/>
    <d v="2018-07-09T05:00:00"/>
  </r>
  <r>
    <n v="432"/>
    <s v="Harper-Bryan"/>
    <s v="Re-contextualized dedicated hardware"/>
    <x v="106"/>
    <x v="426"/>
    <x v="0"/>
    <x v="222"/>
    <x v="1"/>
    <s v="USD"/>
    <n v="1399006800"/>
    <n v="1400734800"/>
    <b v="0"/>
    <b v="0"/>
    <s v="theater/plays"/>
    <x v="428"/>
    <x v="428"/>
    <x v="3"/>
    <s v="plays"/>
    <x v="409"/>
    <d v="2014-05-22T05:00:00"/>
  </r>
  <r>
    <n v="433"/>
    <s v="Potter, Harper and Everett"/>
    <s v="Decentralized composite paradigm"/>
    <x v="256"/>
    <x v="427"/>
    <x v="0"/>
    <x v="323"/>
    <x v="1"/>
    <s v="USD"/>
    <n v="1385359200"/>
    <n v="1386741600"/>
    <b v="0"/>
    <b v="1"/>
    <s v="film &amp; video/documentary"/>
    <x v="429"/>
    <x v="429"/>
    <x v="4"/>
    <s v="documentary"/>
    <x v="410"/>
    <d v="2013-12-11T06:00:00"/>
  </r>
  <r>
    <n v="434"/>
    <s v="Floyd-Sims"/>
    <s v="Cloned transitional hierarchy"/>
    <x v="91"/>
    <x v="315"/>
    <x v="3"/>
    <x v="234"/>
    <x v="0"/>
    <s v="CAD"/>
    <n v="1480572000"/>
    <n v="1481781600"/>
    <b v="1"/>
    <b v="0"/>
    <s v="theater/plays"/>
    <x v="430"/>
    <x v="430"/>
    <x v="3"/>
    <s v="plays"/>
    <x v="411"/>
    <d v="2016-12-15T06:00:00"/>
  </r>
  <r>
    <n v="435"/>
    <s v="Spence, Jackson and Kelly"/>
    <s v="Advanced discrete leverage"/>
    <x v="257"/>
    <x v="428"/>
    <x v="1"/>
    <x v="324"/>
    <x v="6"/>
    <s v="EUR"/>
    <n v="1418623200"/>
    <n v="1419660000"/>
    <b v="0"/>
    <b v="1"/>
    <s v="theater/plays"/>
    <x v="431"/>
    <x v="431"/>
    <x v="3"/>
    <s v="plays"/>
    <x v="412"/>
    <d v="2014-12-27T06:00:00"/>
  </r>
  <r>
    <n v="436"/>
    <s v="King-Nguyen"/>
    <s v="Open-source incremental throughput"/>
    <x v="81"/>
    <x v="429"/>
    <x v="1"/>
    <x v="61"/>
    <x v="1"/>
    <s v="USD"/>
    <n v="1555736400"/>
    <n v="1555822800"/>
    <b v="0"/>
    <b v="0"/>
    <s v="music/jazz"/>
    <x v="432"/>
    <x v="432"/>
    <x v="1"/>
    <s v="jazz"/>
    <x v="413"/>
    <d v="2019-04-21T05:00:00"/>
  </r>
  <r>
    <n v="437"/>
    <s v="Hansen Group"/>
    <s v="Centralized regional interface"/>
    <x v="32"/>
    <x v="430"/>
    <x v="1"/>
    <x v="325"/>
    <x v="1"/>
    <s v="USD"/>
    <n v="1442120400"/>
    <n v="1442379600"/>
    <b v="0"/>
    <b v="1"/>
    <s v="film &amp; video/animation"/>
    <x v="433"/>
    <x v="433"/>
    <x v="4"/>
    <s v="animation"/>
    <x v="414"/>
    <d v="2015-09-16T05:00:00"/>
  </r>
  <r>
    <n v="438"/>
    <s v="Mathis, Hall and Hansen"/>
    <s v="Streamlined web-enabled knowledgebase"/>
    <x v="111"/>
    <x v="431"/>
    <x v="1"/>
    <x v="326"/>
    <x v="1"/>
    <s v="USD"/>
    <n v="1362376800"/>
    <n v="1364965200"/>
    <b v="0"/>
    <b v="0"/>
    <s v="theater/plays"/>
    <x v="434"/>
    <x v="434"/>
    <x v="3"/>
    <s v="plays"/>
    <x v="415"/>
    <d v="2013-04-03T05:00:00"/>
  </r>
  <r>
    <n v="439"/>
    <s v="Cummings Inc"/>
    <s v="Digitized transitional monitoring"/>
    <x v="258"/>
    <x v="432"/>
    <x v="1"/>
    <x v="327"/>
    <x v="1"/>
    <s v="USD"/>
    <n v="1478408400"/>
    <n v="1479016800"/>
    <b v="0"/>
    <b v="0"/>
    <s v="film &amp; video/science fiction"/>
    <x v="435"/>
    <x v="435"/>
    <x v="4"/>
    <s v="science fiction"/>
    <x v="416"/>
    <d v="2016-11-13T06:00:00"/>
  </r>
  <r>
    <n v="440"/>
    <s v="Miller-Poole"/>
    <s v="Networked optimal adapter"/>
    <x v="259"/>
    <x v="433"/>
    <x v="1"/>
    <x v="328"/>
    <x v="1"/>
    <s v="USD"/>
    <n v="1498798800"/>
    <n v="1499662800"/>
    <b v="0"/>
    <b v="0"/>
    <s v="film &amp; video/television"/>
    <x v="436"/>
    <x v="436"/>
    <x v="4"/>
    <s v="television"/>
    <x v="417"/>
    <d v="2017-07-10T05:00:00"/>
  </r>
  <r>
    <n v="441"/>
    <s v="Rodriguez-West"/>
    <s v="Automated optimal function"/>
    <x v="260"/>
    <x v="434"/>
    <x v="0"/>
    <x v="235"/>
    <x v="1"/>
    <s v="USD"/>
    <n v="1335416400"/>
    <n v="1337835600"/>
    <b v="0"/>
    <b v="0"/>
    <s v="technology/wearables"/>
    <x v="437"/>
    <x v="437"/>
    <x v="2"/>
    <s v="wearables"/>
    <x v="418"/>
    <d v="2012-05-24T05:00:00"/>
  </r>
  <r>
    <n v="442"/>
    <s v="Calderon, Bradford and Dean"/>
    <s v="Devolved system-worthy framework"/>
    <x v="91"/>
    <x v="435"/>
    <x v="1"/>
    <x v="182"/>
    <x v="6"/>
    <s v="EUR"/>
    <n v="1504328400"/>
    <n v="1505710800"/>
    <b v="0"/>
    <b v="0"/>
    <s v="theater/plays"/>
    <x v="438"/>
    <x v="438"/>
    <x v="3"/>
    <s v="plays"/>
    <x v="419"/>
    <d v="2017-09-18T05:00:00"/>
  </r>
  <r>
    <n v="443"/>
    <s v="Clark-Bowman"/>
    <s v="Stand-alone user-facing service-desk"/>
    <x v="29"/>
    <x v="436"/>
    <x v="3"/>
    <x v="329"/>
    <x v="1"/>
    <s v="USD"/>
    <n v="1285822800"/>
    <n v="1287464400"/>
    <b v="0"/>
    <b v="0"/>
    <s v="theater/plays"/>
    <x v="439"/>
    <x v="439"/>
    <x v="3"/>
    <s v="plays"/>
    <x v="420"/>
    <d v="2010-10-19T05:00:00"/>
  </r>
  <r>
    <n v="444"/>
    <s v="Hensley Ltd"/>
    <s v="Versatile global attitude"/>
    <x v="8"/>
    <x v="437"/>
    <x v="1"/>
    <x v="102"/>
    <x v="1"/>
    <s v="USD"/>
    <n v="1311483600"/>
    <n v="1311656400"/>
    <b v="0"/>
    <b v="1"/>
    <s v="music/indie rock"/>
    <x v="440"/>
    <x v="440"/>
    <x v="1"/>
    <s v="indie rock"/>
    <x v="421"/>
    <d v="2011-07-26T05:00:00"/>
  </r>
  <r>
    <n v="445"/>
    <s v="Anderson-Pearson"/>
    <s v="Intuitive demand-driven Local Area Network"/>
    <x v="118"/>
    <x v="438"/>
    <x v="1"/>
    <x v="73"/>
    <x v="1"/>
    <s v="USD"/>
    <n v="1291356000"/>
    <n v="1293170400"/>
    <b v="0"/>
    <b v="1"/>
    <s v="theater/plays"/>
    <x v="441"/>
    <x v="441"/>
    <x v="3"/>
    <s v="plays"/>
    <x v="422"/>
    <d v="2010-12-24T06:00:00"/>
  </r>
  <r>
    <n v="446"/>
    <s v="Martin, Martin and Solis"/>
    <s v="Assimilated uniform methodology"/>
    <x v="85"/>
    <x v="439"/>
    <x v="0"/>
    <x v="129"/>
    <x v="1"/>
    <s v="USD"/>
    <n v="1355810400"/>
    <n v="1355983200"/>
    <b v="0"/>
    <b v="0"/>
    <s v="technology/wearables"/>
    <x v="442"/>
    <x v="442"/>
    <x v="2"/>
    <s v="wearables"/>
    <x v="423"/>
    <d v="2012-12-20T06:00:00"/>
  </r>
  <r>
    <n v="447"/>
    <s v="Harrington-Harper"/>
    <s v="Self-enabling next generation algorithm"/>
    <x v="261"/>
    <x v="440"/>
    <x v="3"/>
    <x v="330"/>
    <x v="4"/>
    <s v="GBP"/>
    <n v="1513663200"/>
    <n v="1515045600"/>
    <b v="0"/>
    <b v="0"/>
    <s v="film &amp; video/television"/>
    <x v="443"/>
    <x v="443"/>
    <x v="4"/>
    <s v="television"/>
    <x v="424"/>
    <d v="2018-01-04T06:00:00"/>
  </r>
  <r>
    <n v="448"/>
    <s v="Price and Sons"/>
    <s v="Object-based demand-driven strategy"/>
    <x v="262"/>
    <x v="441"/>
    <x v="0"/>
    <x v="331"/>
    <x v="1"/>
    <s v="USD"/>
    <n v="1365915600"/>
    <n v="1366088400"/>
    <b v="0"/>
    <b v="1"/>
    <s v="games/video games"/>
    <x v="444"/>
    <x v="444"/>
    <x v="6"/>
    <s v="video games"/>
    <x v="425"/>
    <d v="2013-04-16T05:00:00"/>
  </r>
  <r>
    <n v="449"/>
    <s v="Cuevas-Morales"/>
    <s v="Public-key coherent ability"/>
    <x v="79"/>
    <x v="442"/>
    <x v="1"/>
    <x v="99"/>
    <x v="3"/>
    <s v="DKK"/>
    <n v="1551852000"/>
    <n v="1553317200"/>
    <b v="0"/>
    <b v="0"/>
    <s v="games/video games"/>
    <x v="445"/>
    <x v="445"/>
    <x v="6"/>
    <s v="video games"/>
    <x v="426"/>
    <d v="2019-03-23T05:00:00"/>
  </r>
  <r>
    <n v="450"/>
    <s v="Delgado-Hatfield"/>
    <s v="Up-sized composite success"/>
    <x v="0"/>
    <x v="443"/>
    <x v="0"/>
    <x v="49"/>
    <x v="0"/>
    <s v="CAD"/>
    <n v="1540098000"/>
    <n v="1542088800"/>
    <b v="0"/>
    <b v="0"/>
    <s v="film &amp; video/animation"/>
    <x v="446"/>
    <x v="446"/>
    <x v="4"/>
    <s v="animation"/>
    <x v="427"/>
    <d v="2018-11-13T06:00:00"/>
  </r>
  <r>
    <n v="451"/>
    <s v="Padilla-Porter"/>
    <s v="Innovative exuding matrix"/>
    <x v="263"/>
    <x v="444"/>
    <x v="1"/>
    <x v="332"/>
    <x v="1"/>
    <s v="USD"/>
    <n v="1500440400"/>
    <n v="1503118800"/>
    <b v="0"/>
    <b v="0"/>
    <s v="music/rock"/>
    <x v="447"/>
    <x v="447"/>
    <x v="1"/>
    <s v="rock"/>
    <x v="428"/>
    <d v="2017-08-19T05:00:00"/>
  </r>
  <r>
    <n v="452"/>
    <s v="Morris Group"/>
    <s v="Realigned impactful artificial intelligence"/>
    <x v="73"/>
    <x v="445"/>
    <x v="0"/>
    <x v="249"/>
    <x v="1"/>
    <s v="USD"/>
    <n v="1278392400"/>
    <n v="1278478800"/>
    <b v="0"/>
    <b v="0"/>
    <s v="film &amp; video/drama"/>
    <x v="448"/>
    <x v="448"/>
    <x v="4"/>
    <s v="drama"/>
    <x v="429"/>
    <d v="2010-07-07T05:00:00"/>
  </r>
  <r>
    <n v="453"/>
    <s v="Saunders Ltd"/>
    <s v="Multi-layered multi-tasking secured line"/>
    <x v="264"/>
    <x v="446"/>
    <x v="0"/>
    <x v="333"/>
    <x v="1"/>
    <s v="USD"/>
    <n v="1480572000"/>
    <n v="1484114400"/>
    <b v="0"/>
    <b v="0"/>
    <s v="film &amp; video/science fiction"/>
    <x v="449"/>
    <x v="449"/>
    <x v="4"/>
    <s v="science fiction"/>
    <x v="411"/>
    <d v="2017-01-11T06:00:00"/>
  </r>
  <r>
    <n v="454"/>
    <s v="Woods Inc"/>
    <s v="Upgradable upward-trending portal"/>
    <x v="220"/>
    <x v="447"/>
    <x v="0"/>
    <x v="334"/>
    <x v="1"/>
    <s v="USD"/>
    <n v="1382331600"/>
    <n v="1385445600"/>
    <b v="0"/>
    <b v="1"/>
    <s v="film &amp; video/drama"/>
    <x v="450"/>
    <x v="450"/>
    <x v="4"/>
    <s v="drama"/>
    <x v="430"/>
    <d v="2013-11-26T06:00:00"/>
  </r>
  <r>
    <n v="455"/>
    <s v="Villanueva, Wright and Richardson"/>
    <s v="Profit-focused global product"/>
    <x v="265"/>
    <x v="448"/>
    <x v="1"/>
    <x v="335"/>
    <x v="1"/>
    <s v="USD"/>
    <n v="1316754000"/>
    <n v="1318741200"/>
    <b v="0"/>
    <b v="0"/>
    <s v="theater/plays"/>
    <x v="451"/>
    <x v="451"/>
    <x v="3"/>
    <s v="plays"/>
    <x v="431"/>
    <d v="2011-10-16T05:00:00"/>
  </r>
  <r>
    <n v="456"/>
    <s v="Wilson, Brooks and Clark"/>
    <s v="Operative well-modulated data-warehouse"/>
    <x v="266"/>
    <x v="449"/>
    <x v="1"/>
    <x v="336"/>
    <x v="1"/>
    <s v="USD"/>
    <n v="1518242400"/>
    <n v="1518242400"/>
    <b v="0"/>
    <b v="1"/>
    <s v="music/indie rock"/>
    <x v="452"/>
    <x v="452"/>
    <x v="1"/>
    <s v="indie rock"/>
    <x v="432"/>
    <d v="2018-02-10T06:00:00"/>
  </r>
  <r>
    <n v="457"/>
    <s v="Sheppard, Smith and Spence"/>
    <s v="Cloned asymmetric functionalities"/>
    <x v="92"/>
    <x v="450"/>
    <x v="0"/>
    <x v="337"/>
    <x v="1"/>
    <s v="USD"/>
    <n v="1476421200"/>
    <n v="1476594000"/>
    <b v="0"/>
    <b v="0"/>
    <s v="theater/plays"/>
    <x v="453"/>
    <x v="453"/>
    <x v="3"/>
    <s v="plays"/>
    <x v="433"/>
    <d v="2016-10-16T05:00:00"/>
  </r>
  <r>
    <n v="458"/>
    <s v="Wise, Thompson and Allen"/>
    <s v="Pre-emptive neutral portal"/>
    <x v="267"/>
    <x v="451"/>
    <x v="1"/>
    <x v="338"/>
    <x v="1"/>
    <s v="USD"/>
    <n v="1269752400"/>
    <n v="1273554000"/>
    <b v="0"/>
    <b v="0"/>
    <s v="theater/plays"/>
    <x v="454"/>
    <x v="454"/>
    <x v="3"/>
    <s v="plays"/>
    <x v="434"/>
    <d v="2010-05-11T05:00:00"/>
  </r>
  <r>
    <n v="459"/>
    <s v="Lane, Ryan and Chapman"/>
    <s v="Switchable demand-driven help-desk"/>
    <x v="9"/>
    <x v="452"/>
    <x v="0"/>
    <x v="339"/>
    <x v="1"/>
    <s v="USD"/>
    <n v="1419746400"/>
    <n v="1421906400"/>
    <b v="0"/>
    <b v="0"/>
    <s v="film &amp; video/documentary"/>
    <x v="455"/>
    <x v="455"/>
    <x v="4"/>
    <s v="documentary"/>
    <x v="435"/>
    <d v="2015-01-22T06:00:00"/>
  </r>
  <r>
    <n v="460"/>
    <s v="Rich, Alvarez and King"/>
    <s v="Business-focused static ability"/>
    <x v="166"/>
    <x v="453"/>
    <x v="1"/>
    <x v="126"/>
    <x v="1"/>
    <s v="USD"/>
    <n v="1281330000"/>
    <n v="1281589200"/>
    <b v="0"/>
    <b v="0"/>
    <s v="theater/plays"/>
    <x v="456"/>
    <x v="456"/>
    <x v="3"/>
    <s v="plays"/>
    <x v="8"/>
    <d v="2010-08-12T05:00:00"/>
  </r>
  <r>
    <n v="461"/>
    <s v="Terry-Salinas"/>
    <s v="Networked secondary structure"/>
    <x v="268"/>
    <x v="454"/>
    <x v="1"/>
    <x v="340"/>
    <x v="1"/>
    <s v="USD"/>
    <n v="1398661200"/>
    <n v="1400389200"/>
    <b v="0"/>
    <b v="0"/>
    <s v="film &amp; video/drama"/>
    <x v="457"/>
    <x v="457"/>
    <x v="4"/>
    <s v="drama"/>
    <x v="436"/>
    <d v="2014-05-18T05:00:00"/>
  </r>
  <r>
    <n v="462"/>
    <s v="Wang-Rodriguez"/>
    <s v="Total multimedia website"/>
    <x v="269"/>
    <x v="455"/>
    <x v="0"/>
    <x v="341"/>
    <x v="1"/>
    <s v="USD"/>
    <n v="1359525600"/>
    <n v="1362808800"/>
    <b v="0"/>
    <b v="0"/>
    <s v="games/mobile games"/>
    <x v="458"/>
    <x v="458"/>
    <x v="6"/>
    <s v="mobile games"/>
    <x v="385"/>
    <d v="2013-03-09T06:00:00"/>
  </r>
  <r>
    <n v="463"/>
    <s v="Mckee-Hill"/>
    <s v="Cross-platform upward-trending parallelism"/>
    <x v="270"/>
    <x v="456"/>
    <x v="1"/>
    <x v="342"/>
    <x v="1"/>
    <s v="USD"/>
    <n v="1388469600"/>
    <n v="1388815200"/>
    <b v="0"/>
    <b v="0"/>
    <s v="film &amp; video/animation"/>
    <x v="459"/>
    <x v="459"/>
    <x v="4"/>
    <s v="animation"/>
    <x v="437"/>
    <d v="2014-01-04T06:00:00"/>
  </r>
  <r>
    <n v="464"/>
    <s v="Gomez LLC"/>
    <s v="Pre-emptive mission-critical hardware"/>
    <x v="271"/>
    <x v="457"/>
    <x v="1"/>
    <x v="343"/>
    <x v="1"/>
    <s v="USD"/>
    <n v="1518328800"/>
    <n v="1519538400"/>
    <b v="0"/>
    <b v="0"/>
    <s v="theater/plays"/>
    <x v="460"/>
    <x v="460"/>
    <x v="3"/>
    <s v="plays"/>
    <x v="438"/>
    <d v="2018-02-25T06:00:00"/>
  </r>
  <r>
    <n v="465"/>
    <s v="Gonzalez-Robbins"/>
    <s v="Up-sized responsive protocol"/>
    <x v="53"/>
    <x v="458"/>
    <x v="1"/>
    <x v="175"/>
    <x v="1"/>
    <s v="USD"/>
    <n v="1517032800"/>
    <n v="1517810400"/>
    <b v="0"/>
    <b v="0"/>
    <s v="publishing/translations"/>
    <x v="461"/>
    <x v="461"/>
    <x v="5"/>
    <s v="translations"/>
    <x v="439"/>
    <d v="2018-02-05T06:00:00"/>
  </r>
  <r>
    <n v="466"/>
    <s v="Obrien and Sons"/>
    <s v="Pre-emptive transitional frame"/>
    <x v="272"/>
    <x v="459"/>
    <x v="1"/>
    <x v="344"/>
    <x v="1"/>
    <s v="USD"/>
    <n v="1368594000"/>
    <n v="1370581200"/>
    <b v="0"/>
    <b v="1"/>
    <s v="technology/wearables"/>
    <x v="462"/>
    <x v="462"/>
    <x v="2"/>
    <s v="wearables"/>
    <x v="440"/>
    <d v="2013-06-07T05:00:00"/>
  </r>
  <r>
    <n v="467"/>
    <s v="Shaw Ltd"/>
    <s v="Profit-focused content-based application"/>
    <x v="1"/>
    <x v="460"/>
    <x v="1"/>
    <x v="279"/>
    <x v="0"/>
    <s v="CAD"/>
    <n v="1448258400"/>
    <n v="1448863200"/>
    <b v="0"/>
    <b v="1"/>
    <s v="technology/web"/>
    <x v="463"/>
    <x v="463"/>
    <x v="2"/>
    <s v="web"/>
    <x v="441"/>
    <d v="2015-11-30T06:00:00"/>
  </r>
  <r>
    <n v="468"/>
    <s v="Hughes Inc"/>
    <s v="Streamlined neutral analyzer"/>
    <x v="220"/>
    <x v="461"/>
    <x v="0"/>
    <x v="36"/>
    <x v="1"/>
    <s v="USD"/>
    <n v="1555218000"/>
    <n v="1556600400"/>
    <b v="0"/>
    <b v="0"/>
    <s v="theater/plays"/>
    <x v="464"/>
    <x v="464"/>
    <x v="3"/>
    <s v="plays"/>
    <x v="442"/>
    <d v="2019-04-30T05:00:00"/>
  </r>
  <r>
    <n v="469"/>
    <s v="Olsen-Ryan"/>
    <s v="Assimilated neutral utilization"/>
    <x v="36"/>
    <x v="462"/>
    <x v="1"/>
    <x v="122"/>
    <x v="1"/>
    <s v="USD"/>
    <n v="1431925200"/>
    <n v="1432098000"/>
    <b v="0"/>
    <b v="0"/>
    <s v="film &amp; video/drama"/>
    <x v="465"/>
    <x v="465"/>
    <x v="4"/>
    <s v="drama"/>
    <x v="443"/>
    <d v="2015-05-20T05:00:00"/>
  </r>
  <r>
    <n v="470"/>
    <s v="Grimes, Holland and Sloan"/>
    <s v="Extended dedicated archive"/>
    <x v="136"/>
    <x v="463"/>
    <x v="1"/>
    <x v="345"/>
    <x v="1"/>
    <s v="USD"/>
    <n v="1481522400"/>
    <n v="1482127200"/>
    <b v="0"/>
    <b v="0"/>
    <s v="technology/wearables"/>
    <x v="466"/>
    <x v="466"/>
    <x v="2"/>
    <s v="wearables"/>
    <x v="315"/>
    <d v="2016-12-19T06:00:00"/>
  </r>
  <r>
    <n v="471"/>
    <s v="Perry and Sons"/>
    <s v="Configurable static help-desk"/>
    <x v="33"/>
    <x v="464"/>
    <x v="1"/>
    <x v="346"/>
    <x v="4"/>
    <s v="GBP"/>
    <n v="1335934800"/>
    <n v="1335934800"/>
    <b v="0"/>
    <b v="1"/>
    <s v="food/food trucks"/>
    <x v="467"/>
    <x v="467"/>
    <x v="0"/>
    <s v="food trucks"/>
    <x v="444"/>
    <d v="2012-05-02T05:00:00"/>
  </r>
  <r>
    <n v="472"/>
    <s v="Turner, Young and Collins"/>
    <s v="Self-enabling clear-thinking framework"/>
    <x v="273"/>
    <x v="465"/>
    <x v="0"/>
    <x v="347"/>
    <x v="1"/>
    <s v="USD"/>
    <n v="1552280400"/>
    <n v="1556946000"/>
    <b v="0"/>
    <b v="0"/>
    <s v="music/rock"/>
    <x v="468"/>
    <x v="468"/>
    <x v="1"/>
    <s v="rock"/>
    <x v="445"/>
    <d v="2019-05-04T05:00:00"/>
  </r>
  <r>
    <n v="473"/>
    <s v="Richardson Inc"/>
    <s v="Assimilated fault-tolerant capacity"/>
    <x v="92"/>
    <x v="466"/>
    <x v="1"/>
    <x v="88"/>
    <x v="1"/>
    <s v="USD"/>
    <n v="1529989200"/>
    <n v="1530075600"/>
    <b v="0"/>
    <b v="0"/>
    <s v="music/electric music"/>
    <x v="469"/>
    <x v="469"/>
    <x v="1"/>
    <s v="electric music"/>
    <x v="446"/>
    <d v="2018-06-27T05:00:00"/>
  </r>
  <r>
    <n v="474"/>
    <s v="Santos-Young"/>
    <s v="Enhanced neutral ability"/>
    <x v="220"/>
    <x v="75"/>
    <x v="1"/>
    <x v="23"/>
    <x v="1"/>
    <s v="USD"/>
    <n v="1418709600"/>
    <n v="1418796000"/>
    <b v="0"/>
    <b v="0"/>
    <s v="film &amp; video/television"/>
    <x v="470"/>
    <x v="470"/>
    <x v="4"/>
    <s v="television"/>
    <x v="447"/>
    <d v="2014-12-17T06:00:00"/>
  </r>
  <r>
    <n v="475"/>
    <s v="Nichols Ltd"/>
    <s v="Function-based attitude-oriented groupware"/>
    <x v="71"/>
    <x v="467"/>
    <x v="1"/>
    <x v="57"/>
    <x v="1"/>
    <s v="USD"/>
    <n v="1372136400"/>
    <n v="1372482000"/>
    <b v="0"/>
    <b v="1"/>
    <s v="publishing/translations"/>
    <x v="471"/>
    <x v="471"/>
    <x v="5"/>
    <s v="translations"/>
    <x v="448"/>
    <d v="2013-06-29T05:00:00"/>
  </r>
  <r>
    <n v="476"/>
    <s v="Murphy PLC"/>
    <s v="Optional solution-oriented instruction set"/>
    <x v="274"/>
    <x v="468"/>
    <x v="0"/>
    <x v="348"/>
    <x v="1"/>
    <s v="USD"/>
    <n v="1533877200"/>
    <n v="1534395600"/>
    <b v="0"/>
    <b v="0"/>
    <s v="publishing/fiction"/>
    <x v="472"/>
    <x v="472"/>
    <x v="5"/>
    <s v="fiction"/>
    <x v="342"/>
    <d v="2018-08-16T05:00:00"/>
  </r>
  <r>
    <n v="477"/>
    <s v="Hogan, Porter and Rivera"/>
    <s v="Organic object-oriented core"/>
    <x v="275"/>
    <x v="469"/>
    <x v="0"/>
    <x v="86"/>
    <x v="1"/>
    <s v="USD"/>
    <n v="1309064400"/>
    <n v="1311397200"/>
    <b v="0"/>
    <b v="0"/>
    <s v="film &amp; video/science fiction"/>
    <x v="473"/>
    <x v="473"/>
    <x v="4"/>
    <s v="science fiction"/>
    <x v="449"/>
    <d v="2011-07-23T05:00:00"/>
  </r>
  <r>
    <n v="478"/>
    <s v="Lyons LLC"/>
    <s v="Balanced impactful circuit"/>
    <x v="276"/>
    <x v="470"/>
    <x v="1"/>
    <x v="349"/>
    <x v="1"/>
    <s v="USD"/>
    <n v="1425877200"/>
    <n v="1426914000"/>
    <b v="0"/>
    <b v="0"/>
    <s v="technology/wearables"/>
    <x v="474"/>
    <x v="474"/>
    <x v="2"/>
    <s v="wearables"/>
    <x v="450"/>
    <d v="2015-03-21T05:00:00"/>
  </r>
  <r>
    <n v="479"/>
    <s v="Long-Greene"/>
    <s v="Future-proofed heuristic encryption"/>
    <x v="166"/>
    <x v="471"/>
    <x v="1"/>
    <x v="350"/>
    <x v="4"/>
    <s v="GBP"/>
    <n v="1501304400"/>
    <n v="1501477200"/>
    <b v="0"/>
    <b v="0"/>
    <s v="food/food trucks"/>
    <x v="475"/>
    <x v="475"/>
    <x v="0"/>
    <s v="food trucks"/>
    <x v="451"/>
    <d v="2017-07-31T05:00:00"/>
  </r>
  <r>
    <n v="480"/>
    <s v="Robles-Hudson"/>
    <s v="Balanced bifurcated leverage"/>
    <x v="133"/>
    <x v="472"/>
    <x v="1"/>
    <x v="215"/>
    <x v="1"/>
    <s v="USD"/>
    <n v="1268287200"/>
    <n v="1269061200"/>
    <b v="0"/>
    <b v="1"/>
    <s v="photography/photography books"/>
    <x v="476"/>
    <x v="476"/>
    <x v="7"/>
    <s v="photography books"/>
    <x v="452"/>
    <d v="2010-03-20T05:00:00"/>
  </r>
  <r>
    <n v="481"/>
    <s v="Mcclure LLC"/>
    <s v="Sharable discrete budgetary management"/>
    <x v="277"/>
    <x v="473"/>
    <x v="0"/>
    <x v="351"/>
    <x v="1"/>
    <s v="USD"/>
    <n v="1412139600"/>
    <n v="1415772000"/>
    <b v="0"/>
    <b v="1"/>
    <s v="theater/plays"/>
    <x v="477"/>
    <x v="477"/>
    <x v="3"/>
    <s v="plays"/>
    <x v="453"/>
    <d v="2014-11-12T06:00:00"/>
  </r>
  <r>
    <n v="482"/>
    <s v="Martin, Russell and Baker"/>
    <s v="Focused solution-oriented instruction set"/>
    <x v="3"/>
    <x v="474"/>
    <x v="0"/>
    <x v="352"/>
    <x v="1"/>
    <s v="USD"/>
    <n v="1330063200"/>
    <n v="1331013600"/>
    <b v="0"/>
    <b v="1"/>
    <s v="publishing/fiction"/>
    <x v="478"/>
    <x v="478"/>
    <x v="5"/>
    <s v="fiction"/>
    <x v="454"/>
    <d v="2012-03-06T06:00:00"/>
  </r>
  <r>
    <n v="483"/>
    <s v="Rice-Parker"/>
    <s v="Down-sized actuating infrastructure"/>
    <x v="278"/>
    <x v="475"/>
    <x v="0"/>
    <x v="353"/>
    <x v="1"/>
    <s v="USD"/>
    <n v="1576130400"/>
    <n v="1576735200"/>
    <b v="0"/>
    <b v="0"/>
    <s v="theater/plays"/>
    <x v="479"/>
    <x v="479"/>
    <x v="3"/>
    <s v="plays"/>
    <x v="455"/>
    <d v="2019-12-19T06:00:00"/>
  </r>
  <r>
    <n v="484"/>
    <s v="Landry Inc"/>
    <s v="Synergistic cohesive adapter"/>
    <x v="241"/>
    <x v="476"/>
    <x v="1"/>
    <x v="354"/>
    <x v="4"/>
    <s v="GBP"/>
    <n v="1407128400"/>
    <n v="1411362000"/>
    <b v="0"/>
    <b v="1"/>
    <s v="food/food trucks"/>
    <x v="480"/>
    <x v="480"/>
    <x v="0"/>
    <s v="food trucks"/>
    <x v="456"/>
    <d v="2014-09-22T05:00:00"/>
  </r>
  <r>
    <n v="485"/>
    <s v="Richards-Davis"/>
    <s v="Quality-focused mission-critical structure"/>
    <x v="279"/>
    <x v="477"/>
    <x v="0"/>
    <x v="355"/>
    <x v="4"/>
    <s v="GBP"/>
    <n v="1560142800"/>
    <n v="1563685200"/>
    <b v="0"/>
    <b v="0"/>
    <s v="theater/plays"/>
    <x v="481"/>
    <x v="481"/>
    <x v="3"/>
    <s v="plays"/>
    <x v="457"/>
    <d v="2019-07-21T05:00:00"/>
  </r>
  <r>
    <n v="486"/>
    <s v="Davis, Cox and Fox"/>
    <s v="Compatible exuding Graphical User Interface"/>
    <x v="5"/>
    <x v="478"/>
    <x v="0"/>
    <x v="356"/>
    <x v="4"/>
    <s v="GBP"/>
    <n v="1520575200"/>
    <n v="1521867600"/>
    <b v="0"/>
    <b v="1"/>
    <s v="publishing/translations"/>
    <x v="482"/>
    <x v="482"/>
    <x v="5"/>
    <s v="translations"/>
    <x v="458"/>
    <d v="2018-03-24T05:00:00"/>
  </r>
  <r>
    <n v="487"/>
    <s v="Smith-Wallace"/>
    <s v="Monitored 24/7 time-frame"/>
    <x v="280"/>
    <x v="479"/>
    <x v="1"/>
    <x v="357"/>
    <x v="1"/>
    <s v="USD"/>
    <n v="1492664400"/>
    <n v="1495515600"/>
    <b v="0"/>
    <b v="0"/>
    <s v="theater/plays"/>
    <x v="483"/>
    <x v="483"/>
    <x v="3"/>
    <s v="plays"/>
    <x v="459"/>
    <d v="2017-05-23T05:00:00"/>
  </r>
  <r>
    <n v="488"/>
    <s v="Cordova, Shaw and Wang"/>
    <s v="Virtual secondary open architecture"/>
    <x v="98"/>
    <x v="480"/>
    <x v="1"/>
    <x v="127"/>
    <x v="1"/>
    <s v="USD"/>
    <n v="1454479200"/>
    <n v="1455948000"/>
    <b v="0"/>
    <b v="0"/>
    <s v="theater/plays"/>
    <x v="484"/>
    <x v="484"/>
    <x v="3"/>
    <s v="plays"/>
    <x v="460"/>
    <d v="2016-02-20T06:00:00"/>
  </r>
  <r>
    <n v="489"/>
    <s v="Clark Inc"/>
    <s v="Down-sized mobile time-frame"/>
    <x v="243"/>
    <x v="481"/>
    <x v="1"/>
    <x v="72"/>
    <x v="6"/>
    <s v="EUR"/>
    <n v="1281934800"/>
    <n v="1282366800"/>
    <b v="0"/>
    <b v="0"/>
    <s v="technology/wearables"/>
    <x v="485"/>
    <x v="485"/>
    <x v="2"/>
    <s v="wearables"/>
    <x v="461"/>
    <d v="2010-08-21T05:00:00"/>
  </r>
  <r>
    <n v="490"/>
    <s v="Young and Sons"/>
    <s v="Innovative disintermediate encryption"/>
    <x v="166"/>
    <x v="482"/>
    <x v="1"/>
    <x v="358"/>
    <x v="1"/>
    <s v="USD"/>
    <n v="1573970400"/>
    <n v="1574575200"/>
    <b v="0"/>
    <b v="0"/>
    <s v="journalism/audio"/>
    <x v="486"/>
    <x v="486"/>
    <x v="8"/>
    <s v="audio"/>
    <x v="462"/>
    <d v="2019-11-24T06:00:00"/>
  </r>
  <r>
    <n v="491"/>
    <s v="Henson PLC"/>
    <s v="Universal contextually-based knowledgebase"/>
    <x v="281"/>
    <x v="483"/>
    <x v="1"/>
    <x v="120"/>
    <x v="1"/>
    <s v="USD"/>
    <n v="1372654800"/>
    <n v="1374901200"/>
    <b v="0"/>
    <b v="1"/>
    <s v="food/food trucks"/>
    <x v="487"/>
    <x v="487"/>
    <x v="0"/>
    <s v="food trucks"/>
    <x v="463"/>
    <d v="2013-07-27T05:00:00"/>
  </r>
  <r>
    <n v="492"/>
    <s v="Garcia Group"/>
    <s v="Persevering interactive matrix"/>
    <x v="255"/>
    <x v="484"/>
    <x v="3"/>
    <x v="359"/>
    <x v="1"/>
    <s v="USD"/>
    <n v="1275886800"/>
    <n v="1278910800"/>
    <b v="1"/>
    <b v="1"/>
    <s v="film &amp; video/shorts"/>
    <x v="488"/>
    <x v="488"/>
    <x v="4"/>
    <s v="shorts"/>
    <x v="464"/>
    <d v="2010-07-12T05:00:00"/>
  </r>
  <r>
    <n v="493"/>
    <s v="Adams, Walker and Wong"/>
    <s v="Seamless background framework"/>
    <x v="79"/>
    <x v="485"/>
    <x v="1"/>
    <x v="251"/>
    <x v="1"/>
    <s v="USD"/>
    <n v="1561784400"/>
    <n v="1562907600"/>
    <b v="0"/>
    <b v="0"/>
    <s v="photography/photography books"/>
    <x v="489"/>
    <x v="489"/>
    <x v="7"/>
    <s v="photography books"/>
    <x v="465"/>
    <d v="2019-07-12T05:00:00"/>
  </r>
  <r>
    <n v="494"/>
    <s v="Hopkins-Browning"/>
    <s v="Balanced upward-trending productivity"/>
    <x v="186"/>
    <x v="486"/>
    <x v="1"/>
    <x v="360"/>
    <x v="1"/>
    <s v="USD"/>
    <n v="1332392400"/>
    <n v="1332478800"/>
    <b v="0"/>
    <b v="0"/>
    <s v="technology/wearables"/>
    <x v="490"/>
    <x v="490"/>
    <x v="2"/>
    <s v="wearables"/>
    <x v="466"/>
    <d v="2012-03-23T05:00:00"/>
  </r>
  <r>
    <n v="495"/>
    <s v="Bell, Edwards and Andersen"/>
    <s v="Centralized clear-thinking solution"/>
    <x v="170"/>
    <x v="487"/>
    <x v="1"/>
    <x v="135"/>
    <x v="3"/>
    <s v="DKK"/>
    <n v="1402376400"/>
    <n v="1402722000"/>
    <b v="0"/>
    <b v="0"/>
    <s v="theater/plays"/>
    <x v="491"/>
    <x v="491"/>
    <x v="3"/>
    <s v="plays"/>
    <x v="467"/>
    <d v="2014-06-14T05:00:00"/>
  </r>
  <r>
    <n v="496"/>
    <s v="Morales Group"/>
    <s v="Optimized bi-directional extranet"/>
    <x v="282"/>
    <x v="488"/>
    <x v="0"/>
    <x v="71"/>
    <x v="1"/>
    <s v="USD"/>
    <n v="1495342800"/>
    <n v="1496811600"/>
    <b v="0"/>
    <b v="0"/>
    <s v="film &amp; video/animation"/>
    <x v="492"/>
    <x v="492"/>
    <x v="4"/>
    <s v="animation"/>
    <x v="468"/>
    <d v="2017-06-07T05:00:00"/>
  </r>
  <r>
    <n v="497"/>
    <s v="Lucero Group"/>
    <s v="Intuitive actuating benchmark"/>
    <x v="122"/>
    <x v="489"/>
    <x v="0"/>
    <x v="53"/>
    <x v="1"/>
    <s v="USD"/>
    <n v="1482213600"/>
    <n v="1482213600"/>
    <b v="0"/>
    <b v="1"/>
    <s v="technology/wearables"/>
    <x v="493"/>
    <x v="493"/>
    <x v="2"/>
    <s v="wearables"/>
    <x v="469"/>
    <d v="2016-12-20T06:00:00"/>
  </r>
  <r>
    <n v="498"/>
    <s v="Smith, Brown and Davis"/>
    <s v="Devolved background project"/>
    <x v="283"/>
    <x v="490"/>
    <x v="0"/>
    <x v="361"/>
    <x v="3"/>
    <s v="DKK"/>
    <n v="1420092000"/>
    <n v="1420264800"/>
    <b v="0"/>
    <b v="0"/>
    <s v="technology/web"/>
    <x v="494"/>
    <x v="494"/>
    <x v="2"/>
    <s v="web"/>
    <x v="470"/>
    <d v="2015-01-03T06:00:00"/>
  </r>
  <r>
    <n v="499"/>
    <s v="Hunt Group"/>
    <s v="Reverse-engineered executive emulation"/>
    <x v="284"/>
    <x v="491"/>
    <x v="0"/>
    <x v="362"/>
    <x v="1"/>
    <s v="USD"/>
    <n v="1458018000"/>
    <n v="1458450000"/>
    <b v="0"/>
    <b v="1"/>
    <s v="film &amp; video/documentary"/>
    <x v="495"/>
    <x v="495"/>
    <x v="4"/>
    <s v="documentary"/>
    <x v="471"/>
    <d v="2016-03-20T05:00:00"/>
  </r>
  <r>
    <n v="500"/>
    <s v="Valdez Ltd"/>
    <s v="Team-oriented clear-thinking matrix"/>
    <x v="0"/>
    <x v="0"/>
    <x v="0"/>
    <x v="0"/>
    <x v="1"/>
    <s v="USD"/>
    <n v="1367384400"/>
    <n v="1369803600"/>
    <b v="0"/>
    <b v="1"/>
    <s v="theater/plays"/>
    <x v="0"/>
    <x v="0"/>
    <x v="3"/>
    <s v="plays"/>
    <x v="472"/>
    <d v="2013-05-29T05:00:00"/>
  </r>
  <r>
    <n v="501"/>
    <s v="Mccann-Le"/>
    <s v="Focused coherent methodology"/>
    <x v="285"/>
    <x v="492"/>
    <x v="0"/>
    <x v="363"/>
    <x v="1"/>
    <s v="USD"/>
    <n v="1363064400"/>
    <n v="1363237200"/>
    <b v="0"/>
    <b v="0"/>
    <s v="film &amp; video/documentary"/>
    <x v="496"/>
    <x v="496"/>
    <x v="4"/>
    <s v="documentary"/>
    <x v="473"/>
    <d v="2013-03-14T05:00:00"/>
  </r>
  <r>
    <n v="502"/>
    <s v="Johnson Inc"/>
    <s v="Reduced context-sensitive complexity"/>
    <x v="81"/>
    <x v="493"/>
    <x v="1"/>
    <x v="129"/>
    <x v="2"/>
    <s v="AUD"/>
    <n v="1343365200"/>
    <n v="1345870800"/>
    <b v="0"/>
    <b v="1"/>
    <s v="games/video games"/>
    <x v="497"/>
    <x v="497"/>
    <x v="6"/>
    <s v="video games"/>
    <x v="474"/>
    <d v="2012-08-25T05:00:00"/>
  </r>
  <r>
    <n v="503"/>
    <s v="Collins LLC"/>
    <s v="Decentralized 4thgeneration time-frame"/>
    <x v="286"/>
    <x v="494"/>
    <x v="1"/>
    <x v="364"/>
    <x v="1"/>
    <s v="USD"/>
    <n v="1435726800"/>
    <n v="1437454800"/>
    <b v="0"/>
    <b v="0"/>
    <s v="film &amp; video/drama"/>
    <x v="498"/>
    <x v="498"/>
    <x v="4"/>
    <s v="drama"/>
    <x v="72"/>
    <d v="2015-07-21T05:00:00"/>
  </r>
  <r>
    <n v="504"/>
    <s v="Smith-Miller"/>
    <s v="De-engineered cohesive moderator"/>
    <x v="168"/>
    <x v="495"/>
    <x v="0"/>
    <x v="197"/>
    <x v="6"/>
    <s v="EUR"/>
    <n v="1431925200"/>
    <n v="1432011600"/>
    <b v="0"/>
    <b v="0"/>
    <s v="music/rock"/>
    <x v="499"/>
    <x v="499"/>
    <x v="1"/>
    <s v="rock"/>
    <x v="443"/>
    <d v="2015-05-19T05:00:00"/>
  </r>
  <r>
    <n v="505"/>
    <s v="Jensen-Vargas"/>
    <s v="Ameliorated explicit parallelism"/>
    <x v="262"/>
    <x v="496"/>
    <x v="0"/>
    <x v="365"/>
    <x v="1"/>
    <s v="USD"/>
    <n v="1362722400"/>
    <n v="1366347600"/>
    <b v="0"/>
    <b v="1"/>
    <s v="publishing/radio &amp; podcasts"/>
    <x v="500"/>
    <x v="500"/>
    <x v="5"/>
    <s v="radio &amp; podcasts"/>
    <x v="475"/>
    <d v="2013-04-19T05:00:00"/>
  </r>
  <r>
    <n v="506"/>
    <s v="Robles, Bell and Gonzalez"/>
    <s v="Customizable background monitoring"/>
    <x v="287"/>
    <x v="497"/>
    <x v="1"/>
    <x v="366"/>
    <x v="1"/>
    <s v="USD"/>
    <n v="1511416800"/>
    <n v="1512885600"/>
    <b v="0"/>
    <b v="1"/>
    <s v="theater/plays"/>
    <x v="501"/>
    <x v="501"/>
    <x v="3"/>
    <s v="plays"/>
    <x v="81"/>
    <d v="2017-12-10T06:00:00"/>
  </r>
  <r>
    <n v="507"/>
    <s v="Turner, Miller and Francis"/>
    <s v="Compatible well-modulated budgetary management"/>
    <x v="118"/>
    <x v="498"/>
    <x v="0"/>
    <x v="161"/>
    <x v="1"/>
    <s v="USD"/>
    <n v="1365483600"/>
    <n v="1369717200"/>
    <b v="0"/>
    <b v="1"/>
    <s v="technology/web"/>
    <x v="502"/>
    <x v="502"/>
    <x v="2"/>
    <s v="web"/>
    <x v="476"/>
    <d v="2013-05-28T05:00:00"/>
  </r>
  <r>
    <n v="508"/>
    <s v="Roberts Group"/>
    <s v="Up-sized radical pricing structure"/>
    <x v="288"/>
    <x v="499"/>
    <x v="1"/>
    <x v="367"/>
    <x v="1"/>
    <s v="USD"/>
    <n v="1532840400"/>
    <n v="1534654800"/>
    <b v="0"/>
    <b v="0"/>
    <s v="theater/plays"/>
    <x v="503"/>
    <x v="503"/>
    <x v="3"/>
    <s v="plays"/>
    <x v="192"/>
    <d v="2018-08-19T05:00:00"/>
  </r>
  <r>
    <n v="509"/>
    <s v="White LLC"/>
    <s v="Robust zero-defect project"/>
    <x v="172"/>
    <x v="500"/>
    <x v="0"/>
    <x v="368"/>
    <x v="1"/>
    <s v="USD"/>
    <n v="1336194000"/>
    <n v="1337058000"/>
    <b v="0"/>
    <b v="0"/>
    <s v="theater/plays"/>
    <x v="504"/>
    <x v="504"/>
    <x v="3"/>
    <s v="plays"/>
    <x v="477"/>
    <d v="2012-05-15T05:00:00"/>
  </r>
  <r>
    <n v="510"/>
    <s v="Best, Miller and Thomas"/>
    <s v="Re-engineered mobile task-force"/>
    <x v="75"/>
    <x v="501"/>
    <x v="1"/>
    <x v="54"/>
    <x v="2"/>
    <s v="AUD"/>
    <n v="1527742800"/>
    <n v="1529816400"/>
    <b v="0"/>
    <b v="0"/>
    <s v="film &amp; video/drama"/>
    <x v="505"/>
    <x v="505"/>
    <x v="4"/>
    <s v="drama"/>
    <x v="478"/>
    <d v="2018-06-24T05:00:00"/>
  </r>
  <r>
    <n v="511"/>
    <s v="Smith-Mullins"/>
    <s v="User-centric intangible neural-net"/>
    <x v="252"/>
    <x v="502"/>
    <x v="0"/>
    <x v="369"/>
    <x v="1"/>
    <s v="USD"/>
    <n v="1564030800"/>
    <n v="1564894800"/>
    <b v="0"/>
    <b v="0"/>
    <s v="theater/plays"/>
    <x v="506"/>
    <x v="506"/>
    <x v="3"/>
    <s v="plays"/>
    <x v="479"/>
    <d v="2019-08-04T05:00:00"/>
  </r>
  <r>
    <n v="512"/>
    <s v="Williams-Walsh"/>
    <s v="Organized explicit core"/>
    <x v="14"/>
    <x v="503"/>
    <x v="1"/>
    <x v="370"/>
    <x v="1"/>
    <s v="USD"/>
    <n v="1404536400"/>
    <n v="1404622800"/>
    <b v="0"/>
    <b v="1"/>
    <s v="games/video games"/>
    <x v="507"/>
    <x v="507"/>
    <x v="6"/>
    <s v="video games"/>
    <x v="480"/>
    <d v="2014-07-06T05:00:00"/>
  </r>
  <r>
    <n v="513"/>
    <s v="Harrison, Blackwell and Mendez"/>
    <s v="Synchronized 6thgeneration adapter"/>
    <x v="111"/>
    <x v="504"/>
    <x v="3"/>
    <x v="164"/>
    <x v="1"/>
    <s v="USD"/>
    <n v="1284008400"/>
    <n v="1284181200"/>
    <b v="0"/>
    <b v="0"/>
    <s v="film &amp; video/television"/>
    <x v="508"/>
    <x v="508"/>
    <x v="4"/>
    <s v="television"/>
    <x v="180"/>
    <d v="2010-09-11T05:00:00"/>
  </r>
  <r>
    <n v="514"/>
    <s v="Sanchez, Bradley and Flores"/>
    <s v="Centralized motivating capacity"/>
    <x v="289"/>
    <x v="505"/>
    <x v="3"/>
    <x v="371"/>
    <x v="5"/>
    <s v="CHF"/>
    <n v="1386309600"/>
    <n v="1386741600"/>
    <b v="0"/>
    <b v="1"/>
    <s v="music/rock"/>
    <x v="509"/>
    <x v="509"/>
    <x v="1"/>
    <s v="rock"/>
    <x v="481"/>
    <d v="2013-12-11T06:00:00"/>
  </r>
  <r>
    <n v="515"/>
    <s v="Cox LLC"/>
    <s v="Phased 24hour flexibility"/>
    <x v="133"/>
    <x v="506"/>
    <x v="0"/>
    <x v="221"/>
    <x v="0"/>
    <s v="CAD"/>
    <n v="1324620000"/>
    <n v="1324792800"/>
    <b v="0"/>
    <b v="1"/>
    <s v="theater/plays"/>
    <x v="510"/>
    <x v="510"/>
    <x v="3"/>
    <s v="plays"/>
    <x v="482"/>
    <d v="2011-12-25T06:00:00"/>
  </r>
  <r>
    <n v="516"/>
    <s v="Morales-Odonnell"/>
    <s v="Exclusive 5thgeneration structure"/>
    <x v="290"/>
    <x v="507"/>
    <x v="0"/>
    <x v="372"/>
    <x v="1"/>
    <s v="USD"/>
    <n v="1281070800"/>
    <n v="1284354000"/>
    <b v="0"/>
    <b v="0"/>
    <s v="publishing/nonfiction"/>
    <x v="511"/>
    <x v="511"/>
    <x v="5"/>
    <s v="nonfiction"/>
    <x v="194"/>
    <d v="2010-09-13T05:00:00"/>
  </r>
  <r>
    <n v="517"/>
    <s v="Ramirez LLC"/>
    <s v="Multi-tiered maximized orchestration"/>
    <x v="291"/>
    <x v="508"/>
    <x v="1"/>
    <x v="373"/>
    <x v="1"/>
    <s v="USD"/>
    <n v="1493960400"/>
    <n v="1494392400"/>
    <b v="0"/>
    <b v="0"/>
    <s v="food/food trucks"/>
    <x v="512"/>
    <x v="512"/>
    <x v="0"/>
    <s v="food trucks"/>
    <x v="483"/>
    <d v="2017-05-10T05:00:00"/>
  </r>
  <r>
    <n v="518"/>
    <s v="Ramirez Group"/>
    <s v="Open-architected uniform instruction set"/>
    <x v="35"/>
    <x v="509"/>
    <x v="0"/>
    <x v="234"/>
    <x v="1"/>
    <s v="USD"/>
    <n v="1519365600"/>
    <n v="1519538400"/>
    <b v="0"/>
    <b v="1"/>
    <s v="film &amp; video/animation"/>
    <x v="513"/>
    <x v="513"/>
    <x v="4"/>
    <s v="animation"/>
    <x v="484"/>
    <d v="2018-02-25T06:00:00"/>
  </r>
  <r>
    <n v="519"/>
    <s v="Marsh-Coleman"/>
    <s v="Exclusive asymmetric analyzer"/>
    <x v="96"/>
    <x v="510"/>
    <x v="1"/>
    <x v="374"/>
    <x v="1"/>
    <s v="USD"/>
    <n v="1420696800"/>
    <n v="1421906400"/>
    <b v="0"/>
    <b v="1"/>
    <s v="music/rock"/>
    <x v="514"/>
    <x v="514"/>
    <x v="1"/>
    <s v="rock"/>
    <x v="355"/>
    <d v="2015-01-22T06:00:00"/>
  </r>
  <r>
    <n v="520"/>
    <s v="Frederick, Jenkins and Collins"/>
    <s v="Organic radical collaboration"/>
    <x v="126"/>
    <x v="511"/>
    <x v="1"/>
    <x v="235"/>
    <x v="1"/>
    <s v="USD"/>
    <n v="1555650000"/>
    <n v="1555909200"/>
    <b v="0"/>
    <b v="0"/>
    <s v="theater/plays"/>
    <x v="515"/>
    <x v="515"/>
    <x v="3"/>
    <s v="plays"/>
    <x v="485"/>
    <d v="2019-04-22T05:00:00"/>
  </r>
  <r>
    <n v="521"/>
    <s v="Wilson Ltd"/>
    <s v="Function-based multi-state software"/>
    <x v="4"/>
    <x v="512"/>
    <x v="1"/>
    <x v="375"/>
    <x v="1"/>
    <s v="USD"/>
    <n v="1471928400"/>
    <n v="1472446800"/>
    <b v="0"/>
    <b v="1"/>
    <s v="film &amp; video/drama"/>
    <x v="516"/>
    <x v="516"/>
    <x v="4"/>
    <s v="drama"/>
    <x v="486"/>
    <d v="2016-08-29T05:00:00"/>
  </r>
  <r>
    <n v="522"/>
    <s v="Cline, Peterson and Lowery"/>
    <s v="Innovative static budgetary management"/>
    <x v="292"/>
    <x v="513"/>
    <x v="0"/>
    <x v="271"/>
    <x v="1"/>
    <s v="USD"/>
    <n v="1341291600"/>
    <n v="1342328400"/>
    <b v="0"/>
    <b v="0"/>
    <s v="film &amp; video/shorts"/>
    <x v="517"/>
    <x v="517"/>
    <x v="4"/>
    <s v="shorts"/>
    <x v="487"/>
    <d v="2012-07-15T05:00:00"/>
  </r>
  <r>
    <n v="523"/>
    <s v="Underwood, James and Jones"/>
    <s v="Triple-buffered holistic ability"/>
    <x v="79"/>
    <x v="514"/>
    <x v="1"/>
    <x v="121"/>
    <x v="1"/>
    <s v="USD"/>
    <n v="1267682400"/>
    <n v="1268114400"/>
    <b v="0"/>
    <b v="0"/>
    <s v="film &amp; video/shorts"/>
    <x v="518"/>
    <x v="518"/>
    <x v="4"/>
    <s v="shorts"/>
    <x v="488"/>
    <d v="2010-03-09T06:00:00"/>
  </r>
  <r>
    <n v="524"/>
    <s v="Johnson-Contreras"/>
    <s v="Diverse scalable superstructure"/>
    <x v="127"/>
    <x v="515"/>
    <x v="0"/>
    <x v="376"/>
    <x v="1"/>
    <s v="USD"/>
    <n v="1272258000"/>
    <n v="1273381200"/>
    <b v="0"/>
    <b v="0"/>
    <s v="theater/plays"/>
    <x v="519"/>
    <x v="519"/>
    <x v="3"/>
    <s v="plays"/>
    <x v="489"/>
    <d v="2010-05-09T05:00:00"/>
  </r>
  <r>
    <n v="525"/>
    <s v="Greene, Lloyd and Sims"/>
    <s v="Balanced leadingedge data-warehouse"/>
    <x v="118"/>
    <x v="516"/>
    <x v="0"/>
    <x v="377"/>
    <x v="1"/>
    <s v="USD"/>
    <n v="1290492000"/>
    <n v="1290837600"/>
    <b v="0"/>
    <b v="0"/>
    <s v="technology/wearables"/>
    <x v="520"/>
    <x v="520"/>
    <x v="2"/>
    <s v="wearables"/>
    <x v="490"/>
    <d v="2010-11-27T06:00:00"/>
  </r>
  <r>
    <n v="526"/>
    <s v="Smith-Sparks"/>
    <s v="Digitized bandwidth-monitored open architecture"/>
    <x v="111"/>
    <x v="517"/>
    <x v="1"/>
    <x v="98"/>
    <x v="1"/>
    <s v="USD"/>
    <n v="1451109600"/>
    <n v="1454306400"/>
    <b v="0"/>
    <b v="1"/>
    <s v="theater/plays"/>
    <x v="521"/>
    <x v="521"/>
    <x v="3"/>
    <s v="plays"/>
    <x v="312"/>
    <d v="2016-02-01T06:00:00"/>
  </r>
  <r>
    <n v="527"/>
    <s v="Rosario-Smith"/>
    <s v="Enterprise-wide intermediate portal"/>
    <x v="223"/>
    <x v="518"/>
    <x v="0"/>
    <x v="378"/>
    <x v="0"/>
    <s v="CAD"/>
    <n v="1454652000"/>
    <n v="1457762400"/>
    <b v="0"/>
    <b v="0"/>
    <s v="film &amp; video/animation"/>
    <x v="522"/>
    <x v="522"/>
    <x v="4"/>
    <s v="animation"/>
    <x v="491"/>
    <d v="2016-03-12T06:00:00"/>
  </r>
  <r>
    <n v="528"/>
    <s v="Avila, Ford and Welch"/>
    <s v="Focused leadingedge matrix"/>
    <x v="25"/>
    <x v="519"/>
    <x v="0"/>
    <x v="175"/>
    <x v="4"/>
    <s v="GBP"/>
    <n v="1385186400"/>
    <n v="1389074400"/>
    <b v="0"/>
    <b v="0"/>
    <s v="music/indie rock"/>
    <x v="523"/>
    <x v="523"/>
    <x v="1"/>
    <s v="indie rock"/>
    <x v="492"/>
    <d v="2014-01-07T06:00:00"/>
  </r>
  <r>
    <n v="529"/>
    <s v="Gallegos Inc"/>
    <s v="Seamless logistical encryption"/>
    <x v="135"/>
    <x v="520"/>
    <x v="0"/>
    <x v="352"/>
    <x v="1"/>
    <s v="USD"/>
    <n v="1399698000"/>
    <n v="1402117200"/>
    <b v="0"/>
    <b v="0"/>
    <s v="games/video games"/>
    <x v="524"/>
    <x v="524"/>
    <x v="6"/>
    <s v="video games"/>
    <x v="493"/>
    <d v="2014-06-07T05:00:00"/>
  </r>
  <r>
    <n v="530"/>
    <s v="Morrow, Santiago and Soto"/>
    <s v="Stand-alone human-resource workforce"/>
    <x v="293"/>
    <x v="521"/>
    <x v="0"/>
    <x v="200"/>
    <x v="1"/>
    <s v="USD"/>
    <n v="1283230800"/>
    <n v="1284440400"/>
    <b v="0"/>
    <b v="1"/>
    <s v="publishing/fiction"/>
    <x v="525"/>
    <x v="525"/>
    <x v="5"/>
    <s v="fiction"/>
    <x v="494"/>
    <d v="2010-09-14T05:00:00"/>
  </r>
  <r>
    <n v="531"/>
    <s v="Berry-Richardson"/>
    <s v="Automated zero tolerance implementation"/>
    <x v="294"/>
    <x v="522"/>
    <x v="2"/>
    <x v="379"/>
    <x v="5"/>
    <s v="CHF"/>
    <n v="1384149600"/>
    <n v="1388988000"/>
    <b v="0"/>
    <b v="0"/>
    <s v="games/video games"/>
    <x v="526"/>
    <x v="526"/>
    <x v="6"/>
    <s v="video games"/>
    <x v="495"/>
    <d v="2014-01-06T06:00:00"/>
  </r>
  <r>
    <n v="532"/>
    <s v="Cordova-Torres"/>
    <s v="Pre-emptive grid-enabled contingency"/>
    <x v="39"/>
    <x v="523"/>
    <x v="1"/>
    <x v="105"/>
    <x v="0"/>
    <s v="CAD"/>
    <n v="1516860000"/>
    <n v="1516946400"/>
    <b v="0"/>
    <b v="0"/>
    <s v="theater/plays"/>
    <x v="527"/>
    <x v="527"/>
    <x v="3"/>
    <s v="plays"/>
    <x v="496"/>
    <d v="2018-01-26T06:00:00"/>
  </r>
  <r>
    <n v="533"/>
    <s v="Holt, Bernard and Johnson"/>
    <s v="Multi-lateral didactic encoding"/>
    <x v="295"/>
    <x v="524"/>
    <x v="1"/>
    <x v="380"/>
    <x v="4"/>
    <s v="GBP"/>
    <n v="1374642000"/>
    <n v="1377752400"/>
    <b v="0"/>
    <b v="0"/>
    <s v="music/indie rock"/>
    <x v="528"/>
    <x v="528"/>
    <x v="1"/>
    <s v="indie rock"/>
    <x v="497"/>
    <d v="2013-08-29T05:00:00"/>
  </r>
  <r>
    <n v="534"/>
    <s v="Clark, Mccormick and Mendoza"/>
    <s v="Self-enabling didactic orchestration"/>
    <x v="296"/>
    <x v="525"/>
    <x v="0"/>
    <x v="166"/>
    <x v="1"/>
    <s v="USD"/>
    <n v="1534482000"/>
    <n v="1534568400"/>
    <b v="0"/>
    <b v="1"/>
    <s v="film &amp; video/drama"/>
    <x v="529"/>
    <x v="529"/>
    <x v="4"/>
    <s v="drama"/>
    <x v="498"/>
    <d v="2018-08-18T05:00:00"/>
  </r>
  <r>
    <n v="535"/>
    <s v="Garrison LLC"/>
    <s v="Profit-focused 24/7 data-warehouse"/>
    <x v="97"/>
    <x v="526"/>
    <x v="1"/>
    <x v="381"/>
    <x v="6"/>
    <s v="EUR"/>
    <n v="1528434000"/>
    <n v="1528606800"/>
    <b v="0"/>
    <b v="1"/>
    <s v="theater/plays"/>
    <x v="530"/>
    <x v="530"/>
    <x v="3"/>
    <s v="plays"/>
    <x v="499"/>
    <d v="2018-06-10T05:00:00"/>
  </r>
  <r>
    <n v="536"/>
    <s v="Shannon-Olson"/>
    <s v="Enhanced methodical middleware"/>
    <x v="122"/>
    <x v="527"/>
    <x v="1"/>
    <x v="382"/>
    <x v="6"/>
    <s v="EUR"/>
    <n v="1282626000"/>
    <n v="1284872400"/>
    <b v="0"/>
    <b v="0"/>
    <s v="publishing/fiction"/>
    <x v="531"/>
    <x v="531"/>
    <x v="5"/>
    <s v="fiction"/>
    <x v="500"/>
    <d v="2010-09-19T05:00:00"/>
  </r>
  <r>
    <n v="537"/>
    <s v="Murillo-Mcfarland"/>
    <s v="Synchronized client-driven projection"/>
    <x v="197"/>
    <x v="528"/>
    <x v="1"/>
    <x v="383"/>
    <x v="3"/>
    <s v="DKK"/>
    <n v="1535605200"/>
    <n v="1537592400"/>
    <b v="1"/>
    <b v="1"/>
    <s v="film &amp; video/documentary"/>
    <x v="532"/>
    <x v="532"/>
    <x v="4"/>
    <s v="documentary"/>
    <x v="501"/>
    <d v="2018-09-22T05:00:00"/>
  </r>
  <r>
    <n v="538"/>
    <s v="Young, Gilbert and Escobar"/>
    <s v="Networked didactic time-frame"/>
    <x v="297"/>
    <x v="529"/>
    <x v="0"/>
    <x v="384"/>
    <x v="1"/>
    <s v="USD"/>
    <n v="1379826000"/>
    <n v="1381208400"/>
    <b v="0"/>
    <b v="0"/>
    <s v="games/mobile games"/>
    <x v="533"/>
    <x v="533"/>
    <x v="6"/>
    <s v="mobile games"/>
    <x v="502"/>
    <d v="2013-10-08T05:00:00"/>
  </r>
  <r>
    <n v="539"/>
    <s v="Thomas, Welch and Santana"/>
    <s v="Assimilated exuding toolset"/>
    <x v="122"/>
    <x v="530"/>
    <x v="0"/>
    <x v="385"/>
    <x v="1"/>
    <s v="USD"/>
    <n v="1561957200"/>
    <n v="1562475600"/>
    <b v="0"/>
    <b v="1"/>
    <s v="food/food trucks"/>
    <x v="534"/>
    <x v="534"/>
    <x v="0"/>
    <s v="food trucks"/>
    <x v="503"/>
    <d v="2019-07-07T05:00:00"/>
  </r>
  <r>
    <n v="540"/>
    <s v="Brown-Pena"/>
    <s v="Front-line client-server secured line"/>
    <x v="98"/>
    <x v="531"/>
    <x v="1"/>
    <x v="326"/>
    <x v="1"/>
    <s v="USD"/>
    <n v="1525496400"/>
    <n v="1527397200"/>
    <b v="0"/>
    <b v="0"/>
    <s v="photography/photography books"/>
    <x v="535"/>
    <x v="535"/>
    <x v="7"/>
    <s v="photography books"/>
    <x v="504"/>
    <d v="2018-05-27T05:00:00"/>
  </r>
  <r>
    <n v="541"/>
    <s v="Holder, Caldwell and Vance"/>
    <s v="Polarized systemic Internet solution"/>
    <x v="298"/>
    <x v="532"/>
    <x v="0"/>
    <x v="386"/>
    <x v="6"/>
    <s v="EUR"/>
    <n v="1433912400"/>
    <n v="1436158800"/>
    <b v="0"/>
    <b v="0"/>
    <s v="games/mobile games"/>
    <x v="536"/>
    <x v="536"/>
    <x v="6"/>
    <s v="mobile games"/>
    <x v="505"/>
    <d v="2015-07-06T05:00:00"/>
  </r>
  <r>
    <n v="542"/>
    <s v="Harrison-Bridges"/>
    <s v="Profit-focused exuding moderator"/>
    <x v="299"/>
    <x v="533"/>
    <x v="0"/>
    <x v="240"/>
    <x v="4"/>
    <s v="GBP"/>
    <n v="1453442400"/>
    <n v="1456034400"/>
    <b v="0"/>
    <b v="0"/>
    <s v="music/indie rock"/>
    <x v="537"/>
    <x v="537"/>
    <x v="1"/>
    <s v="indie rock"/>
    <x v="506"/>
    <d v="2016-02-21T06:00:00"/>
  </r>
  <r>
    <n v="543"/>
    <s v="Johnson, Murphy and Peterson"/>
    <s v="Cross-group high-level moderator"/>
    <x v="300"/>
    <x v="534"/>
    <x v="0"/>
    <x v="80"/>
    <x v="1"/>
    <s v="USD"/>
    <n v="1378875600"/>
    <n v="1380171600"/>
    <b v="0"/>
    <b v="0"/>
    <s v="games/video games"/>
    <x v="538"/>
    <x v="538"/>
    <x v="6"/>
    <s v="video games"/>
    <x v="507"/>
    <d v="2013-09-26T05:00:00"/>
  </r>
  <r>
    <n v="544"/>
    <s v="Taylor Inc"/>
    <s v="Public-key 3rdgeneration system engine"/>
    <x v="54"/>
    <x v="535"/>
    <x v="1"/>
    <x v="286"/>
    <x v="1"/>
    <s v="USD"/>
    <n v="1452232800"/>
    <n v="1453356000"/>
    <b v="0"/>
    <b v="0"/>
    <s v="music/rock"/>
    <x v="539"/>
    <x v="539"/>
    <x v="1"/>
    <s v="rock"/>
    <x v="508"/>
    <d v="2016-01-21T06:00:00"/>
  </r>
  <r>
    <n v="545"/>
    <s v="Deleon and Sons"/>
    <s v="Organized value-added access"/>
    <x v="301"/>
    <x v="536"/>
    <x v="0"/>
    <x v="387"/>
    <x v="1"/>
    <s v="USD"/>
    <n v="1577253600"/>
    <n v="1578981600"/>
    <b v="0"/>
    <b v="0"/>
    <s v="theater/plays"/>
    <x v="540"/>
    <x v="540"/>
    <x v="3"/>
    <s v="plays"/>
    <x v="509"/>
    <d v="2020-01-14T06:00:00"/>
  </r>
  <r>
    <n v="546"/>
    <s v="Benjamin, Paul and Ferguson"/>
    <s v="Cloned global Graphical User Interface"/>
    <x v="3"/>
    <x v="537"/>
    <x v="1"/>
    <x v="39"/>
    <x v="1"/>
    <s v="USD"/>
    <n v="1537160400"/>
    <n v="1537419600"/>
    <b v="0"/>
    <b v="1"/>
    <s v="theater/plays"/>
    <x v="541"/>
    <x v="541"/>
    <x v="3"/>
    <s v="plays"/>
    <x v="510"/>
    <d v="2018-09-20T05:00:00"/>
  </r>
  <r>
    <n v="547"/>
    <s v="Hardin-Dixon"/>
    <s v="Focused solution-oriented matrix"/>
    <x v="81"/>
    <x v="538"/>
    <x v="1"/>
    <x v="388"/>
    <x v="1"/>
    <s v="USD"/>
    <n v="1422165600"/>
    <n v="1423202400"/>
    <b v="0"/>
    <b v="0"/>
    <s v="film &amp; video/drama"/>
    <x v="542"/>
    <x v="542"/>
    <x v="4"/>
    <s v="drama"/>
    <x v="511"/>
    <d v="2015-02-06T06:00:00"/>
  </r>
  <r>
    <n v="548"/>
    <s v="York-Pitts"/>
    <s v="Monitored discrete toolset"/>
    <x v="302"/>
    <x v="539"/>
    <x v="1"/>
    <x v="389"/>
    <x v="1"/>
    <s v="USD"/>
    <n v="1459486800"/>
    <n v="1460610000"/>
    <b v="0"/>
    <b v="0"/>
    <s v="theater/plays"/>
    <x v="543"/>
    <x v="543"/>
    <x v="3"/>
    <s v="plays"/>
    <x v="512"/>
    <d v="2016-04-14T05:00:00"/>
  </r>
  <r>
    <n v="549"/>
    <s v="Jarvis and Sons"/>
    <s v="Business-focused intermediate system engine"/>
    <x v="303"/>
    <x v="540"/>
    <x v="1"/>
    <x v="390"/>
    <x v="1"/>
    <s v="USD"/>
    <n v="1369717200"/>
    <n v="1370494800"/>
    <b v="0"/>
    <b v="0"/>
    <s v="technology/wearables"/>
    <x v="544"/>
    <x v="544"/>
    <x v="2"/>
    <s v="wearables"/>
    <x v="513"/>
    <d v="2013-06-06T05:00:00"/>
  </r>
  <r>
    <n v="550"/>
    <s v="Morrison-Henderson"/>
    <s v="De-engineered disintermediate encoding"/>
    <x v="0"/>
    <x v="443"/>
    <x v="3"/>
    <x v="49"/>
    <x v="5"/>
    <s v="CHF"/>
    <n v="1330495200"/>
    <n v="1332306000"/>
    <b v="0"/>
    <b v="0"/>
    <s v="music/indie rock"/>
    <x v="446"/>
    <x v="446"/>
    <x v="1"/>
    <s v="indie rock"/>
    <x v="514"/>
    <d v="2012-03-21T05:00:00"/>
  </r>
  <r>
    <n v="551"/>
    <s v="Martin-James"/>
    <s v="Streamlined upward-trending analyzer"/>
    <x v="304"/>
    <x v="541"/>
    <x v="0"/>
    <x v="391"/>
    <x v="2"/>
    <s v="AUD"/>
    <n v="1419055200"/>
    <n v="1422511200"/>
    <b v="0"/>
    <b v="1"/>
    <s v="technology/web"/>
    <x v="545"/>
    <x v="545"/>
    <x v="2"/>
    <s v="web"/>
    <x v="515"/>
    <d v="2015-01-29T06:00:00"/>
  </r>
  <r>
    <n v="552"/>
    <s v="Mercer, Solomon and Singleton"/>
    <s v="Distributed human-resource policy"/>
    <x v="25"/>
    <x v="542"/>
    <x v="0"/>
    <x v="45"/>
    <x v="1"/>
    <s v="USD"/>
    <n v="1480140000"/>
    <n v="1480312800"/>
    <b v="0"/>
    <b v="0"/>
    <s v="theater/plays"/>
    <x v="546"/>
    <x v="546"/>
    <x v="3"/>
    <s v="plays"/>
    <x v="516"/>
    <d v="2016-11-28T06:00:00"/>
  </r>
  <r>
    <n v="553"/>
    <s v="Dougherty, Austin and Mills"/>
    <s v="De-engineered 5thgeneration contingency"/>
    <x v="305"/>
    <x v="543"/>
    <x v="0"/>
    <x v="392"/>
    <x v="1"/>
    <s v="USD"/>
    <n v="1293948000"/>
    <n v="1294034400"/>
    <b v="0"/>
    <b v="0"/>
    <s v="music/rock"/>
    <x v="547"/>
    <x v="547"/>
    <x v="1"/>
    <s v="rock"/>
    <x v="517"/>
    <d v="2011-01-03T06:00:00"/>
  </r>
  <r>
    <n v="554"/>
    <s v="Ritter PLC"/>
    <s v="Multi-channeled upward-trending application"/>
    <x v="40"/>
    <x v="544"/>
    <x v="1"/>
    <x v="353"/>
    <x v="0"/>
    <s v="CAD"/>
    <n v="1482127200"/>
    <n v="1482645600"/>
    <b v="0"/>
    <b v="0"/>
    <s v="music/indie rock"/>
    <x v="548"/>
    <x v="548"/>
    <x v="1"/>
    <s v="indie rock"/>
    <x v="518"/>
    <d v="2016-12-25T06:00:00"/>
  </r>
  <r>
    <n v="555"/>
    <s v="Anderson Group"/>
    <s v="Organic maximized database"/>
    <x v="9"/>
    <x v="545"/>
    <x v="1"/>
    <x v="18"/>
    <x v="3"/>
    <s v="DKK"/>
    <n v="1396414800"/>
    <n v="1399093200"/>
    <b v="0"/>
    <b v="0"/>
    <s v="music/rock"/>
    <x v="549"/>
    <x v="549"/>
    <x v="1"/>
    <s v="rock"/>
    <x v="519"/>
    <d v="2014-05-03T05:00:00"/>
  </r>
  <r>
    <n v="556"/>
    <s v="Smith and Sons"/>
    <s v="Grass-roots 24/7 attitude"/>
    <x v="5"/>
    <x v="546"/>
    <x v="1"/>
    <x v="393"/>
    <x v="1"/>
    <s v="USD"/>
    <n v="1315285200"/>
    <n v="1315890000"/>
    <b v="0"/>
    <b v="1"/>
    <s v="publishing/translations"/>
    <x v="550"/>
    <x v="550"/>
    <x v="5"/>
    <s v="translations"/>
    <x v="520"/>
    <d v="2011-09-13T05:00:00"/>
  </r>
  <r>
    <n v="557"/>
    <s v="Lam-Hamilton"/>
    <s v="Team-oriented global strategy"/>
    <x v="46"/>
    <x v="547"/>
    <x v="1"/>
    <x v="394"/>
    <x v="1"/>
    <s v="USD"/>
    <n v="1443762000"/>
    <n v="1444021200"/>
    <b v="0"/>
    <b v="1"/>
    <s v="film &amp; video/science fiction"/>
    <x v="551"/>
    <x v="551"/>
    <x v="4"/>
    <s v="science fiction"/>
    <x v="521"/>
    <d v="2015-10-05T05:00:00"/>
  </r>
  <r>
    <n v="558"/>
    <s v="Ho Ltd"/>
    <s v="Enhanced client-driven capacity"/>
    <x v="306"/>
    <x v="548"/>
    <x v="1"/>
    <x v="105"/>
    <x v="1"/>
    <s v="USD"/>
    <n v="1456293600"/>
    <n v="1460005200"/>
    <b v="0"/>
    <b v="0"/>
    <s v="theater/plays"/>
    <x v="552"/>
    <x v="552"/>
    <x v="3"/>
    <s v="plays"/>
    <x v="522"/>
    <d v="2016-04-07T05:00:00"/>
  </r>
  <r>
    <n v="559"/>
    <s v="Brown, Estrada and Jensen"/>
    <s v="Exclusive systematic productivity"/>
    <x v="307"/>
    <x v="549"/>
    <x v="1"/>
    <x v="395"/>
    <x v="1"/>
    <s v="USD"/>
    <n v="1470114000"/>
    <n v="1470718800"/>
    <b v="0"/>
    <b v="0"/>
    <s v="theater/plays"/>
    <x v="553"/>
    <x v="553"/>
    <x v="3"/>
    <s v="plays"/>
    <x v="523"/>
    <d v="2016-08-09T05:00:00"/>
  </r>
  <r>
    <n v="560"/>
    <s v="Hunt LLC"/>
    <s v="Re-engineered radical policy"/>
    <x v="77"/>
    <x v="550"/>
    <x v="1"/>
    <x v="396"/>
    <x v="1"/>
    <s v="USD"/>
    <n v="1321596000"/>
    <n v="1325052000"/>
    <b v="0"/>
    <b v="0"/>
    <s v="film &amp; video/animation"/>
    <x v="554"/>
    <x v="554"/>
    <x v="4"/>
    <s v="animation"/>
    <x v="524"/>
    <d v="2011-12-28T06:00:00"/>
  </r>
  <r>
    <n v="561"/>
    <s v="Fowler-Smith"/>
    <s v="Down-sized logistical adapter"/>
    <x v="162"/>
    <x v="551"/>
    <x v="1"/>
    <x v="40"/>
    <x v="5"/>
    <s v="CHF"/>
    <n v="1318827600"/>
    <n v="1319000400"/>
    <b v="0"/>
    <b v="0"/>
    <s v="theater/plays"/>
    <x v="555"/>
    <x v="555"/>
    <x v="3"/>
    <s v="plays"/>
    <x v="525"/>
    <d v="2011-10-19T05:00:00"/>
  </r>
  <r>
    <n v="562"/>
    <s v="Blair Inc"/>
    <s v="Configurable bandwidth-monitored throughput"/>
    <x v="34"/>
    <x v="314"/>
    <x v="0"/>
    <x v="150"/>
    <x v="5"/>
    <s v="CHF"/>
    <n v="1552366800"/>
    <n v="1552539600"/>
    <b v="0"/>
    <b v="0"/>
    <s v="music/rock"/>
    <x v="556"/>
    <x v="556"/>
    <x v="1"/>
    <s v="rock"/>
    <x v="188"/>
    <d v="2019-03-14T05:00:00"/>
  </r>
  <r>
    <n v="563"/>
    <s v="Kelley, Stanton and Sanchez"/>
    <s v="Optional tangible pricing structure"/>
    <x v="41"/>
    <x v="552"/>
    <x v="1"/>
    <x v="72"/>
    <x v="2"/>
    <s v="AUD"/>
    <n v="1542088800"/>
    <n v="1543816800"/>
    <b v="0"/>
    <b v="0"/>
    <s v="film &amp; video/documentary"/>
    <x v="557"/>
    <x v="557"/>
    <x v="4"/>
    <s v="documentary"/>
    <x v="526"/>
    <d v="2018-12-03T06:00:00"/>
  </r>
  <r>
    <n v="564"/>
    <s v="Hernandez-Macdonald"/>
    <s v="Organic high-level implementation"/>
    <x v="308"/>
    <x v="553"/>
    <x v="0"/>
    <x v="397"/>
    <x v="1"/>
    <s v="USD"/>
    <n v="1426395600"/>
    <n v="1427086800"/>
    <b v="0"/>
    <b v="0"/>
    <s v="theater/plays"/>
    <x v="558"/>
    <x v="558"/>
    <x v="3"/>
    <s v="plays"/>
    <x v="527"/>
    <d v="2015-03-23T05:00:00"/>
  </r>
  <r>
    <n v="565"/>
    <s v="Joseph LLC"/>
    <s v="Decentralized logistical collaboration"/>
    <x v="309"/>
    <x v="554"/>
    <x v="1"/>
    <x v="398"/>
    <x v="1"/>
    <s v="USD"/>
    <n v="1321336800"/>
    <n v="1323064800"/>
    <b v="0"/>
    <b v="0"/>
    <s v="theater/plays"/>
    <x v="559"/>
    <x v="559"/>
    <x v="3"/>
    <s v="plays"/>
    <x v="528"/>
    <d v="2011-12-05T06:00:00"/>
  </r>
  <r>
    <n v="566"/>
    <s v="Webb-Smith"/>
    <s v="Advanced content-based installation"/>
    <x v="29"/>
    <x v="555"/>
    <x v="0"/>
    <x v="95"/>
    <x v="1"/>
    <s v="USD"/>
    <n v="1456293600"/>
    <n v="1458277200"/>
    <b v="0"/>
    <b v="1"/>
    <s v="music/electric music"/>
    <x v="560"/>
    <x v="560"/>
    <x v="1"/>
    <s v="electric music"/>
    <x v="522"/>
    <d v="2016-03-18T05:00:00"/>
  </r>
  <r>
    <n v="567"/>
    <s v="Johns PLC"/>
    <s v="Distributed high-level open architecture"/>
    <x v="85"/>
    <x v="556"/>
    <x v="1"/>
    <x v="146"/>
    <x v="1"/>
    <s v="USD"/>
    <n v="1404968400"/>
    <n v="1405141200"/>
    <b v="0"/>
    <b v="0"/>
    <s v="music/rock"/>
    <x v="561"/>
    <x v="561"/>
    <x v="1"/>
    <s v="rock"/>
    <x v="529"/>
    <d v="2014-07-12T05:00:00"/>
  </r>
  <r>
    <n v="568"/>
    <s v="Hardin-Foley"/>
    <s v="Synergized zero tolerance help-desk"/>
    <x v="310"/>
    <x v="557"/>
    <x v="1"/>
    <x v="399"/>
    <x v="1"/>
    <s v="USD"/>
    <n v="1279170000"/>
    <n v="1283058000"/>
    <b v="0"/>
    <b v="0"/>
    <s v="theater/plays"/>
    <x v="562"/>
    <x v="562"/>
    <x v="3"/>
    <s v="plays"/>
    <x v="530"/>
    <d v="2010-08-29T05:00:00"/>
  </r>
  <r>
    <n v="569"/>
    <s v="Fischer, Fowler and Arnold"/>
    <s v="Extended multi-tasking definition"/>
    <x v="311"/>
    <x v="558"/>
    <x v="1"/>
    <x v="400"/>
    <x v="6"/>
    <s v="EUR"/>
    <n v="1294725600"/>
    <n v="1295762400"/>
    <b v="0"/>
    <b v="0"/>
    <s v="film &amp; video/animation"/>
    <x v="563"/>
    <x v="563"/>
    <x v="4"/>
    <s v="animation"/>
    <x v="531"/>
    <d v="2011-01-23T06:00:00"/>
  </r>
  <r>
    <n v="570"/>
    <s v="Martinez-Juarez"/>
    <s v="Realigned uniform knowledge user"/>
    <x v="312"/>
    <x v="559"/>
    <x v="1"/>
    <x v="401"/>
    <x v="1"/>
    <s v="USD"/>
    <n v="1419055200"/>
    <n v="1419573600"/>
    <b v="0"/>
    <b v="1"/>
    <s v="music/rock"/>
    <x v="564"/>
    <x v="564"/>
    <x v="1"/>
    <s v="rock"/>
    <x v="515"/>
    <d v="2014-12-26T06:00:00"/>
  </r>
  <r>
    <n v="571"/>
    <s v="Wilson and Sons"/>
    <s v="Monitored grid-enabled model"/>
    <x v="26"/>
    <x v="560"/>
    <x v="0"/>
    <x v="164"/>
    <x v="6"/>
    <s v="EUR"/>
    <n v="1434690000"/>
    <n v="1438750800"/>
    <b v="0"/>
    <b v="0"/>
    <s v="film &amp; video/shorts"/>
    <x v="565"/>
    <x v="565"/>
    <x v="4"/>
    <s v="shorts"/>
    <x v="532"/>
    <d v="2015-08-05T05:00:00"/>
  </r>
  <r>
    <n v="572"/>
    <s v="Clements Group"/>
    <s v="Assimilated actuating policy"/>
    <x v="25"/>
    <x v="561"/>
    <x v="3"/>
    <x v="115"/>
    <x v="1"/>
    <s v="USD"/>
    <n v="1443416400"/>
    <n v="1444798800"/>
    <b v="0"/>
    <b v="1"/>
    <s v="music/rock"/>
    <x v="566"/>
    <x v="566"/>
    <x v="1"/>
    <s v="rock"/>
    <x v="533"/>
    <d v="2015-10-14T05:00:00"/>
  </r>
  <r>
    <n v="573"/>
    <s v="Valenzuela-Cook"/>
    <s v="Total incremental productivity"/>
    <x v="313"/>
    <x v="562"/>
    <x v="1"/>
    <x v="402"/>
    <x v="1"/>
    <s v="USD"/>
    <n v="1399006800"/>
    <n v="1399179600"/>
    <b v="0"/>
    <b v="0"/>
    <s v="journalism/audio"/>
    <x v="567"/>
    <x v="567"/>
    <x v="8"/>
    <s v="audio"/>
    <x v="409"/>
    <d v="2014-05-04T05:00:00"/>
  </r>
  <r>
    <n v="574"/>
    <s v="Parker, Haley and Foster"/>
    <s v="Adaptive local task-force"/>
    <x v="50"/>
    <x v="563"/>
    <x v="1"/>
    <x v="358"/>
    <x v="1"/>
    <s v="USD"/>
    <n v="1575698400"/>
    <n v="1576562400"/>
    <b v="0"/>
    <b v="1"/>
    <s v="food/food trucks"/>
    <x v="568"/>
    <x v="568"/>
    <x v="0"/>
    <s v="food trucks"/>
    <x v="534"/>
    <d v="2019-12-17T06:00:00"/>
  </r>
  <r>
    <n v="575"/>
    <s v="Fuentes LLC"/>
    <s v="Universal zero-defect concept"/>
    <x v="314"/>
    <x v="564"/>
    <x v="0"/>
    <x v="21"/>
    <x v="1"/>
    <s v="USD"/>
    <n v="1400562000"/>
    <n v="1400821200"/>
    <b v="0"/>
    <b v="1"/>
    <s v="theater/plays"/>
    <x v="569"/>
    <x v="569"/>
    <x v="3"/>
    <s v="plays"/>
    <x v="53"/>
    <d v="2014-05-23T05:00:00"/>
  </r>
  <r>
    <n v="576"/>
    <s v="Moran and Sons"/>
    <s v="Object-based bottom-line superstructure"/>
    <x v="62"/>
    <x v="565"/>
    <x v="0"/>
    <x v="251"/>
    <x v="1"/>
    <s v="USD"/>
    <n v="1509512400"/>
    <n v="1510984800"/>
    <b v="0"/>
    <b v="0"/>
    <s v="theater/plays"/>
    <x v="570"/>
    <x v="570"/>
    <x v="3"/>
    <s v="plays"/>
    <x v="535"/>
    <d v="2017-11-18T06:00:00"/>
  </r>
  <r>
    <n v="577"/>
    <s v="Stevens Inc"/>
    <s v="Adaptive 24hour projection"/>
    <x v="139"/>
    <x v="566"/>
    <x v="3"/>
    <x v="95"/>
    <x v="1"/>
    <s v="USD"/>
    <n v="1299823200"/>
    <n v="1302066000"/>
    <b v="0"/>
    <b v="0"/>
    <s v="music/jazz"/>
    <x v="571"/>
    <x v="571"/>
    <x v="1"/>
    <s v="jazz"/>
    <x v="536"/>
    <d v="2011-04-06T05:00:00"/>
  </r>
  <r>
    <n v="578"/>
    <s v="Martinez-Johnson"/>
    <s v="Sharable radical toolset"/>
    <x v="315"/>
    <x v="567"/>
    <x v="0"/>
    <x v="242"/>
    <x v="1"/>
    <s v="USD"/>
    <n v="1322719200"/>
    <n v="1322978400"/>
    <b v="0"/>
    <b v="0"/>
    <s v="film &amp; video/science fiction"/>
    <x v="572"/>
    <x v="572"/>
    <x v="4"/>
    <s v="science fiction"/>
    <x v="537"/>
    <d v="2011-12-04T06:00:00"/>
  </r>
  <r>
    <n v="579"/>
    <s v="Franklin Inc"/>
    <s v="Focused multimedia knowledgebase"/>
    <x v="8"/>
    <x v="568"/>
    <x v="1"/>
    <x v="215"/>
    <x v="1"/>
    <s v="USD"/>
    <n v="1312693200"/>
    <n v="1313730000"/>
    <b v="0"/>
    <b v="0"/>
    <s v="music/jazz"/>
    <x v="573"/>
    <x v="573"/>
    <x v="1"/>
    <s v="jazz"/>
    <x v="538"/>
    <d v="2011-08-19T05:00:00"/>
  </r>
  <r>
    <n v="580"/>
    <s v="Perez PLC"/>
    <s v="Seamless 6thgeneration extranet"/>
    <x v="316"/>
    <x v="569"/>
    <x v="1"/>
    <x v="403"/>
    <x v="1"/>
    <s v="USD"/>
    <n v="1393394400"/>
    <n v="1394085600"/>
    <b v="0"/>
    <b v="0"/>
    <s v="theater/plays"/>
    <x v="574"/>
    <x v="574"/>
    <x v="3"/>
    <s v="plays"/>
    <x v="539"/>
    <d v="2014-03-06T06:00:00"/>
  </r>
  <r>
    <n v="581"/>
    <s v="Sanchez, Cross and Savage"/>
    <s v="Sharable mobile knowledgebase"/>
    <x v="46"/>
    <x v="570"/>
    <x v="0"/>
    <x v="83"/>
    <x v="1"/>
    <s v="USD"/>
    <n v="1304053200"/>
    <n v="1305349200"/>
    <b v="0"/>
    <b v="0"/>
    <s v="technology/web"/>
    <x v="575"/>
    <x v="575"/>
    <x v="2"/>
    <s v="web"/>
    <x v="540"/>
    <d v="2011-05-14T05:00:00"/>
  </r>
  <r>
    <n v="582"/>
    <s v="Pineda Ltd"/>
    <s v="Cross-group global system engine"/>
    <x v="251"/>
    <x v="571"/>
    <x v="0"/>
    <x v="344"/>
    <x v="1"/>
    <s v="USD"/>
    <n v="1433912400"/>
    <n v="1434344400"/>
    <b v="0"/>
    <b v="1"/>
    <s v="games/video games"/>
    <x v="576"/>
    <x v="576"/>
    <x v="6"/>
    <s v="video games"/>
    <x v="505"/>
    <d v="2015-06-15T05:00:00"/>
  </r>
  <r>
    <n v="583"/>
    <s v="Powell and Sons"/>
    <s v="Centralized clear-thinking conglomeration"/>
    <x v="317"/>
    <x v="572"/>
    <x v="1"/>
    <x v="404"/>
    <x v="1"/>
    <s v="USD"/>
    <n v="1329717600"/>
    <n v="1331186400"/>
    <b v="0"/>
    <b v="0"/>
    <s v="film &amp; video/documentary"/>
    <x v="577"/>
    <x v="577"/>
    <x v="4"/>
    <s v="documentary"/>
    <x v="541"/>
    <d v="2012-03-08T06:00:00"/>
  </r>
  <r>
    <n v="584"/>
    <s v="Nunez-Richards"/>
    <s v="De-engineered cohesive system engine"/>
    <x v="318"/>
    <x v="573"/>
    <x v="1"/>
    <x v="405"/>
    <x v="1"/>
    <s v="USD"/>
    <n v="1335330000"/>
    <n v="1336539600"/>
    <b v="0"/>
    <b v="0"/>
    <s v="technology/web"/>
    <x v="578"/>
    <x v="578"/>
    <x v="2"/>
    <s v="web"/>
    <x v="542"/>
    <d v="2012-05-09T05:00:00"/>
  </r>
  <r>
    <n v="585"/>
    <s v="Pugh LLC"/>
    <s v="Reactive analyzing function"/>
    <x v="200"/>
    <x v="574"/>
    <x v="1"/>
    <x v="158"/>
    <x v="1"/>
    <s v="USD"/>
    <n v="1268888400"/>
    <n v="1269752400"/>
    <b v="0"/>
    <b v="0"/>
    <s v="publishing/translations"/>
    <x v="579"/>
    <x v="579"/>
    <x v="5"/>
    <s v="translations"/>
    <x v="543"/>
    <d v="2010-03-28T05:00:00"/>
  </r>
  <r>
    <n v="586"/>
    <s v="Rowe-Wong"/>
    <s v="Robust hybrid budgetary management"/>
    <x v="31"/>
    <x v="575"/>
    <x v="1"/>
    <x v="406"/>
    <x v="1"/>
    <s v="USD"/>
    <n v="1289973600"/>
    <n v="1291615200"/>
    <b v="0"/>
    <b v="0"/>
    <s v="music/rock"/>
    <x v="580"/>
    <x v="580"/>
    <x v="1"/>
    <s v="rock"/>
    <x v="544"/>
    <d v="2010-12-06T06:00:00"/>
  </r>
  <r>
    <n v="587"/>
    <s v="Williams-Santos"/>
    <s v="Open-source analyzing monitoring"/>
    <x v="151"/>
    <x v="576"/>
    <x v="0"/>
    <x v="388"/>
    <x v="0"/>
    <s v="CAD"/>
    <n v="1547877600"/>
    <n v="1552366800"/>
    <b v="0"/>
    <b v="1"/>
    <s v="food/food trucks"/>
    <x v="581"/>
    <x v="581"/>
    <x v="0"/>
    <s v="food trucks"/>
    <x v="35"/>
    <d v="2019-03-12T05:00:00"/>
  </r>
  <r>
    <n v="588"/>
    <s v="Weber Inc"/>
    <s v="Up-sized discrete firmware"/>
    <x v="215"/>
    <x v="577"/>
    <x v="0"/>
    <x v="407"/>
    <x v="4"/>
    <s v="GBP"/>
    <n v="1269493200"/>
    <n v="1272171600"/>
    <b v="0"/>
    <b v="0"/>
    <s v="theater/plays"/>
    <x v="582"/>
    <x v="582"/>
    <x v="3"/>
    <s v="plays"/>
    <x v="152"/>
    <d v="2010-04-25T05:00:00"/>
  </r>
  <r>
    <n v="589"/>
    <s v="Avery, Brown and Parker"/>
    <s v="Exclusive intangible extranet"/>
    <x v="58"/>
    <x v="578"/>
    <x v="0"/>
    <x v="408"/>
    <x v="1"/>
    <s v="USD"/>
    <n v="1436072400"/>
    <n v="1436677200"/>
    <b v="0"/>
    <b v="0"/>
    <s v="film &amp; video/documentary"/>
    <x v="583"/>
    <x v="583"/>
    <x v="4"/>
    <s v="documentary"/>
    <x v="545"/>
    <d v="2015-07-12T05:00:00"/>
  </r>
  <r>
    <n v="590"/>
    <s v="Cox Group"/>
    <s v="Synergized analyzing process improvement"/>
    <x v="143"/>
    <x v="579"/>
    <x v="0"/>
    <x v="99"/>
    <x v="2"/>
    <s v="AUD"/>
    <n v="1419141600"/>
    <n v="1420092000"/>
    <b v="0"/>
    <b v="0"/>
    <s v="publishing/radio &amp; podcasts"/>
    <x v="584"/>
    <x v="584"/>
    <x v="5"/>
    <s v="radio &amp; podcasts"/>
    <x v="546"/>
    <d v="2015-01-01T06:00:00"/>
  </r>
  <r>
    <n v="591"/>
    <s v="Jensen LLC"/>
    <s v="Realigned dedicated system engine"/>
    <x v="60"/>
    <x v="580"/>
    <x v="1"/>
    <x v="408"/>
    <x v="1"/>
    <s v="USD"/>
    <n v="1279083600"/>
    <n v="1279947600"/>
    <b v="0"/>
    <b v="0"/>
    <s v="games/video games"/>
    <x v="585"/>
    <x v="585"/>
    <x v="6"/>
    <s v="video games"/>
    <x v="547"/>
    <d v="2010-07-24T05:00:00"/>
  </r>
  <r>
    <n v="592"/>
    <s v="Brown Inc"/>
    <s v="Object-based bandwidth-monitored concept"/>
    <x v="154"/>
    <x v="581"/>
    <x v="0"/>
    <x v="259"/>
    <x v="1"/>
    <s v="USD"/>
    <n v="1401426000"/>
    <n v="1402203600"/>
    <b v="0"/>
    <b v="0"/>
    <s v="theater/plays"/>
    <x v="586"/>
    <x v="586"/>
    <x v="3"/>
    <s v="plays"/>
    <x v="548"/>
    <d v="2014-06-08T05:00:00"/>
  </r>
  <r>
    <n v="593"/>
    <s v="Hale-Hayes"/>
    <s v="Ameliorated client-driven open system"/>
    <x v="319"/>
    <x v="582"/>
    <x v="1"/>
    <x v="409"/>
    <x v="1"/>
    <s v="USD"/>
    <n v="1395810000"/>
    <n v="1396933200"/>
    <b v="0"/>
    <b v="0"/>
    <s v="film &amp; video/animation"/>
    <x v="587"/>
    <x v="587"/>
    <x v="4"/>
    <s v="animation"/>
    <x v="549"/>
    <d v="2014-04-08T05:00:00"/>
  </r>
  <r>
    <n v="594"/>
    <s v="Mcbride PLC"/>
    <s v="Upgradable leadingedge Local Area Network"/>
    <x v="320"/>
    <x v="583"/>
    <x v="0"/>
    <x v="144"/>
    <x v="1"/>
    <s v="USD"/>
    <n v="1467003600"/>
    <n v="1467262800"/>
    <b v="0"/>
    <b v="1"/>
    <s v="theater/plays"/>
    <x v="588"/>
    <x v="588"/>
    <x v="3"/>
    <s v="plays"/>
    <x v="550"/>
    <d v="2016-06-30T05:00:00"/>
  </r>
  <r>
    <n v="595"/>
    <s v="Harris-Jennings"/>
    <s v="Customizable intermediate data-warehouse"/>
    <x v="321"/>
    <x v="584"/>
    <x v="1"/>
    <x v="410"/>
    <x v="1"/>
    <s v="USD"/>
    <n v="1268715600"/>
    <n v="1270530000"/>
    <b v="0"/>
    <b v="1"/>
    <s v="theater/plays"/>
    <x v="589"/>
    <x v="589"/>
    <x v="3"/>
    <s v="plays"/>
    <x v="551"/>
    <d v="2010-04-06T05:00:00"/>
  </r>
  <r>
    <n v="596"/>
    <s v="Becker-Scott"/>
    <s v="Managed optimizing archive"/>
    <x v="58"/>
    <x v="585"/>
    <x v="0"/>
    <x v="236"/>
    <x v="1"/>
    <s v="USD"/>
    <n v="1457157600"/>
    <n v="1457762400"/>
    <b v="0"/>
    <b v="1"/>
    <s v="film &amp; video/drama"/>
    <x v="590"/>
    <x v="590"/>
    <x v="4"/>
    <s v="drama"/>
    <x v="552"/>
    <d v="2016-03-12T06:00:00"/>
  </r>
  <r>
    <n v="597"/>
    <s v="Todd, Freeman and Henry"/>
    <s v="Diverse systematic projection"/>
    <x v="322"/>
    <x v="586"/>
    <x v="1"/>
    <x v="411"/>
    <x v="1"/>
    <s v="USD"/>
    <n v="1573970400"/>
    <n v="1575525600"/>
    <b v="0"/>
    <b v="0"/>
    <s v="theater/plays"/>
    <x v="591"/>
    <x v="591"/>
    <x v="3"/>
    <s v="plays"/>
    <x v="462"/>
    <d v="2019-12-05T06:00:00"/>
  </r>
  <r>
    <n v="598"/>
    <s v="Martinez, Garza and Young"/>
    <s v="Up-sized web-enabled info-mediaries"/>
    <x v="323"/>
    <x v="587"/>
    <x v="1"/>
    <x v="412"/>
    <x v="6"/>
    <s v="EUR"/>
    <n v="1276578000"/>
    <n v="1279083600"/>
    <b v="0"/>
    <b v="0"/>
    <s v="music/rock"/>
    <x v="592"/>
    <x v="592"/>
    <x v="1"/>
    <s v="rock"/>
    <x v="553"/>
    <d v="2010-07-14T05:00:00"/>
  </r>
  <r>
    <n v="599"/>
    <s v="Smith-Ramos"/>
    <s v="Persevering optimizing Graphical User Interface"/>
    <x v="324"/>
    <x v="588"/>
    <x v="0"/>
    <x v="172"/>
    <x v="3"/>
    <s v="DKK"/>
    <n v="1423720800"/>
    <n v="1424412000"/>
    <b v="0"/>
    <b v="0"/>
    <s v="film &amp; video/documentary"/>
    <x v="593"/>
    <x v="593"/>
    <x v="4"/>
    <s v="documentary"/>
    <x v="554"/>
    <d v="2015-02-20T06:00:00"/>
  </r>
  <r>
    <n v="600"/>
    <s v="Brown-George"/>
    <s v="Cross-platform tertiary array"/>
    <x v="0"/>
    <x v="297"/>
    <x v="0"/>
    <x v="49"/>
    <x v="4"/>
    <s v="GBP"/>
    <n v="1375160400"/>
    <n v="1376197200"/>
    <b v="0"/>
    <b v="0"/>
    <s v="food/food trucks"/>
    <x v="298"/>
    <x v="298"/>
    <x v="0"/>
    <s v="food trucks"/>
    <x v="555"/>
    <d v="2013-08-11T05:00:00"/>
  </r>
  <r>
    <n v="601"/>
    <s v="Waters and Sons"/>
    <s v="Inverse neutral structure"/>
    <x v="9"/>
    <x v="589"/>
    <x v="1"/>
    <x v="346"/>
    <x v="1"/>
    <s v="USD"/>
    <n v="1401426000"/>
    <n v="1402894800"/>
    <b v="1"/>
    <b v="0"/>
    <s v="technology/wearables"/>
    <x v="594"/>
    <x v="594"/>
    <x v="2"/>
    <s v="wearables"/>
    <x v="548"/>
    <d v="2014-06-16T05:00:00"/>
  </r>
  <r>
    <n v="602"/>
    <s v="Brown Ltd"/>
    <s v="Quality-focused system-worthy support"/>
    <x v="325"/>
    <x v="590"/>
    <x v="1"/>
    <x v="413"/>
    <x v="1"/>
    <s v="USD"/>
    <n v="1433480400"/>
    <n v="1434430800"/>
    <b v="0"/>
    <b v="0"/>
    <s v="theater/plays"/>
    <x v="595"/>
    <x v="595"/>
    <x v="3"/>
    <s v="plays"/>
    <x v="62"/>
    <d v="2015-06-16T05:00:00"/>
  </r>
  <r>
    <n v="603"/>
    <s v="Christian, Yates and Greer"/>
    <s v="Vision-oriented 5thgeneration array"/>
    <x v="98"/>
    <x v="591"/>
    <x v="1"/>
    <x v="408"/>
    <x v="1"/>
    <s v="USD"/>
    <n v="1555563600"/>
    <n v="1557896400"/>
    <b v="0"/>
    <b v="0"/>
    <s v="theater/plays"/>
    <x v="596"/>
    <x v="596"/>
    <x v="3"/>
    <s v="plays"/>
    <x v="556"/>
    <d v="2019-05-15T05:00:00"/>
  </r>
  <r>
    <n v="604"/>
    <s v="Cole, Hernandez and Rodriguez"/>
    <s v="Cross-platform logistical circuit"/>
    <x v="326"/>
    <x v="592"/>
    <x v="1"/>
    <x v="414"/>
    <x v="1"/>
    <s v="USD"/>
    <n v="1295676000"/>
    <n v="1297490400"/>
    <b v="0"/>
    <b v="0"/>
    <s v="theater/plays"/>
    <x v="597"/>
    <x v="597"/>
    <x v="3"/>
    <s v="plays"/>
    <x v="557"/>
    <d v="2011-02-12T06:00:00"/>
  </r>
  <r>
    <n v="605"/>
    <s v="Ortiz, Valenzuela and Collins"/>
    <s v="Profound solution-oriented matrix"/>
    <x v="88"/>
    <x v="593"/>
    <x v="1"/>
    <x v="37"/>
    <x v="1"/>
    <s v="USD"/>
    <n v="1443848400"/>
    <n v="1447394400"/>
    <b v="0"/>
    <b v="0"/>
    <s v="publishing/nonfiction"/>
    <x v="598"/>
    <x v="598"/>
    <x v="5"/>
    <s v="nonfiction"/>
    <x v="27"/>
    <d v="2015-11-13T06:00:00"/>
  </r>
  <r>
    <n v="606"/>
    <s v="Valencia PLC"/>
    <s v="Extended asynchronous initiative"/>
    <x v="74"/>
    <x v="594"/>
    <x v="1"/>
    <x v="415"/>
    <x v="4"/>
    <s v="GBP"/>
    <n v="1457330400"/>
    <n v="1458277200"/>
    <b v="0"/>
    <b v="0"/>
    <s v="music/rock"/>
    <x v="599"/>
    <x v="599"/>
    <x v="1"/>
    <s v="rock"/>
    <x v="558"/>
    <d v="2016-03-18T05:00:00"/>
  </r>
  <r>
    <n v="607"/>
    <s v="Gordon, Mendez and Johnson"/>
    <s v="Fundamental needs-based frame"/>
    <x v="327"/>
    <x v="595"/>
    <x v="1"/>
    <x v="416"/>
    <x v="1"/>
    <s v="USD"/>
    <n v="1395550800"/>
    <n v="1395723600"/>
    <b v="0"/>
    <b v="0"/>
    <s v="food/food trucks"/>
    <x v="600"/>
    <x v="600"/>
    <x v="0"/>
    <s v="food trucks"/>
    <x v="559"/>
    <d v="2014-03-25T05:00:00"/>
  </r>
  <r>
    <n v="608"/>
    <s v="Johnson Group"/>
    <s v="Compatible full-range leverage"/>
    <x v="61"/>
    <x v="416"/>
    <x v="1"/>
    <x v="417"/>
    <x v="1"/>
    <s v="USD"/>
    <n v="1551852000"/>
    <n v="1552197600"/>
    <b v="0"/>
    <b v="1"/>
    <s v="music/jazz"/>
    <x v="601"/>
    <x v="601"/>
    <x v="1"/>
    <s v="jazz"/>
    <x v="426"/>
    <d v="2019-03-10T06:00:00"/>
  </r>
  <r>
    <n v="609"/>
    <s v="Rose-Fuller"/>
    <s v="Upgradable holistic system engine"/>
    <x v="83"/>
    <x v="596"/>
    <x v="1"/>
    <x v="124"/>
    <x v="1"/>
    <s v="USD"/>
    <n v="1547618400"/>
    <n v="1549087200"/>
    <b v="0"/>
    <b v="0"/>
    <s v="film &amp; video/science fiction"/>
    <x v="602"/>
    <x v="602"/>
    <x v="4"/>
    <s v="science fiction"/>
    <x v="560"/>
    <d v="2019-02-02T06:00:00"/>
  </r>
  <r>
    <n v="610"/>
    <s v="Hughes, Mendez and Patterson"/>
    <s v="Stand-alone multi-state data-warehouse"/>
    <x v="328"/>
    <x v="597"/>
    <x v="1"/>
    <x v="418"/>
    <x v="1"/>
    <s v="USD"/>
    <n v="1355637600"/>
    <n v="1356847200"/>
    <b v="0"/>
    <b v="0"/>
    <s v="theater/plays"/>
    <x v="603"/>
    <x v="603"/>
    <x v="3"/>
    <s v="plays"/>
    <x v="561"/>
    <d v="2012-12-30T06:00:00"/>
  </r>
  <r>
    <n v="611"/>
    <s v="Brady, Cortez and Rodriguez"/>
    <s v="Multi-lateral maximized core"/>
    <x v="139"/>
    <x v="598"/>
    <x v="3"/>
    <x v="27"/>
    <x v="1"/>
    <s v="USD"/>
    <n v="1374728400"/>
    <n v="1375765200"/>
    <b v="0"/>
    <b v="0"/>
    <s v="theater/plays"/>
    <x v="604"/>
    <x v="604"/>
    <x v="3"/>
    <s v="plays"/>
    <x v="562"/>
    <d v="2013-08-06T05:00:00"/>
  </r>
  <r>
    <n v="612"/>
    <s v="Wang, Nguyen and Horton"/>
    <s v="Innovative holistic hub"/>
    <x v="8"/>
    <x v="599"/>
    <x v="1"/>
    <x v="325"/>
    <x v="1"/>
    <s v="USD"/>
    <n v="1287810000"/>
    <n v="1289800800"/>
    <b v="0"/>
    <b v="0"/>
    <s v="music/electric music"/>
    <x v="605"/>
    <x v="605"/>
    <x v="1"/>
    <s v="electric music"/>
    <x v="563"/>
    <d v="2010-11-15T06:00:00"/>
  </r>
  <r>
    <n v="613"/>
    <s v="Santos, Williams and Brown"/>
    <s v="Reverse-engineered 24/7 methodology"/>
    <x v="65"/>
    <x v="600"/>
    <x v="1"/>
    <x v="150"/>
    <x v="0"/>
    <s v="CAD"/>
    <n v="1503723600"/>
    <n v="1504501200"/>
    <b v="0"/>
    <b v="0"/>
    <s v="theater/plays"/>
    <x v="606"/>
    <x v="606"/>
    <x v="3"/>
    <s v="plays"/>
    <x v="564"/>
    <d v="2017-09-04T05:00:00"/>
  </r>
  <r>
    <n v="614"/>
    <s v="Barnett and Sons"/>
    <s v="Business-focused dynamic info-mediaries"/>
    <x v="329"/>
    <x v="601"/>
    <x v="1"/>
    <x v="419"/>
    <x v="1"/>
    <s v="USD"/>
    <n v="1484114400"/>
    <n v="1485669600"/>
    <b v="0"/>
    <b v="0"/>
    <s v="theater/plays"/>
    <x v="607"/>
    <x v="607"/>
    <x v="3"/>
    <s v="plays"/>
    <x v="565"/>
    <d v="2017-01-29T06:00:00"/>
  </r>
  <r>
    <n v="615"/>
    <s v="Petersen-Rodriguez"/>
    <s v="Digitized clear-thinking installation"/>
    <x v="275"/>
    <x v="602"/>
    <x v="1"/>
    <x v="73"/>
    <x v="6"/>
    <s v="EUR"/>
    <n v="1461906000"/>
    <n v="1462770000"/>
    <b v="0"/>
    <b v="0"/>
    <s v="theater/plays"/>
    <x v="608"/>
    <x v="608"/>
    <x v="3"/>
    <s v="plays"/>
    <x v="566"/>
    <d v="2016-05-09T05:00:00"/>
  </r>
  <r>
    <n v="616"/>
    <s v="Burnett-Mora"/>
    <s v="Quality-focused 24/7 superstructure"/>
    <x v="330"/>
    <x v="402"/>
    <x v="1"/>
    <x v="202"/>
    <x v="4"/>
    <s v="GBP"/>
    <n v="1379653200"/>
    <n v="1379739600"/>
    <b v="0"/>
    <b v="1"/>
    <s v="music/indie rock"/>
    <x v="609"/>
    <x v="609"/>
    <x v="1"/>
    <s v="indie rock"/>
    <x v="567"/>
    <d v="2013-09-21T05:00:00"/>
  </r>
  <r>
    <n v="617"/>
    <s v="King LLC"/>
    <s v="Multi-channeled local intranet"/>
    <x v="1"/>
    <x v="203"/>
    <x v="1"/>
    <x v="12"/>
    <x v="1"/>
    <s v="USD"/>
    <n v="1401858000"/>
    <n v="1402722000"/>
    <b v="0"/>
    <b v="0"/>
    <s v="theater/plays"/>
    <x v="610"/>
    <x v="610"/>
    <x v="3"/>
    <s v="plays"/>
    <x v="568"/>
    <d v="2014-06-14T05:00:00"/>
  </r>
  <r>
    <n v="618"/>
    <s v="Miller Ltd"/>
    <s v="Open-architected mobile emulation"/>
    <x v="331"/>
    <x v="603"/>
    <x v="0"/>
    <x v="420"/>
    <x v="1"/>
    <s v="USD"/>
    <n v="1367470800"/>
    <n v="1369285200"/>
    <b v="0"/>
    <b v="0"/>
    <s v="publishing/nonfiction"/>
    <x v="611"/>
    <x v="611"/>
    <x v="5"/>
    <s v="nonfiction"/>
    <x v="569"/>
    <d v="2013-05-23T05:00:00"/>
  </r>
  <r>
    <n v="619"/>
    <s v="Case LLC"/>
    <s v="Ameliorated foreground methodology"/>
    <x v="332"/>
    <x v="604"/>
    <x v="0"/>
    <x v="355"/>
    <x v="1"/>
    <s v="USD"/>
    <n v="1304658000"/>
    <n v="1304744400"/>
    <b v="1"/>
    <b v="1"/>
    <s v="theater/plays"/>
    <x v="612"/>
    <x v="612"/>
    <x v="3"/>
    <s v="plays"/>
    <x v="570"/>
    <d v="2011-05-07T05:00:00"/>
  </r>
  <r>
    <n v="620"/>
    <s v="Swanson, Wilson and Baker"/>
    <s v="Synergized well-modulated project"/>
    <x v="333"/>
    <x v="605"/>
    <x v="1"/>
    <x v="58"/>
    <x v="2"/>
    <s v="AUD"/>
    <n v="1467954000"/>
    <n v="1468299600"/>
    <b v="0"/>
    <b v="0"/>
    <s v="photography/photography books"/>
    <x v="613"/>
    <x v="613"/>
    <x v="7"/>
    <s v="photography books"/>
    <x v="571"/>
    <d v="2016-07-12T05:00:00"/>
  </r>
  <r>
    <n v="621"/>
    <s v="Dean, Fox and Phillips"/>
    <s v="Extended context-sensitive forecast"/>
    <x v="334"/>
    <x v="606"/>
    <x v="1"/>
    <x v="421"/>
    <x v="1"/>
    <s v="USD"/>
    <n v="1473742800"/>
    <n v="1474174800"/>
    <b v="0"/>
    <b v="0"/>
    <s v="theater/plays"/>
    <x v="614"/>
    <x v="614"/>
    <x v="3"/>
    <s v="plays"/>
    <x v="572"/>
    <d v="2016-09-18T05:00:00"/>
  </r>
  <r>
    <n v="622"/>
    <s v="Smith-Smith"/>
    <s v="Total leadingedge neural-net"/>
    <x v="335"/>
    <x v="607"/>
    <x v="0"/>
    <x v="251"/>
    <x v="1"/>
    <s v="USD"/>
    <n v="1523768400"/>
    <n v="1526014800"/>
    <b v="0"/>
    <b v="0"/>
    <s v="music/indie rock"/>
    <x v="615"/>
    <x v="615"/>
    <x v="1"/>
    <s v="indie rock"/>
    <x v="573"/>
    <d v="2018-05-11T05:00:00"/>
  </r>
  <r>
    <n v="623"/>
    <s v="Smith, Scott and Rodriguez"/>
    <s v="Organic actuating protocol"/>
    <x v="336"/>
    <x v="608"/>
    <x v="1"/>
    <x v="422"/>
    <x v="4"/>
    <s v="GBP"/>
    <n v="1437022800"/>
    <n v="1437454800"/>
    <b v="0"/>
    <b v="0"/>
    <s v="theater/plays"/>
    <x v="616"/>
    <x v="616"/>
    <x v="3"/>
    <s v="plays"/>
    <x v="574"/>
    <d v="2015-07-21T05:00:00"/>
  </r>
  <r>
    <n v="624"/>
    <s v="White, Robertson and Roberts"/>
    <s v="Down-sized national software"/>
    <x v="135"/>
    <x v="609"/>
    <x v="1"/>
    <x v="423"/>
    <x v="1"/>
    <s v="USD"/>
    <n v="1422165600"/>
    <n v="1422684000"/>
    <b v="0"/>
    <b v="0"/>
    <s v="photography/photography books"/>
    <x v="617"/>
    <x v="617"/>
    <x v="7"/>
    <s v="photography books"/>
    <x v="511"/>
    <d v="2015-01-31T06:00:00"/>
  </r>
  <r>
    <n v="625"/>
    <s v="Martinez Inc"/>
    <s v="Organic upward-trending Graphical User Interface"/>
    <x v="168"/>
    <x v="377"/>
    <x v="0"/>
    <x v="197"/>
    <x v="1"/>
    <s v="USD"/>
    <n v="1580104800"/>
    <n v="1581314400"/>
    <b v="0"/>
    <b v="0"/>
    <s v="theater/plays"/>
    <x v="618"/>
    <x v="618"/>
    <x v="3"/>
    <s v="plays"/>
    <x v="575"/>
    <d v="2020-02-10T06:00:00"/>
  </r>
  <r>
    <n v="626"/>
    <s v="Tucker, Mccoy and Marquez"/>
    <s v="Synergistic tertiary budgetary management"/>
    <x v="330"/>
    <x v="610"/>
    <x v="1"/>
    <x v="288"/>
    <x v="1"/>
    <s v="USD"/>
    <n v="1285650000"/>
    <n v="1286427600"/>
    <b v="0"/>
    <b v="1"/>
    <s v="theater/plays"/>
    <x v="619"/>
    <x v="619"/>
    <x v="3"/>
    <s v="plays"/>
    <x v="576"/>
    <d v="2010-10-07T05:00:00"/>
  </r>
  <r>
    <n v="627"/>
    <s v="Martin, Lee and Armstrong"/>
    <s v="Open-architected incremental ability"/>
    <x v="39"/>
    <x v="611"/>
    <x v="1"/>
    <x v="110"/>
    <x v="4"/>
    <s v="GBP"/>
    <n v="1276664400"/>
    <n v="1278738000"/>
    <b v="1"/>
    <b v="0"/>
    <s v="food/food trucks"/>
    <x v="620"/>
    <x v="620"/>
    <x v="0"/>
    <s v="food trucks"/>
    <x v="577"/>
    <d v="2010-07-10T05:00:00"/>
  </r>
  <r>
    <n v="628"/>
    <s v="Dunn, Moreno and Green"/>
    <s v="Intuitive object-oriented task-force"/>
    <x v="89"/>
    <x v="612"/>
    <x v="1"/>
    <x v="87"/>
    <x v="1"/>
    <s v="USD"/>
    <n v="1286168400"/>
    <n v="1286427600"/>
    <b v="0"/>
    <b v="0"/>
    <s v="music/indie rock"/>
    <x v="621"/>
    <x v="621"/>
    <x v="1"/>
    <s v="indie rock"/>
    <x v="578"/>
    <d v="2010-10-07T05:00:00"/>
  </r>
  <r>
    <n v="629"/>
    <s v="Jackson, Martinez and Ray"/>
    <s v="Multi-tiered executive toolset"/>
    <x v="337"/>
    <x v="613"/>
    <x v="0"/>
    <x v="424"/>
    <x v="1"/>
    <s v="USD"/>
    <n v="1467781200"/>
    <n v="1467954000"/>
    <b v="0"/>
    <b v="1"/>
    <s v="theater/plays"/>
    <x v="622"/>
    <x v="622"/>
    <x v="3"/>
    <s v="plays"/>
    <x v="579"/>
    <d v="2016-07-08T05:00:00"/>
  </r>
  <r>
    <n v="630"/>
    <s v="Patterson-Johnson"/>
    <s v="Grass-roots directional workforce"/>
    <x v="40"/>
    <x v="614"/>
    <x v="3"/>
    <x v="215"/>
    <x v="1"/>
    <s v="USD"/>
    <n v="1556686800"/>
    <n v="1557637200"/>
    <b v="0"/>
    <b v="1"/>
    <s v="theater/plays"/>
    <x v="623"/>
    <x v="623"/>
    <x v="3"/>
    <s v="plays"/>
    <x v="580"/>
    <d v="2019-05-12T05:00:00"/>
  </r>
  <r>
    <n v="631"/>
    <s v="Carlson-Hernandez"/>
    <s v="Quality-focused real-time solution"/>
    <x v="338"/>
    <x v="615"/>
    <x v="1"/>
    <x v="425"/>
    <x v="1"/>
    <s v="USD"/>
    <n v="1553576400"/>
    <n v="1553922000"/>
    <b v="0"/>
    <b v="0"/>
    <s v="theater/plays"/>
    <x v="624"/>
    <x v="624"/>
    <x v="3"/>
    <s v="plays"/>
    <x v="581"/>
    <d v="2019-03-30T05:00:00"/>
  </r>
  <r>
    <n v="632"/>
    <s v="Parker PLC"/>
    <s v="Reduced interactive matrix"/>
    <x v="339"/>
    <x v="616"/>
    <x v="2"/>
    <x v="426"/>
    <x v="1"/>
    <s v="USD"/>
    <n v="1414904400"/>
    <n v="1416463200"/>
    <b v="0"/>
    <b v="0"/>
    <s v="theater/plays"/>
    <x v="625"/>
    <x v="625"/>
    <x v="3"/>
    <s v="plays"/>
    <x v="582"/>
    <d v="2014-11-20T06:00:00"/>
  </r>
  <r>
    <n v="633"/>
    <s v="Yu and Sons"/>
    <s v="Adaptive context-sensitive architecture"/>
    <x v="313"/>
    <x v="617"/>
    <x v="0"/>
    <x v="339"/>
    <x v="1"/>
    <s v="USD"/>
    <n v="1446876000"/>
    <n v="1447221600"/>
    <b v="0"/>
    <b v="0"/>
    <s v="film &amp; video/animation"/>
    <x v="626"/>
    <x v="626"/>
    <x v="4"/>
    <s v="animation"/>
    <x v="336"/>
    <d v="2015-11-11T06:00:00"/>
  </r>
  <r>
    <n v="634"/>
    <s v="Taylor, Johnson and Hernandez"/>
    <s v="Polarized incremental portal"/>
    <x v="195"/>
    <x v="618"/>
    <x v="3"/>
    <x v="427"/>
    <x v="1"/>
    <s v="USD"/>
    <n v="1490418000"/>
    <n v="1491627600"/>
    <b v="0"/>
    <b v="0"/>
    <s v="film &amp; video/television"/>
    <x v="627"/>
    <x v="627"/>
    <x v="4"/>
    <s v="television"/>
    <x v="583"/>
    <d v="2017-04-08T05:00:00"/>
  </r>
  <r>
    <n v="635"/>
    <s v="Mack Ltd"/>
    <s v="Reactive regional access"/>
    <x v="340"/>
    <x v="619"/>
    <x v="1"/>
    <x v="428"/>
    <x v="1"/>
    <s v="USD"/>
    <n v="1360389600"/>
    <n v="1363150800"/>
    <b v="0"/>
    <b v="0"/>
    <s v="film &amp; video/television"/>
    <x v="628"/>
    <x v="628"/>
    <x v="4"/>
    <s v="television"/>
    <x v="584"/>
    <d v="2013-03-13T05:00:00"/>
  </r>
  <r>
    <n v="636"/>
    <s v="Lamb-Sanders"/>
    <s v="Stand-alone reciprocal frame"/>
    <x v="341"/>
    <x v="620"/>
    <x v="0"/>
    <x v="429"/>
    <x v="3"/>
    <s v="DKK"/>
    <n v="1326866400"/>
    <n v="1330754400"/>
    <b v="0"/>
    <b v="1"/>
    <s v="film &amp; video/animation"/>
    <x v="629"/>
    <x v="629"/>
    <x v="4"/>
    <s v="animation"/>
    <x v="585"/>
    <d v="2012-03-03T06:00:00"/>
  </r>
  <r>
    <n v="637"/>
    <s v="Williams-Ramirez"/>
    <s v="Open-architected 24/7 throughput"/>
    <x v="275"/>
    <x v="621"/>
    <x v="0"/>
    <x v="167"/>
    <x v="1"/>
    <s v="USD"/>
    <n v="1479103200"/>
    <n v="1479794400"/>
    <b v="0"/>
    <b v="0"/>
    <s v="theater/plays"/>
    <x v="630"/>
    <x v="630"/>
    <x v="3"/>
    <s v="plays"/>
    <x v="586"/>
    <d v="2016-11-22T06:00:00"/>
  </r>
  <r>
    <n v="638"/>
    <s v="Weaver Ltd"/>
    <s v="Monitored 24/7 approach"/>
    <x v="342"/>
    <x v="622"/>
    <x v="0"/>
    <x v="115"/>
    <x v="1"/>
    <s v="USD"/>
    <n v="1280206800"/>
    <n v="1281243600"/>
    <b v="0"/>
    <b v="1"/>
    <s v="theater/plays"/>
    <x v="631"/>
    <x v="631"/>
    <x v="3"/>
    <s v="plays"/>
    <x v="587"/>
    <d v="2010-08-08T05:00:00"/>
  </r>
  <r>
    <n v="639"/>
    <s v="Barnes-Williams"/>
    <s v="Upgradable explicit forecast"/>
    <x v="133"/>
    <x v="623"/>
    <x v="2"/>
    <x v="430"/>
    <x v="1"/>
    <s v="USD"/>
    <n v="1532754000"/>
    <n v="1532754000"/>
    <b v="0"/>
    <b v="1"/>
    <s v="film &amp; video/drama"/>
    <x v="632"/>
    <x v="632"/>
    <x v="4"/>
    <s v="drama"/>
    <x v="588"/>
    <d v="2018-07-28T05:00:00"/>
  </r>
  <r>
    <n v="640"/>
    <s v="Richardson, Woodward and Hansen"/>
    <s v="Pre-emptive context-sensitive support"/>
    <x v="343"/>
    <x v="624"/>
    <x v="0"/>
    <x v="431"/>
    <x v="1"/>
    <s v="USD"/>
    <n v="1453096800"/>
    <n v="1453356000"/>
    <b v="0"/>
    <b v="0"/>
    <s v="theater/plays"/>
    <x v="633"/>
    <x v="633"/>
    <x v="3"/>
    <s v="plays"/>
    <x v="589"/>
    <d v="2016-01-21T06:00:00"/>
  </r>
  <r>
    <n v="641"/>
    <s v="Hunt, Barker and Baker"/>
    <s v="Business-focused leadingedge instruction set"/>
    <x v="151"/>
    <x v="625"/>
    <x v="1"/>
    <x v="346"/>
    <x v="5"/>
    <s v="CHF"/>
    <n v="1487570400"/>
    <n v="1489986000"/>
    <b v="0"/>
    <b v="0"/>
    <s v="theater/plays"/>
    <x v="634"/>
    <x v="634"/>
    <x v="3"/>
    <s v="plays"/>
    <x v="590"/>
    <d v="2017-03-20T05:00:00"/>
  </r>
  <r>
    <n v="642"/>
    <s v="Ramos, Moreno and Lewis"/>
    <s v="Extended multi-state knowledge user"/>
    <x v="243"/>
    <x v="626"/>
    <x v="1"/>
    <x v="30"/>
    <x v="0"/>
    <s v="CAD"/>
    <n v="1545026400"/>
    <n v="1545804000"/>
    <b v="0"/>
    <b v="0"/>
    <s v="technology/wearables"/>
    <x v="635"/>
    <x v="635"/>
    <x v="2"/>
    <s v="wearables"/>
    <x v="591"/>
    <d v="2018-12-26T06:00:00"/>
  </r>
  <r>
    <n v="643"/>
    <s v="Harris Inc"/>
    <s v="Future-proofed modular groupware"/>
    <x v="344"/>
    <x v="627"/>
    <x v="1"/>
    <x v="432"/>
    <x v="1"/>
    <s v="USD"/>
    <n v="1488348000"/>
    <n v="1489899600"/>
    <b v="0"/>
    <b v="0"/>
    <s v="theater/plays"/>
    <x v="636"/>
    <x v="636"/>
    <x v="3"/>
    <s v="plays"/>
    <x v="592"/>
    <d v="2017-03-19T05:00:00"/>
  </r>
  <r>
    <n v="644"/>
    <s v="Peters-Nelson"/>
    <s v="Distributed real-time algorithm"/>
    <x v="345"/>
    <x v="628"/>
    <x v="0"/>
    <x v="433"/>
    <x v="0"/>
    <s v="CAD"/>
    <n v="1545112800"/>
    <n v="1546495200"/>
    <b v="0"/>
    <b v="0"/>
    <s v="theater/plays"/>
    <x v="637"/>
    <x v="637"/>
    <x v="3"/>
    <s v="plays"/>
    <x v="593"/>
    <d v="2019-01-03T06:00:00"/>
  </r>
  <r>
    <n v="645"/>
    <s v="Ferguson, Murphy and Bright"/>
    <s v="Multi-lateral heuristic throughput"/>
    <x v="346"/>
    <x v="629"/>
    <x v="0"/>
    <x v="434"/>
    <x v="1"/>
    <s v="USD"/>
    <n v="1537938000"/>
    <n v="1539752400"/>
    <b v="0"/>
    <b v="1"/>
    <s v="music/rock"/>
    <x v="638"/>
    <x v="638"/>
    <x v="1"/>
    <s v="rock"/>
    <x v="594"/>
    <d v="2018-10-17T05:00:00"/>
  </r>
  <r>
    <n v="646"/>
    <s v="Robinson Group"/>
    <s v="Switchable reciprocal middleware"/>
    <x v="201"/>
    <x v="630"/>
    <x v="0"/>
    <x v="435"/>
    <x v="1"/>
    <s v="USD"/>
    <n v="1363150800"/>
    <n v="1364101200"/>
    <b v="0"/>
    <b v="0"/>
    <s v="games/video games"/>
    <x v="639"/>
    <x v="639"/>
    <x v="6"/>
    <s v="video games"/>
    <x v="595"/>
    <d v="2013-03-24T05:00:00"/>
  </r>
  <r>
    <n v="647"/>
    <s v="Jordan-Wolfe"/>
    <s v="Inverse multimedia Graphic Interface"/>
    <x v="6"/>
    <x v="631"/>
    <x v="0"/>
    <x v="6"/>
    <x v="1"/>
    <s v="USD"/>
    <n v="1523250000"/>
    <n v="1525323600"/>
    <b v="0"/>
    <b v="0"/>
    <s v="publishing/translations"/>
    <x v="640"/>
    <x v="640"/>
    <x v="5"/>
    <s v="translations"/>
    <x v="596"/>
    <d v="2018-05-03T05:00:00"/>
  </r>
  <r>
    <n v="648"/>
    <s v="Vargas-Cox"/>
    <s v="Vision-oriented local contingency"/>
    <x v="347"/>
    <x v="632"/>
    <x v="3"/>
    <x v="419"/>
    <x v="1"/>
    <s v="USD"/>
    <n v="1499317200"/>
    <n v="1500872400"/>
    <b v="1"/>
    <b v="0"/>
    <s v="food/food trucks"/>
    <x v="641"/>
    <x v="641"/>
    <x v="0"/>
    <s v="food trucks"/>
    <x v="597"/>
    <d v="2017-07-24T05:00:00"/>
  </r>
  <r>
    <n v="649"/>
    <s v="Yang and Sons"/>
    <s v="Reactive 6thgeneration hub"/>
    <x v="155"/>
    <x v="633"/>
    <x v="0"/>
    <x v="436"/>
    <x v="5"/>
    <s v="CHF"/>
    <n v="1287550800"/>
    <n v="1288501200"/>
    <b v="1"/>
    <b v="1"/>
    <s v="theater/plays"/>
    <x v="642"/>
    <x v="642"/>
    <x v="3"/>
    <s v="plays"/>
    <x v="598"/>
    <d v="2010-10-31T05:00:00"/>
  </r>
  <r>
    <n v="650"/>
    <s v="Wilson, Wilson and Mathis"/>
    <s v="Optional asymmetric success"/>
    <x v="0"/>
    <x v="50"/>
    <x v="0"/>
    <x v="49"/>
    <x v="1"/>
    <s v="USD"/>
    <n v="1404795600"/>
    <n v="1407128400"/>
    <b v="0"/>
    <b v="0"/>
    <s v="music/jazz"/>
    <x v="50"/>
    <x v="50"/>
    <x v="1"/>
    <s v="jazz"/>
    <x v="599"/>
    <d v="2014-08-04T05:00:00"/>
  </r>
  <r>
    <n v="651"/>
    <s v="Wang, Koch and Weaver"/>
    <s v="Digitized analyzing capacity"/>
    <x v="348"/>
    <x v="634"/>
    <x v="0"/>
    <x v="437"/>
    <x v="6"/>
    <s v="EUR"/>
    <n v="1393048800"/>
    <n v="1394344800"/>
    <b v="0"/>
    <b v="0"/>
    <s v="film &amp; video/shorts"/>
    <x v="643"/>
    <x v="643"/>
    <x v="4"/>
    <s v="shorts"/>
    <x v="600"/>
    <d v="2014-03-09T06:00:00"/>
  </r>
  <r>
    <n v="652"/>
    <s v="Cisneros Ltd"/>
    <s v="Vision-oriented regional hub"/>
    <x v="83"/>
    <x v="635"/>
    <x v="1"/>
    <x v="438"/>
    <x v="1"/>
    <s v="USD"/>
    <n v="1470373200"/>
    <n v="1474088400"/>
    <b v="0"/>
    <b v="0"/>
    <s v="technology/web"/>
    <x v="644"/>
    <x v="644"/>
    <x v="2"/>
    <s v="web"/>
    <x v="601"/>
    <d v="2016-09-17T05:00:00"/>
  </r>
  <r>
    <n v="653"/>
    <s v="Williams-Jones"/>
    <s v="Monitored incremental info-mediaries"/>
    <x v="60"/>
    <x v="636"/>
    <x v="1"/>
    <x v="439"/>
    <x v="1"/>
    <s v="USD"/>
    <n v="1460091600"/>
    <n v="1460264400"/>
    <b v="0"/>
    <b v="0"/>
    <s v="technology/web"/>
    <x v="645"/>
    <x v="645"/>
    <x v="2"/>
    <s v="web"/>
    <x v="602"/>
    <d v="2016-04-10T05:00:00"/>
  </r>
  <r>
    <n v="654"/>
    <s v="Roberts, Hinton and Williams"/>
    <s v="Programmable static middleware"/>
    <x v="349"/>
    <x v="637"/>
    <x v="1"/>
    <x v="440"/>
    <x v="1"/>
    <s v="USD"/>
    <n v="1440392400"/>
    <n v="1440824400"/>
    <b v="0"/>
    <b v="0"/>
    <s v="music/metal"/>
    <x v="646"/>
    <x v="646"/>
    <x v="1"/>
    <s v="metal"/>
    <x v="335"/>
    <d v="2015-08-29T05:00:00"/>
  </r>
  <r>
    <n v="655"/>
    <s v="Gonzalez, Williams and Benson"/>
    <s v="Multi-layered bottom-line encryption"/>
    <x v="350"/>
    <x v="638"/>
    <x v="1"/>
    <x v="441"/>
    <x v="1"/>
    <s v="USD"/>
    <n v="1488434400"/>
    <n v="1489554000"/>
    <b v="1"/>
    <b v="0"/>
    <s v="photography/photography books"/>
    <x v="647"/>
    <x v="647"/>
    <x v="7"/>
    <s v="photography books"/>
    <x v="603"/>
    <d v="2017-03-15T05:00:00"/>
  </r>
  <r>
    <n v="656"/>
    <s v="Hobbs, Brown and Lee"/>
    <s v="Vision-oriented systematic Graphical User Interface"/>
    <x v="351"/>
    <x v="639"/>
    <x v="0"/>
    <x v="442"/>
    <x v="2"/>
    <s v="AUD"/>
    <n v="1514440800"/>
    <n v="1514872800"/>
    <b v="0"/>
    <b v="0"/>
    <s v="food/food trucks"/>
    <x v="648"/>
    <x v="648"/>
    <x v="0"/>
    <s v="food trucks"/>
    <x v="604"/>
    <d v="2018-01-02T06:00:00"/>
  </r>
  <r>
    <n v="657"/>
    <s v="Russo, Kim and Mccoy"/>
    <s v="Balanced optimal hardware"/>
    <x v="83"/>
    <x v="640"/>
    <x v="0"/>
    <x v="443"/>
    <x v="1"/>
    <s v="USD"/>
    <n v="1514354400"/>
    <n v="1515736800"/>
    <b v="0"/>
    <b v="0"/>
    <s v="film &amp; video/science fiction"/>
    <x v="649"/>
    <x v="649"/>
    <x v="4"/>
    <s v="science fiction"/>
    <x v="605"/>
    <d v="2018-01-12T06:00:00"/>
  </r>
  <r>
    <n v="658"/>
    <s v="Howell, Myers and Olson"/>
    <s v="Self-enabling mission-critical success"/>
    <x v="352"/>
    <x v="641"/>
    <x v="3"/>
    <x v="444"/>
    <x v="1"/>
    <s v="USD"/>
    <n v="1440910800"/>
    <n v="1442898000"/>
    <b v="0"/>
    <b v="0"/>
    <s v="music/rock"/>
    <x v="650"/>
    <x v="650"/>
    <x v="1"/>
    <s v="rock"/>
    <x v="606"/>
    <d v="2015-09-22T05:00:00"/>
  </r>
  <r>
    <n v="659"/>
    <s v="Bailey and Sons"/>
    <s v="Grass-roots dynamic emulation"/>
    <x v="353"/>
    <x v="642"/>
    <x v="0"/>
    <x v="424"/>
    <x v="4"/>
    <s v="GBP"/>
    <n v="1296108000"/>
    <n v="1296194400"/>
    <b v="0"/>
    <b v="0"/>
    <s v="film &amp; video/documentary"/>
    <x v="651"/>
    <x v="651"/>
    <x v="4"/>
    <s v="documentary"/>
    <x v="65"/>
    <d v="2011-01-28T06:00:00"/>
  </r>
  <r>
    <n v="660"/>
    <s v="Jensen-Brown"/>
    <s v="Fundamental disintermediate matrix"/>
    <x v="14"/>
    <x v="643"/>
    <x v="0"/>
    <x v="385"/>
    <x v="1"/>
    <s v="USD"/>
    <n v="1440133200"/>
    <n v="1440910800"/>
    <b v="1"/>
    <b v="0"/>
    <s v="theater/plays"/>
    <x v="652"/>
    <x v="652"/>
    <x v="3"/>
    <s v="plays"/>
    <x v="607"/>
    <d v="2015-08-30T05:00:00"/>
  </r>
  <r>
    <n v="661"/>
    <s v="Smith Group"/>
    <s v="Right-sized secondary challenge"/>
    <x v="354"/>
    <x v="644"/>
    <x v="0"/>
    <x v="445"/>
    <x v="3"/>
    <s v="DKK"/>
    <n v="1332910800"/>
    <n v="1335502800"/>
    <b v="0"/>
    <b v="0"/>
    <s v="music/jazz"/>
    <x v="653"/>
    <x v="653"/>
    <x v="1"/>
    <s v="jazz"/>
    <x v="608"/>
    <d v="2012-04-27T05:00:00"/>
  </r>
  <r>
    <n v="662"/>
    <s v="Murphy-Farrell"/>
    <s v="Implemented exuding software"/>
    <x v="14"/>
    <x v="645"/>
    <x v="0"/>
    <x v="54"/>
    <x v="1"/>
    <s v="USD"/>
    <n v="1544335200"/>
    <n v="1544680800"/>
    <b v="0"/>
    <b v="0"/>
    <s v="theater/plays"/>
    <x v="654"/>
    <x v="654"/>
    <x v="3"/>
    <s v="plays"/>
    <x v="609"/>
    <d v="2018-12-13T06:00:00"/>
  </r>
  <r>
    <n v="663"/>
    <s v="Everett-Wolfe"/>
    <s v="Total optimizing software"/>
    <x v="83"/>
    <x v="646"/>
    <x v="0"/>
    <x v="215"/>
    <x v="1"/>
    <s v="USD"/>
    <n v="1286427600"/>
    <n v="1288414800"/>
    <b v="0"/>
    <b v="0"/>
    <s v="theater/plays"/>
    <x v="655"/>
    <x v="655"/>
    <x v="3"/>
    <s v="plays"/>
    <x v="610"/>
    <d v="2010-10-30T05:00:00"/>
  </r>
  <r>
    <n v="664"/>
    <s v="Young PLC"/>
    <s v="Optional maximized attitude"/>
    <x v="355"/>
    <x v="647"/>
    <x v="0"/>
    <x v="446"/>
    <x v="1"/>
    <s v="USD"/>
    <n v="1329717600"/>
    <n v="1330581600"/>
    <b v="0"/>
    <b v="0"/>
    <s v="music/jazz"/>
    <x v="656"/>
    <x v="656"/>
    <x v="1"/>
    <s v="jazz"/>
    <x v="541"/>
    <d v="2012-03-01T06:00:00"/>
  </r>
  <r>
    <n v="665"/>
    <s v="Park-Goodman"/>
    <s v="Customer-focused impactful extranet"/>
    <x v="135"/>
    <x v="648"/>
    <x v="1"/>
    <x v="447"/>
    <x v="1"/>
    <s v="USD"/>
    <n v="1310187600"/>
    <n v="1311397200"/>
    <b v="0"/>
    <b v="1"/>
    <s v="film &amp; video/documentary"/>
    <x v="657"/>
    <x v="657"/>
    <x v="4"/>
    <s v="documentary"/>
    <x v="611"/>
    <d v="2011-07-23T05:00:00"/>
  </r>
  <r>
    <n v="666"/>
    <s v="York, Barr and Grant"/>
    <s v="Cloned bottom-line success"/>
    <x v="33"/>
    <x v="649"/>
    <x v="3"/>
    <x v="270"/>
    <x v="1"/>
    <s v="USD"/>
    <n v="1377838800"/>
    <n v="1378357200"/>
    <b v="0"/>
    <b v="1"/>
    <s v="theater/plays"/>
    <x v="658"/>
    <x v="658"/>
    <x v="3"/>
    <s v="plays"/>
    <x v="612"/>
    <d v="2013-09-05T05:00:00"/>
  </r>
  <r>
    <n v="667"/>
    <s v="Little Ltd"/>
    <s v="Decentralized bandwidth-monitored ability"/>
    <x v="350"/>
    <x v="650"/>
    <x v="1"/>
    <x v="448"/>
    <x v="1"/>
    <s v="USD"/>
    <n v="1410325200"/>
    <n v="1411102800"/>
    <b v="0"/>
    <b v="0"/>
    <s v="journalism/audio"/>
    <x v="659"/>
    <x v="659"/>
    <x v="8"/>
    <s v="audio"/>
    <x v="613"/>
    <d v="2014-09-19T05:00:00"/>
  </r>
  <r>
    <n v="668"/>
    <s v="Brown and Sons"/>
    <s v="Programmable leadingedge budgetary management"/>
    <x v="356"/>
    <x v="651"/>
    <x v="0"/>
    <x v="70"/>
    <x v="1"/>
    <s v="USD"/>
    <n v="1343797200"/>
    <n v="1344834000"/>
    <b v="0"/>
    <b v="0"/>
    <s v="theater/plays"/>
    <x v="660"/>
    <x v="660"/>
    <x v="3"/>
    <s v="plays"/>
    <x v="614"/>
    <d v="2012-08-13T05:00:00"/>
  </r>
  <r>
    <n v="669"/>
    <s v="Payne, Garrett and Thomas"/>
    <s v="Upgradable bi-directional concept"/>
    <x v="357"/>
    <x v="652"/>
    <x v="1"/>
    <x v="449"/>
    <x v="6"/>
    <s v="EUR"/>
    <n v="1498453200"/>
    <n v="1499230800"/>
    <b v="0"/>
    <b v="0"/>
    <s v="theater/plays"/>
    <x v="661"/>
    <x v="661"/>
    <x v="3"/>
    <s v="plays"/>
    <x v="615"/>
    <d v="2017-07-05T05:00:00"/>
  </r>
  <r>
    <n v="670"/>
    <s v="Robinson Group"/>
    <s v="Re-contextualized homogeneous flexibility"/>
    <x v="358"/>
    <x v="653"/>
    <x v="1"/>
    <x v="450"/>
    <x v="1"/>
    <s v="USD"/>
    <n v="1456380000"/>
    <n v="1457416800"/>
    <b v="0"/>
    <b v="0"/>
    <s v="music/indie rock"/>
    <x v="662"/>
    <x v="662"/>
    <x v="1"/>
    <s v="indie rock"/>
    <x v="90"/>
    <d v="2016-03-08T06:00:00"/>
  </r>
  <r>
    <n v="671"/>
    <s v="Robinson-Kelly"/>
    <s v="Monitored bi-directional standardization"/>
    <x v="359"/>
    <x v="654"/>
    <x v="1"/>
    <x v="451"/>
    <x v="1"/>
    <s v="USD"/>
    <n v="1280552400"/>
    <n v="1280898000"/>
    <b v="0"/>
    <b v="1"/>
    <s v="theater/plays"/>
    <x v="663"/>
    <x v="663"/>
    <x v="3"/>
    <s v="plays"/>
    <x v="616"/>
    <d v="2010-08-04T05:00:00"/>
  </r>
  <r>
    <n v="672"/>
    <s v="Kelly-Colon"/>
    <s v="Stand-alone grid-enabled leverage"/>
    <x v="360"/>
    <x v="655"/>
    <x v="0"/>
    <x v="452"/>
    <x v="2"/>
    <s v="AUD"/>
    <n v="1521608400"/>
    <n v="1522472400"/>
    <b v="0"/>
    <b v="0"/>
    <s v="theater/plays"/>
    <x v="664"/>
    <x v="664"/>
    <x v="3"/>
    <s v="plays"/>
    <x v="617"/>
    <d v="2018-03-31T05:00:00"/>
  </r>
  <r>
    <n v="673"/>
    <s v="Turner, Scott and Gentry"/>
    <s v="Assimilated regional groupware"/>
    <x v="36"/>
    <x v="656"/>
    <x v="0"/>
    <x v="125"/>
    <x v="6"/>
    <s v="EUR"/>
    <n v="1460696400"/>
    <n v="1462510800"/>
    <b v="0"/>
    <b v="0"/>
    <s v="music/indie rock"/>
    <x v="665"/>
    <x v="665"/>
    <x v="1"/>
    <s v="indie rock"/>
    <x v="618"/>
    <d v="2016-05-06T05:00:00"/>
  </r>
  <r>
    <n v="674"/>
    <s v="Sanchez Ltd"/>
    <s v="Up-sized 24hour instruction set"/>
    <x v="361"/>
    <x v="657"/>
    <x v="3"/>
    <x v="453"/>
    <x v="1"/>
    <s v="USD"/>
    <n v="1313730000"/>
    <n v="1317790800"/>
    <b v="0"/>
    <b v="0"/>
    <s v="photography/photography books"/>
    <x v="666"/>
    <x v="666"/>
    <x v="7"/>
    <s v="photography books"/>
    <x v="619"/>
    <d v="2011-10-05T05:00:00"/>
  </r>
  <r>
    <n v="675"/>
    <s v="Giles-Smith"/>
    <s v="Right-sized web-enabled intranet"/>
    <x v="62"/>
    <x v="658"/>
    <x v="1"/>
    <x v="269"/>
    <x v="1"/>
    <s v="USD"/>
    <n v="1568178000"/>
    <n v="1568782800"/>
    <b v="0"/>
    <b v="0"/>
    <s v="journalism/audio"/>
    <x v="667"/>
    <x v="667"/>
    <x v="8"/>
    <s v="audio"/>
    <x v="620"/>
    <d v="2019-09-18T05:00:00"/>
  </r>
  <r>
    <n v="676"/>
    <s v="Thompson-Moreno"/>
    <s v="Expanded needs-based orchestration"/>
    <x v="362"/>
    <x v="659"/>
    <x v="1"/>
    <x v="454"/>
    <x v="1"/>
    <s v="USD"/>
    <n v="1348635600"/>
    <n v="1349413200"/>
    <b v="0"/>
    <b v="0"/>
    <s v="photography/photography books"/>
    <x v="668"/>
    <x v="668"/>
    <x v="7"/>
    <s v="photography books"/>
    <x v="621"/>
    <d v="2012-10-05T05:00:00"/>
  </r>
  <r>
    <n v="677"/>
    <s v="Murphy-Fox"/>
    <s v="Organic system-worthy orchestration"/>
    <x v="98"/>
    <x v="660"/>
    <x v="0"/>
    <x v="41"/>
    <x v="1"/>
    <s v="USD"/>
    <n v="1468126800"/>
    <n v="1472446800"/>
    <b v="0"/>
    <b v="0"/>
    <s v="publishing/fiction"/>
    <x v="669"/>
    <x v="669"/>
    <x v="5"/>
    <s v="fiction"/>
    <x v="622"/>
    <d v="2016-08-29T05:00:00"/>
  </r>
  <r>
    <n v="678"/>
    <s v="Rodriguez-Patterson"/>
    <s v="Inverse static standardization"/>
    <x v="105"/>
    <x v="661"/>
    <x v="3"/>
    <x v="455"/>
    <x v="1"/>
    <s v="USD"/>
    <n v="1547877600"/>
    <n v="1548050400"/>
    <b v="0"/>
    <b v="0"/>
    <s v="film &amp; video/drama"/>
    <x v="670"/>
    <x v="670"/>
    <x v="4"/>
    <s v="drama"/>
    <x v="35"/>
    <d v="2019-01-21T06:00:00"/>
  </r>
  <r>
    <n v="679"/>
    <s v="Davis Ltd"/>
    <s v="Synchronized motivating solution"/>
    <x v="1"/>
    <x v="662"/>
    <x v="1"/>
    <x v="456"/>
    <x v="1"/>
    <s v="USD"/>
    <n v="1571374800"/>
    <n v="1571806800"/>
    <b v="0"/>
    <b v="1"/>
    <s v="food/food trucks"/>
    <x v="671"/>
    <x v="671"/>
    <x v="0"/>
    <s v="food trucks"/>
    <x v="623"/>
    <d v="2019-10-23T05:00:00"/>
  </r>
  <r>
    <n v="680"/>
    <s v="Nelson-Valdez"/>
    <s v="Open-source 4thgeneration open system"/>
    <x v="363"/>
    <x v="663"/>
    <x v="0"/>
    <x v="457"/>
    <x v="1"/>
    <s v="USD"/>
    <n v="1576303200"/>
    <n v="1576476000"/>
    <b v="0"/>
    <b v="1"/>
    <s v="games/mobile games"/>
    <x v="672"/>
    <x v="672"/>
    <x v="6"/>
    <s v="mobile games"/>
    <x v="624"/>
    <d v="2019-12-16T06:00:00"/>
  </r>
  <r>
    <n v="681"/>
    <s v="Kelly PLC"/>
    <s v="Decentralized context-sensitive superstructure"/>
    <x v="364"/>
    <x v="664"/>
    <x v="0"/>
    <x v="458"/>
    <x v="1"/>
    <s v="USD"/>
    <n v="1324447200"/>
    <n v="1324965600"/>
    <b v="0"/>
    <b v="0"/>
    <s v="theater/plays"/>
    <x v="673"/>
    <x v="673"/>
    <x v="3"/>
    <s v="plays"/>
    <x v="625"/>
    <d v="2011-12-27T06:00:00"/>
  </r>
  <r>
    <n v="682"/>
    <s v="Nguyen and Sons"/>
    <s v="Compatible 5thgeneration concept"/>
    <x v="91"/>
    <x v="665"/>
    <x v="1"/>
    <x v="459"/>
    <x v="1"/>
    <s v="USD"/>
    <n v="1386741600"/>
    <n v="1387519200"/>
    <b v="0"/>
    <b v="0"/>
    <s v="theater/plays"/>
    <x v="674"/>
    <x v="674"/>
    <x v="3"/>
    <s v="plays"/>
    <x v="626"/>
    <d v="2013-12-20T06:00:00"/>
  </r>
  <r>
    <n v="683"/>
    <s v="Jones PLC"/>
    <s v="Virtual systemic intranet"/>
    <x v="173"/>
    <x v="666"/>
    <x v="1"/>
    <x v="98"/>
    <x v="1"/>
    <s v="USD"/>
    <n v="1537074000"/>
    <n v="1537246800"/>
    <b v="0"/>
    <b v="0"/>
    <s v="theater/plays"/>
    <x v="675"/>
    <x v="675"/>
    <x v="3"/>
    <s v="plays"/>
    <x v="627"/>
    <d v="2018-09-18T05:00:00"/>
  </r>
  <r>
    <n v="684"/>
    <s v="Gilmore LLC"/>
    <s v="Optimized systemic algorithm"/>
    <x v="1"/>
    <x v="667"/>
    <x v="1"/>
    <x v="460"/>
    <x v="0"/>
    <s v="CAD"/>
    <n v="1277787600"/>
    <n v="1279515600"/>
    <b v="0"/>
    <b v="0"/>
    <s v="publishing/nonfiction"/>
    <x v="676"/>
    <x v="676"/>
    <x v="5"/>
    <s v="nonfiction"/>
    <x v="628"/>
    <d v="2010-07-19T05:00:00"/>
  </r>
  <r>
    <n v="685"/>
    <s v="Lee-Cobb"/>
    <s v="Customizable homogeneous firmware"/>
    <x v="365"/>
    <x v="668"/>
    <x v="0"/>
    <x v="461"/>
    <x v="0"/>
    <s v="CAD"/>
    <n v="1440306000"/>
    <n v="1442379600"/>
    <b v="0"/>
    <b v="0"/>
    <s v="theater/plays"/>
    <x v="677"/>
    <x v="677"/>
    <x v="3"/>
    <s v="plays"/>
    <x v="629"/>
    <d v="2015-09-16T05:00:00"/>
  </r>
  <r>
    <n v="686"/>
    <s v="Jones, Wiley and Robbins"/>
    <s v="Front-line cohesive extranet"/>
    <x v="168"/>
    <x v="669"/>
    <x v="1"/>
    <x v="38"/>
    <x v="1"/>
    <s v="USD"/>
    <n v="1522126800"/>
    <n v="1523077200"/>
    <b v="0"/>
    <b v="0"/>
    <s v="technology/wearables"/>
    <x v="678"/>
    <x v="678"/>
    <x v="2"/>
    <s v="wearables"/>
    <x v="630"/>
    <d v="2018-04-07T05:00:00"/>
  </r>
  <r>
    <n v="687"/>
    <s v="Martin, Gates and Holt"/>
    <s v="Distributed holistic neural-net"/>
    <x v="42"/>
    <x v="670"/>
    <x v="1"/>
    <x v="462"/>
    <x v="1"/>
    <s v="USD"/>
    <n v="1489298400"/>
    <n v="1489554000"/>
    <b v="0"/>
    <b v="0"/>
    <s v="theater/plays"/>
    <x v="679"/>
    <x v="679"/>
    <x v="3"/>
    <s v="plays"/>
    <x v="631"/>
    <d v="2017-03-15T05:00:00"/>
  </r>
  <r>
    <n v="688"/>
    <s v="Bowen, Davies and Burns"/>
    <s v="Devolved client-server monitoring"/>
    <x v="49"/>
    <x v="671"/>
    <x v="1"/>
    <x v="463"/>
    <x v="1"/>
    <s v="USD"/>
    <n v="1547100000"/>
    <n v="1548482400"/>
    <b v="0"/>
    <b v="1"/>
    <s v="film &amp; video/television"/>
    <x v="680"/>
    <x v="680"/>
    <x v="4"/>
    <s v="television"/>
    <x v="632"/>
    <d v="2019-01-26T06:00:00"/>
  </r>
  <r>
    <n v="689"/>
    <s v="Nguyen Inc"/>
    <s v="Seamless directional capacity"/>
    <x v="190"/>
    <x v="672"/>
    <x v="1"/>
    <x v="464"/>
    <x v="1"/>
    <s v="USD"/>
    <n v="1383022800"/>
    <n v="1384063200"/>
    <b v="0"/>
    <b v="0"/>
    <s v="technology/web"/>
    <x v="681"/>
    <x v="681"/>
    <x v="2"/>
    <s v="web"/>
    <x v="633"/>
    <d v="2013-11-10T06:00:00"/>
  </r>
  <r>
    <n v="690"/>
    <s v="Walsh-Watts"/>
    <s v="Polarized actuating implementation"/>
    <x v="136"/>
    <x v="673"/>
    <x v="1"/>
    <x v="257"/>
    <x v="1"/>
    <s v="USD"/>
    <n v="1322373600"/>
    <n v="1322892000"/>
    <b v="0"/>
    <b v="1"/>
    <s v="film &amp; video/documentary"/>
    <x v="682"/>
    <x v="682"/>
    <x v="4"/>
    <s v="documentary"/>
    <x v="634"/>
    <d v="2011-12-03T06:00:00"/>
  </r>
  <r>
    <n v="691"/>
    <s v="Ray, Li and Li"/>
    <s v="Front-line disintermediate hub"/>
    <x v="92"/>
    <x v="674"/>
    <x v="1"/>
    <x v="465"/>
    <x v="1"/>
    <s v="USD"/>
    <n v="1349240400"/>
    <n v="1350709200"/>
    <b v="1"/>
    <b v="1"/>
    <s v="film &amp; video/documentary"/>
    <x v="683"/>
    <x v="683"/>
    <x v="4"/>
    <s v="documentary"/>
    <x v="635"/>
    <d v="2012-10-20T05:00:00"/>
  </r>
  <r>
    <n v="692"/>
    <s v="Murray Ltd"/>
    <s v="Decentralized 4thgeneration challenge"/>
    <x v="46"/>
    <x v="675"/>
    <x v="0"/>
    <x v="385"/>
    <x v="4"/>
    <s v="GBP"/>
    <n v="1562648400"/>
    <n v="1564203600"/>
    <b v="0"/>
    <b v="0"/>
    <s v="music/rock"/>
    <x v="684"/>
    <x v="684"/>
    <x v="1"/>
    <s v="rock"/>
    <x v="636"/>
    <d v="2019-07-27T05:00:00"/>
  </r>
  <r>
    <n v="693"/>
    <s v="Bradford-Silva"/>
    <s v="Reverse-engineered composite hierarchy"/>
    <x v="366"/>
    <x v="676"/>
    <x v="0"/>
    <x v="466"/>
    <x v="1"/>
    <s v="USD"/>
    <n v="1508216400"/>
    <n v="1509685200"/>
    <b v="0"/>
    <b v="0"/>
    <s v="theater/plays"/>
    <x v="685"/>
    <x v="685"/>
    <x v="3"/>
    <s v="plays"/>
    <x v="637"/>
    <d v="2017-11-03T05:00:00"/>
  </r>
  <r>
    <n v="694"/>
    <s v="Mora-Bradley"/>
    <s v="Programmable tangible ability"/>
    <x v="14"/>
    <x v="677"/>
    <x v="0"/>
    <x v="467"/>
    <x v="1"/>
    <s v="USD"/>
    <n v="1511762400"/>
    <n v="1514959200"/>
    <b v="0"/>
    <b v="0"/>
    <s v="theater/plays"/>
    <x v="686"/>
    <x v="686"/>
    <x v="3"/>
    <s v="plays"/>
    <x v="638"/>
    <d v="2018-01-03T06:00:00"/>
  </r>
  <r>
    <n v="695"/>
    <s v="Cardenas, Thompson and Carey"/>
    <s v="Configurable full-range emulation"/>
    <x v="243"/>
    <x v="678"/>
    <x v="1"/>
    <x v="468"/>
    <x v="6"/>
    <s v="EUR"/>
    <n v="1447480800"/>
    <n v="1448863200"/>
    <b v="1"/>
    <b v="0"/>
    <s v="music/rock"/>
    <x v="687"/>
    <x v="687"/>
    <x v="1"/>
    <s v="rock"/>
    <x v="639"/>
    <d v="2015-11-30T06:00:00"/>
  </r>
  <r>
    <n v="696"/>
    <s v="Lopez, Reid and Johnson"/>
    <s v="Total real-time hardware"/>
    <x v="367"/>
    <x v="679"/>
    <x v="0"/>
    <x v="469"/>
    <x v="1"/>
    <s v="USD"/>
    <n v="1429506000"/>
    <n v="1429592400"/>
    <b v="0"/>
    <b v="1"/>
    <s v="theater/plays"/>
    <x v="688"/>
    <x v="688"/>
    <x v="3"/>
    <s v="plays"/>
    <x v="640"/>
    <d v="2015-04-21T05:00:00"/>
  </r>
  <r>
    <n v="697"/>
    <s v="Fox-Williams"/>
    <s v="Profound system-worthy functionalities"/>
    <x v="368"/>
    <x v="680"/>
    <x v="1"/>
    <x v="470"/>
    <x v="1"/>
    <s v="USD"/>
    <n v="1522472400"/>
    <n v="1522645200"/>
    <b v="0"/>
    <b v="0"/>
    <s v="music/electric music"/>
    <x v="689"/>
    <x v="689"/>
    <x v="1"/>
    <s v="electric music"/>
    <x v="641"/>
    <d v="2018-04-02T05:00:00"/>
  </r>
  <r>
    <n v="698"/>
    <s v="Taylor, Wood and Taylor"/>
    <s v="Cloned hybrid focus group"/>
    <x v="369"/>
    <x v="681"/>
    <x v="1"/>
    <x v="471"/>
    <x v="0"/>
    <s v="CAD"/>
    <n v="1322114400"/>
    <n v="1323324000"/>
    <b v="0"/>
    <b v="0"/>
    <s v="technology/wearables"/>
    <x v="690"/>
    <x v="690"/>
    <x v="2"/>
    <s v="wearables"/>
    <x v="642"/>
    <d v="2011-12-08T06:00:00"/>
  </r>
  <r>
    <n v="699"/>
    <s v="King Inc"/>
    <s v="Ergonomic dedicated focus group"/>
    <x v="71"/>
    <x v="682"/>
    <x v="0"/>
    <x v="75"/>
    <x v="1"/>
    <s v="USD"/>
    <n v="1561438800"/>
    <n v="1561525200"/>
    <b v="0"/>
    <b v="0"/>
    <s v="film &amp; video/drama"/>
    <x v="691"/>
    <x v="691"/>
    <x v="4"/>
    <s v="drama"/>
    <x v="230"/>
    <d v="2019-06-26T05:00:00"/>
  </r>
  <r>
    <n v="700"/>
    <s v="Cole, Petty and Cameron"/>
    <s v="Realigned zero administration paradigm"/>
    <x v="0"/>
    <x v="247"/>
    <x v="0"/>
    <x v="49"/>
    <x v="1"/>
    <s v="USD"/>
    <n v="1264399200"/>
    <n v="1265695200"/>
    <b v="0"/>
    <b v="0"/>
    <s v="technology/wearables"/>
    <x v="248"/>
    <x v="248"/>
    <x v="2"/>
    <s v="wearables"/>
    <x v="67"/>
    <d v="2010-02-09T06:00:00"/>
  </r>
  <r>
    <n v="701"/>
    <s v="Mcclain LLC"/>
    <s v="Open-source multi-tasking methodology"/>
    <x v="370"/>
    <x v="683"/>
    <x v="1"/>
    <x v="472"/>
    <x v="1"/>
    <s v="USD"/>
    <n v="1301202000"/>
    <n v="1301806800"/>
    <b v="1"/>
    <b v="0"/>
    <s v="theater/plays"/>
    <x v="692"/>
    <x v="692"/>
    <x v="3"/>
    <s v="plays"/>
    <x v="643"/>
    <d v="2011-04-03T05:00:00"/>
  </r>
  <r>
    <n v="702"/>
    <s v="Sims-Gross"/>
    <s v="Object-based attitude-oriented analyzer"/>
    <x v="251"/>
    <x v="684"/>
    <x v="0"/>
    <x v="100"/>
    <x v="1"/>
    <s v="USD"/>
    <n v="1374469200"/>
    <n v="1374901200"/>
    <b v="0"/>
    <b v="0"/>
    <s v="technology/wearables"/>
    <x v="693"/>
    <x v="693"/>
    <x v="2"/>
    <s v="wearables"/>
    <x v="644"/>
    <d v="2013-07-27T05:00:00"/>
  </r>
  <r>
    <n v="703"/>
    <s v="Perez Group"/>
    <s v="Cross-platform tertiary hub"/>
    <x v="371"/>
    <x v="685"/>
    <x v="1"/>
    <x v="473"/>
    <x v="1"/>
    <s v="USD"/>
    <n v="1334984400"/>
    <n v="1336453200"/>
    <b v="1"/>
    <b v="1"/>
    <s v="publishing/translations"/>
    <x v="694"/>
    <x v="694"/>
    <x v="5"/>
    <s v="translations"/>
    <x v="645"/>
    <d v="2012-05-08T05:00:00"/>
  </r>
  <r>
    <n v="704"/>
    <s v="Haynes-Williams"/>
    <s v="Seamless clear-thinking artificial intelligence"/>
    <x v="251"/>
    <x v="686"/>
    <x v="1"/>
    <x v="220"/>
    <x v="1"/>
    <s v="USD"/>
    <n v="1467608400"/>
    <n v="1468904400"/>
    <b v="0"/>
    <b v="0"/>
    <s v="film &amp; video/animation"/>
    <x v="695"/>
    <x v="695"/>
    <x v="4"/>
    <s v="animation"/>
    <x v="646"/>
    <d v="2016-07-19T05:00:00"/>
  </r>
  <r>
    <n v="705"/>
    <s v="Ford LLC"/>
    <s v="Centralized tangible success"/>
    <x v="372"/>
    <x v="687"/>
    <x v="0"/>
    <x v="474"/>
    <x v="4"/>
    <s v="GBP"/>
    <n v="1386741600"/>
    <n v="1387087200"/>
    <b v="0"/>
    <b v="0"/>
    <s v="publishing/nonfiction"/>
    <x v="696"/>
    <x v="696"/>
    <x v="5"/>
    <s v="nonfiction"/>
    <x v="626"/>
    <d v="2013-12-15T06:00:00"/>
  </r>
  <r>
    <n v="706"/>
    <s v="Moreno Ltd"/>
    <s v="Customer-focused multimedia methodology"/>
    <x v="2"/>
    <x v="688"/>
    <x v="1"/>
    <x v="475"/>
    <x v="2"/>
    <s v="AUD"/>
    <n v="1546754400"/>
    <n v="1547445600"/>
    <b v="0"/>
    <b v="1"/>
    <s v="technology/web"/>
    <x v="697"/>
    <x v="697"/>
    <x v="2"/>
    <s v="web"/>
    <x v="647"/>
    <d v="2019-01-14T06:00:00"/>
  </r>
  <r>
    <n v="707"/>
    <s v="Moore, Cook and Wright"/>
    <s v="Visionary maximized Local Area Network"/>
    <x v="190"/>
    <x v="689"/>
    <x v="1"/>
    <x v="170"/>
    <x v="1"/>
    <s v="USD"/>
    <n v="1544248800"/>
    <n v="1547359200"/>
    <b v="0"/>
    <b v="0"/>
    <s v="film &amp; video/drama"/>
    <x v="698"/>
    <x v="698"/>
    <x v="4"/>
    <s v="drama"/>
    <x v="159"/>
    <d v="2019-01-13T06:00:00"/>
  </r>
  <r>
    <n v="708"/>
    <s v="Ortega LLC"/>
    <s v="Secured bifurcated intranet"/>
    <x v="12"/>
    <x v="690"/>
    <x v="1"/>
    <x v="231"/>
    <x v="5"/>
    <s v="CHF"/>
    <n v="1495429200"/>
    <n v="1496293200"/>
    <b v="0"/>
    <b v="0"/>
    <s v="theater/plays"/>
    <x v="699"/>
    <x v="699"/>
    <x v="3"/>
    <s v="plays"/>
    <x v="648"/>
    <d v="2017-06-01T05:00:00"/>
  </r>
  <r>
    <n v="709"/>
    <s v="Silva, Walker and Martin"/>
    <s v="Grass-roots 4thgeneration product"/>
    <x v="122"/>
    <x v="691"/>
    <x v="1"/>
    <x v="129"/>
    <x v="6"/>
    <s v="EUR"/>
    <n v="1334811600"/>
    <n v="1335416400"/>
    <b v="0"/>
    <b v="0"/>
    <s v="theater/plays"/>
    <x v="700"/>
    <x v="700"/>
    <x v="3"/>
    <s v="plays"/>
    <x v="267"/>
    <d v="2012-04-26T05:00:00"/>
  </r>
  <r>
    <n v="710"/>
    <s v="Huynh, Gallegos and Mills"/>
    <s v="Reduced next generation info-mediaries"/>
    <x v="333"/>
    <x v="692"/>
    <x v="1"/>
    <x v="476"/>
    <x v="1"/>
    <s v="USD"/>
    <n v="1531544400"/>
    <n v="1532149200"/>
    <b v="0"/>
    <b v="1"/>
    <s v="theater/plays"/>
    <x v="701"/>
    <x v="701"/>
    <x v="3"/>
    <s v="plays"/>
    <x v="649"/>
    <d v="2018-07-21T05:00:00"/>
  </r>
  <r>
    <n v="711"/>
    <s v="Anderson LLC"/>
    <s v="Customizable full-range artificial intelligence"/>
    <x v="8"/>
    <x v="693"/>
    <x v="0"/>
    <x v="443"/>
    <x v="6"/>
    <s v="EUR"/>
    <n v="1453615200"/>
    <n v="1453788000"/>
    <b v="1"/>
    <b v="1"/>
    <s v="theater/plays"/>
    <x v="702"/>
    <x v="702"/>
    <x v="3"/>
    <s v="plays"/>
    <x v="248"/>
    <d v="2016-01-26T06:00:00"/>
  </r>
  <r>
    <n v="712"/>
    <s v="Garza-Bryant"/>
    <s v="Programmable leadingedge contingency"/>
    <x v="126"/>
    <x v="694"/>
    <x v="1"/>
    <x v="381"/>
    <x v="1"/>
    <s v="USD"/>
    <n v="1467954000"/>
    <n v="1471496400"/>
    <b v="0"/>
    <b v="0"/>
    <s v="theater/plays"/>
    <x v="703"/>
    <x v="703"/>
    <x v="3"/>
    <s v="plays"/>
    <x v="571"/>
    <d v="2016-08-18T05:00:00"/>
  </r>
  <r>
    <n v="713"/>
    <s v="Mays LLC"/>
    <s v="Multi-layered global groupware"/>
    <x v="350"/>
    <x v="695"/>
    <x v="1"/>
    <x v="459"/>
    <x v="1"/>
    <s v="USD"/>
    <n v="1471842000"/>
    <n v="1472878800"/>
    <b v="0"/>
    <b v="0"/>
    <s v="publishing/radio &amp; podcasts"/>
    <x v="704"/>
    <x v="704"/>
    <x v="5"/>
    <s v="radio &amp; podcasts"/>
    <x v="650"/>
    <d v="2016-09-03T05:00:00"/>
  </r>
  <r>
    <n v="714"/>
    <s v="Evans-Jones"/>
    <s v="Switchable methodical superstructure"/>
    <x v="373"/>
    <x v="696"/>
    <x v="1"/>
    <x v="477"/>
    <x v="1"/>
    <s v="USD"/>
    <n v="1408424400"/>
    <n v="1408510800"/>
    <b v="0"/>
    <b v="0"/>
    <s v="music/rock"/>
    <x v="705"/>
    <x v="705"/>
    <x v="1"/>
    <s v="rock"/>
    <x v="1"/>
    <d v="2014-08-20T05:00:00"/>
  </r>
  <r>
    <n v="715"/>
    <s v="Fischer, Torres and Walker"/>
    <s v="Expanded even-keeled portal"/>
    <x v="374"/>
    <x v="697"/>
    <x v="0"/>
    <x v="478"/>
    <x v="1"/>
    <s v="USD"/>
    <n v="1281157200"/>
    <n v="1281589200"/>
    <b v="0"/>
    <b v="0"/>
    <s v="games/mobile games"/>
    <x v="706"/>
    <x v="706"/>
    <x v="6"/>
    <s v="mobile games"/>
    <x v="651"/>
    <d v="2010-08-12T05:00:00"/>
  </r>
  <r>
    <n v="716"/>
    <s v="Tapia, Kramer and Hicks"/>
    <s v="Advanced modular moderator"/>
    <x v="22"/>
    <x v="698"/>
    <x v="1"/>
    <x v="144"/>
    <x v="1"/>
    <s v="USD"/>
    <n v="1373432400"/>
    <n v="1375851600"/>
    <b v="0"/>
    <b v="1"/>
    <s v="theater/plays"/>
    <x v="707"/>
    <x v="707"/>
    <x v="3"/>
    <s v="plays"/>
    <x v="652"/>
    <d v="2013-08-07T05:00:00"/>
  </r>
  <r>
    <n v="717"/>
    <s v="Barnes, Wilcox and Riley"/>
    <s v="Reverse-engineered well-modulated ability"/>
    <x v="36"/>
    <x v="699"/>
    <x v="1"/>
    <x v="479"/>
    <x v="1"/>
    <s v="USD"/>
    <n v="1313989200"/>
    <n v="1315803600"/>
    <b v="0"/>
    <b v="0"/>
    <s v="film &amp; video/documentary"/>
    <x v="708"/>
    <x v="708"/>
    <x v="4"/>
    <s v="documentary"/>
    <x v="653"/>
    <d v="2011-09-12T05:00:00"/>
  </r>
  <r>
    <n v="718"/>
    <s v="Reyes PLC"/>
    <s v="Expanded optimal pricing structure"/>
    <x v="111"/>
    <x v="700"/>
    <x v="1"/>
    <x v="480"/>
    <x v="1"/>
    <s v="USD"/>
    <n v="1371445200"/>
    <n v="1373691600"/>
    <b v="0"/>
    <b v="0"/>
    <s v="technology/wearables"/>
    <x v="709"/>
    <x v="709"/>
    <x v="2"/>
    <s v="wearables"/>
    <x v="654"/>
    <d v="2013-07-13T05:00:00"/>
  </r>
  <r>
    <n v="719"/>
    <s v="Pace, Simpson and Watkins"/>
    <s v="Down-sized uniform ability"/>
    <x v="350"/>
    <x v="701"/>
    <x v="1"/>
    <x v="300"/>
    <x v="1"/>
    <s v="USD"/>
    <n v="1338267600"/>
    <n v="1339218000"/>
    <b v="0"/>
    <b v="0"/>
    <s v="publishing/fiction"/>
    <x v="710"/>
    <x v="710"/>
    <x v="5"/>
    <s v="fiction"/>
    <x v="655"/>
    <d v="2012-06-09T05:00:00"/>
  </r>
  <r>
    <n v="720"/>
    <s v="Valenzuela, Davidson and Castro"/>
    <s v="Multi-layered upward-trending conglomeration"/>
    <x v="251"/>
    <x v="702"/>
    <x v="3"/>
    <x v="63"/>
    <x v="3"/>
    <s v="DKK"/>
    <n v="1519192800"/>
    <n v="1520402400"/>
    <b v="0"/>
    <b v="1"/>
    <s v="theater/plays"/>
    <x v="711"/>
    <x v="711"/>
    <x v="3"/>
    <s v="plays"/>
    <x v="656"/>
    <d v="2018-03-07T06:00:00"/>
  </r>
  <r>
    <n v="721"/>
    <s v="Dominguez-Owens"/>
    <s v="Open-architected systematic intranet"/>
    <x v="375"/>
    <x v="703"/>
    <x v="3"/>
    <x v="101"/>
    <x v="1"/>
    <s v="USD"/>
    <n v="1522818000"/>
    <n v="1523336400"/>
    <b v="0"/>
    <b v="0"/>
    <s v="music/rock"/>
    <x v="712"/>
    <x v="712"/>
    <x v="1"/>
    <s v="rock"/>
    <x v="657"/>
    <d v="2018-04-10T05:00:00"/>
  </r>
  <r>
    <n v="722"/>
    <s v="Thomas-Simmons"/>
    <s v="Proactive 24hour frame"/>
    <x v="376"/>
    <x v="704"/>
    <x v="1"/>
    <x v="481"/>
    <x v="1"/>
    <s v="USD"/>
    <n v="1509948000"/>
    <n v="1512280800"/>
    <b v="0"/>
    <b v="0"/>
    <s v="film &amp; video/documentary"/>
    <x v="713"/>
    <x v="713"/>
    <x v="4"/>
    <s v="documentary"/>
    <x v="265"/>
    <d v="2017-12-03T06:00:00"/>
  </r>
  <r>
    <n v="723"/>
    <s v="Beck-Knight"/>
    <s v="Exclusive fresh-thinking model"/>
    <x v="70"/>
    <x v="705"/>
    <x v="1"/>
    <x v="358"/>
    <x v="2"/>
    <s v="AUD"/>
    <n v="1456898400"/>
    <n v="1458709200"/>
    <b v="0"/>
    <b v="0"/>
    <s v="theater/plays"/>
    <x v="714"/>
    <x v="714"/>
    <x v="3"/>
    <s v="plays"/>
    <x v="658"/>
    <d v="2016-03-23T05:00:00"/>
  </r>
  <r>
    <n v="724"/>
    <s v="Mccoy Ltd"/>
    <s v="Business-focused encompassing intranet"/>
    <x v="141"/>
    <x v="706"/>
    <x v="1"/>
    <x v="246"/>
    <x v="4"/>
    <s v="GBP"/>
    <n v="1413954000"/>
    <n v="1414126800"/>
    <b v="0"/>
    <b v="1"/>
    <s v="theater/plays"/>
    <x v="715"/>
    <x v="715"/>
    <x v="3"/>
    <s v="plays"/>
    <x v="659"/>
    <d v="2014-10-24T05:00:00"/>
  </r>
  <r>
    <n v="725"/>
    <s v="Dawson-Tyler"/>
    <s v="Optional 6thgeneration access"/>
    <x v="377"/>
    <x v="707"/>
    <x v="0"/>
    <x v="482"/>
    <x v="1"/>
    <s v="USD"/>
    <n v="1416031200"/>
    <n v="1416204000"/>
    <b v="0"/>
    <b v="0"/>
    <s v="games/mobile games"/>
    <x v="716"/>
    <x v="716"/>
    <x v="6"/>
    <s v="mobile games"/>
    <x v="660"/>
    <d v="2014-11-17T06:00:00"/>
  </r>
  <r>
    <n v="726"/>
    <s v="Johns-Thomas"/>
    <s v="Realigned web-enabled functionalities"/>
    <x v="378"/>
    <x v="708"/>
    <x v="3"/>
    <x v="168"/>
    <x v="1"/>
    <s v="USD"/>
    <n v="1287982800"/>
    <n v="1288501200"/>
    <b v="0"/>
    <b v="1"/>
    <s v="theater/plays"/>
    <x v="717"/>
    <x v="717"/>
    <x v="3"/>
    <s v="plays"/>
    <x v="661"/>
    <d v="2010-10-31T05:00:00"/>
  </r>
  <r>
    <n v="727"/>
    <s v="Quinn, Cruz and Schmidt"/>
    <s v="Enterprise-wide multimedia software"/>
    <x v="200"/>
    <x v="709"/>
    <x v="1"/>
    <x v="483"/>
    <x v="1"/>
    <s v="USD"/>
    <n v="1547964000"/>
    <n v="1552971600"/>
    <b v="0"/>
    <b v="0"/>
    <s v="technology/web"/>
    <x v="718"/>
    <x v="718"/>
    <x v="2"/>
    <s v="web"/>
    <x v="4"/>
    <d v="2019-03-19T05:00:00"/>
  </r>
  <r>
    <n v="728"/>
    <s v="Stewart Inc"/>
    <s v="Versatile mission-critical knowledgebase"/>
    <x v="3"/>
    <x v="710"/>
    <x v="0"/>
    <x v="234"/>
    <x v="1"/>
    <s v="USD"/>
    <n v="1464152400"/>
    <n v="1465102800"/>
    <b v="0"/>
    <b v="0"/>
    <s v="theater/plays"/>
    <x v="719"/>
    <x v="719"/>
    <x v="3"/>
    <s v="plays"/>
    <x v="662"/>
    <d v="2016-06-05T05:00:00"/>
  </r>
  <r>
    <n v="729"/>
    <s v="Moore Group"/>
    <s v="Multi-lateral object-oriented open system"/>
    <x v="36"/>
    <x v="711"/>
    <x v="1"/>
    <x v="393"/>
    <x v="1"/>
    <s v="USD"/>
    <n v="1359957600"/>
    <n v="1360130400"/>
    <b v="0"/>
    <b v="0"/>
    <s v="film &amp; video/drama"/>
    <x v="720"/>
    <x v="720"/>
    <x v="4"/>
    <s v="drama"/>
    <x v="663"/>
    <d v="2013-02-06T06:00:00"/>
  </r>
  <r>
    <n v="730"/>
    <s v="Carson PLC"/>
    <s v="Visionary system-worthy attitude"/>
    <x v="379"/>
    <x v="712"/>
    <x v="1"/>
    <x v="130"/>
    <x v="0"/>
    <s v="CAD"/>
    <n v="1432357200"/>
    <n v="1432875600"/>
    <b v="0"/>
    <b v="0"/>
    <s v="technology/wearables"/>
    <x v="721"/>
    <x v="721"/>
    <x v="2"/>
    <s v="wearables"/>
    <x v="664"/>
    <d v="2015-05-29T05:00:00"/>
  </r>
  <r>
    <n v="731"/>
    <s v="Cruz, Hall and Mason"/>
    <s v="Synergized content-based hierarchy"/>
    <x v="48"/>
    <x v="713"/>
    <x v="3"/>
    <x v="319"/>
    <x v="1"/>
    <s v="USD"/>
    <n v="1500786000"/>
    <n v="1500872400"/>
    <b v="0"/>
    <b v="0"/>
    <s v="technology/web"/>
    <x v="722"/>
    <x v="722"/>
    <x v="2"/>
    <s v="web"/>
    <x v="665"/>
    <d v="2017-07-24T05:00:00"/>
  </r>
  <r>
    <n v="732"/>
    <s v="Glass, Baker and Jones"/>
    <s v="Business-focused 24hour access"/>
    <x v="380"/>
    <x v="714"/>
    <x v="0"/>
    <x v="484"/>
    <x v="1"/>
    <s v="USD"/>
    <n v="1490158800"/>
    <n v="1492146000"/>
    <b v="0"/>
    <b v="1"/>
    <s v="music/rock"/>
    <x v="723"/>
    <x v="723"/>
    <x v="1"/>
    <s v="rock"/>
    <x v="666"/>
    <d v="2017-04-14T05:00:00"/>
  </r>
  <r>
    <n v="733"/>
    <s v="Marquez-Kerr"/>
    <s v="Automated hybrid orchestration"/>
    <x v="144"/>
    <x v="715"/>
    <x v="1"/>
    <x v="485"/>
    <x v="1"/>
    <s v="USD"/>
    <n v="1406178000"/>
    <n v="1407301200"/>
    <b v="0"/>
    <b v="0"/>
    <s v="music/metal"/>
    <x v="724"/>
    <x v="724"/>
    <x v="1"/>
    <s v="metal"/>
    <x v="43"/>
    <d v="2014-08-06T05:00:00"/>
  </r>
  <r>
    <n v="734"/>
    <s v="Stone PLC"/>
    <s v="Exclusive 5thgeneration leverage"/>
    <x v="3"/>
    <x v="716"/>
    <x v="1"/>
    <x v="486"/>
    <x v="1"/>
    <s v="USD"/>
    <n v="1485583200"/>
    <n v="1486620000"/>
    <b v="0"/>
    <b v="1"/>
    <s v="theater/plays"/>
    <x v="725"/>
    <x v="725"/>
    <x v="3"/>
    <s v="plays"/>
    <x v="667"/>
    <d v="2017-02-09T06:00:00"/>
  </r>
  <r>
    <n v="735"/>
    <s v="Caldwell PLC"/>
    <s v="Grass-roots zero administration alliance"/>
    <x v="211"/>
    <x v="717"/>
    <x v="1"/>
    <x v="487"/>
    <x v="1"/>
    <s v="USD"/>
    <n v="1459314000"/>
    <n v="1459918800"/>
    <b v="0"/>
    <b v="0"/>
    <s v="photography/photography books"/>
    <x v="726"/>
    <x v="726"/>
    <x v="7"/>
    <s v="photography books"/>
    <x v="668"/>
    <d v="2016-04-06T05:00:00"/>
  </r>
  <r>
    <n v="736"/>
    <s v="Silva-Hawkins"/>
    <s v="Proactive heuristic orchestration"/>
    <x v="106"/>
    <x v="718"/>
    <x v="3"/>
    <x v="226"/>
    <x v="1"/>
    <s v="USD"/>
    <n v="1424412000"/>
    <n v="1424757600"/>
    <b v="0"/>
    <b v="0"/>
    <s v="publishing/nonfiction"/>
    <x v="727"/>
    <x v="727"/>
    <x v="5"/>
    <s v="nonfiction"/>
    <x v="669"/>
    <d v="2015-02-24T06:00:00"/>
  </r>
  <r>
    <n v="737"/>
    <s v="Gardner Inc"/>
    <s v="Function-based systematic Graphical User Interface"/>
    <x v="41"/>
    <x v="719"/>
    <x v="1"/>
    <x v="80"/>
    <x v="1"/>
    <s v="USD"/>
    <n v="1478844000"/>
    <n v="1479880800"/>
    <b v="0"/>
    <b v="0"/>
    <s v="music/indie rock"/>
    <x v="728"/>
    <x v="728"/>
    <x v="1"/>
    <s v="indie rock"/>
    <x v="670"/>
    <d v="2016-11-23T06:00:00"/>
  </r>
  <r>
    <n v="738"/>
    <s v="Garcia Group"/>
    <s v="Extended zero administration software"/>
    <x v="381"/>
    <x v="720"/>
    <x v="0"/>
    <x v="27"/>
    <x v="1"/>
    <s v="USD"/>
    <n v="1416117600"/>
    <n v="1418018400"/>
    <b v="0"/>
    <b v="1"/>
    <s v="theater/plays"/>
    <x v="729"/>
    <x v="729"/>
    <x v="3"/>
    <s v="plays"/>
    <x v="671"/>
    <d v="2014-12-08T06:00:00"/>
  </r>
  <r>
    <n v="739"/>
    <s v="Meyer-Avila"/>
    <s v="Multi-tiered discrete support"/>
    <x v="83"/>
    <x v="721"/>
    <x v="0"/>
    <x v="271"/>
    <x v="1"/>
    <s v="USD"/>
    <n v="1340946000"/>
    <n v="1341032400"/>
    <b v="0"/>
    <b v="0"/>
    <s v="music/indie rock"/>
    <x v="730"/>
    <x v="730"/>
    <x v="1"/>
    <s v="indie rock"/>
    <x v="672"/>
    <d v="2012-06-30T05:00:00"/>
  </r>
  <r>
    <n v="740"/>
    <s v="Nelson, Smith and Graham"/>
    <s v="Phased system-worthy conglomeration"/>
    <x v="98"/>
    <x v="722"/>
    <x v="0"/>
    <x v="36"/>
    <x v="1"/>
    <s v="USD"/>
    <n v="1486101600"/>
    <n v="1486360800"/>
    <b v="0"/>
    <b v="0"/>
    <s v="theater/plays"/>
    <x v="731"/>
    <x v="731"/>
    <x v="3"/>
    <s v="plays"/>
    <x v="673"/>
    <d v="2017-02-06T06:00:00"/>
  </r>
  <r>
    <n v="741"/>
    <s v="Garcia Ltd"/>
    <s v="Balanced mobile alliance"/>
    <x v="272"/>
    <x v="723"/>
    <x v="1"/>
    <x v="406"/>
    <x v="1"/>
    <s v="USD"/>
    <n v="1274590800"/>
    <n v="1274677200"/>
    <b v="0"/>
    <b v="0"/>
    <s v="theater/plays"/>
    <x v="732"/>
    <x v="732"/>
    <x v="3"/>
    <s v="plays"/>
    <x v="674"/>
    <d v="2010-05-24T05:00:00"/>
  </r>
  <r>
    <n v="742"/>
    <s v="West-Stevens"/>
    <s v="Reactive solution-oriented groupware"/>
    <x v="272"/>
    <x v="724"/>
    <x v="1"/>
    <x v="393"/>
    <x v="1"/>
    <s v="USD"/>
    <n v="1263880800"/>
    <n v="1267509600"/>
    <b v="0"/>
    <b v="0"/>
    <s v="music/electric music"/>
    <x v="733"/>
    <x v="733"/>
    <x v="1"/>
    <s v="electric music"/>
    <x v="675"/>
    <d v="2010-03-02T06:00:00"/>
  </r>
  <r>
    <n v="743"/>
    <s v="Clark-Conrad"/>
    <s v="Exclusive bandwidth-monitored orchestration"/>
    <x v="61"/>
    <x v="725"/>
    <x v="0"/>
    <x v="68"/>
    <x v="1"/>
    <s v="USD"/>
    <n v="1445403600"/>
    <n v="1445922000"/>
    <b v="0"/>
    <b v="1"/>
    <s v="theater/plays"/>
    <x v="734"/>
    <x v="734"/>
    <x v="3"/>
    <s v="plays"/>
    <x v="676"/>
    <d v="2015-10-27T05:00:00"/>
  </r>
  <r>
    <n v="744"/>
    <s v="Fitzgerald Group"/>
    <s v="Intuitive exuding initiative"/>
    <x v="22"/>
    <x v="726"/>
    <x v="1"/>
    <x v="382"/>
    <x v="1"/>
    <s v="USD"/>
    <n v="1533877200"/>
    <n v="1534050000"/>
    <b v="0"/>
    <b v="1"/>
    <s v="theater/plays"/>
    <x v="735"/>
    <x v="735"/>
    <x v="3"/>
    <s v="plays"/>
    <x v="342"/>
    <d v="2018-08-12T05:00:00"/>
  </r>
  <r>
    <n v="745"/>
    <s v="Hill, Mccann and Moore"/>
    <s v="Streamlined needs-based knowledge user"/>
    <x v="350"/>
    <x v="727"/>
    <x v="0"/>
    <x v="298"/>
    <x v="1"/>
    <s v="USD"/>
    <n v="1275195600"/>
    <n v="1277528400"/>
    <b v="0"/>
    <b v="0"/>
    <s v="technology/wearables"/>
    <x v="736"/>
    <x v="736"/>
    <x v="2"/>
    <s v="wearables"/>
    <x v="677"/>
    <d v="2010-06-26T05:00:00"/>
  </r>
  <r>
    <n v="746"/>
    <s v="Edwards LLC"/>
    <s v="Automated system-worthy structure"/>
    <x v="382"/>
    <x v="728"/>
    <x v="1"/>
    <x v="488"/>
    <x v="1"/>
    <s v="USD"/>
    <n v="1318136400"/>
    <n v="1318568400"/>
    <b v="0"/>
    <b v="0"/>
    <s v="technology/web"/>
    <x v="737"/>
    <x v="112"/>
    <x v="2"/>
    <s v="web"/>
    <x v="678"/>
    <d v="2011-10-14T05:00:00"/>
  </r>
  <r>
    <n v="747"/>
    <s v="Greer and Sons"/>
    <s v="Secured clear-thinking intranet"/>
    <x v="70"/>
    <x v="729"/>
    <x v="1"/>
    <x v="489"/>
    <x v="1"/>
    <s v="USD"/>
    <n v="1283403600"/>
    <n v="1284354000"/>
    <b v="0"/>
    <b v="0"/>
    <s v="theater/plays"/>
    <x v="738"/>
    <x v="737"/>
    <x v="3"/>
    <s v="plays"/>
    <x v="679"/>
    <d v="2010-09-13T05:00:00"/>
  </r>
  <r>
    <n v="748"/>
    <s v="Martinez PLC"/>
    <s v="Cloned actuating architecture"/>
    <x v="383"/>
    <x v="730"/>
    <x v="3"/>
    <x v="490"/>
    <x v="1"/>
    <s v="USD"/>
    <n v="1267423200"/>
    <n v="1269579600"/>
    <b v="0"/>
    <b v="1"/>
    <s v="film &amp; video/animation"/>
    <x v="739"/>
    <x v="738"/>
    <x v="4"/>
    <s v="animation"/>
    <x v="680"/>
    <d v="2010-03-26T05:00:00"/>
  </r>
  <r>
    <n v="749"/>
    <s v="Hunter-Logan"/>
    <s v="Down-sized needs-based task-force"/>
    <x v="133"/>
    <x v="731"/>
    <x v="1"/>
    <x v="491"/>
    <x v="6"/>
    <s v="EUR"/>
    <n v="1412744400"/>
    <n v="1413781200"/>
    <b v="0"/>
    <b v="1"/>
    <s v="technology/wearables"/>
    <x v="740"/>
    <x v="739"/>
    <x v="2"/>
    <s v="wearables"/>
    <x v="681"/>
    <d v="2014-10-20T05:00:00"/>
  </r>
  <r>
    <n v="750"/>
    <s v="Ramos and Sons"/>
    <s v="Extended responsive Internet solution"/>
    <x v="0"/>
    <x v="99"/>
    <x v="0"/>
    <x v="49"/>
    <x v="4"/>
    <s v="GBP"/>
    <n v="1277960400"/>
    <n v="1280120400"/>
    <b v="0"/>
    <b v="0"/>
    <s v="music/electric music"/>
    <x v="100"/>
    <x v="100"/>
    <x v="1"/>
    <s v="electric music"/>
    <x v="682"/>
    <d v="2010-07-26T05:00:00"/>
  </r>
  <r>
    <n v="751"/>
    <s v="Lane-Barber"/>
    <s v="Universal value-added moderator"/>
    <x v="136"/>
    <x v="732"/>
    <x v="1"/>
    <x v="492"/>
    <x v="1"/>
    <s v="USD"/>
    <n v="1458190800"/>
    <n v="1459486800"/>
    <b v="1"/>
    <b v="1"/>
    <s v="publishing/nonfiction"/>
    <x v="741"/>
    <x v="740"/>
    <x v="5"/>
    <s v="nonfiction"/>
    <x v="683"/>
    <d v="2016-04-01T05:00:00"/>
  </r>
  <r>
    <n v="752"/>
    <s v="Lowery Group"/>
    <s v="Sharable motivating emulation"/>
    <x v="306"/>
    <x v="733"/>
    <x v="3"/>
    <x v="493"/>
    <x v="1"/>
    <s v="USD"/>
    <n v="1280984400"/>
    <n v="1282539600"/>
    <b v="0"/>
    <b v="1"/>
    <s v="theater/plays"/>
    <x v="742"/>
    <x v="741"/>
    <x v="3"/>
    <s v="plays"/>
    <x v="684"/>
    <d v="2010-08-23T05:00:00"/>
  </r>
  <r>
    <n v="753"/>
    <s v="Guerrero-Griffin"/>
    <s v="Networked web-enabled product"/>
    <x v="53"/>
    <x v="734"/>
    <x v="1"/>
    <x v="231"/>
    <x v="1"/>
    <s v="USD"/>
    <n v="1274590800"/>
    <n v="1275886800"/>
    <b v="0"/>
    <b v="0"/>
    <s v="photography/photography books"/>
    <x v="743"/>
    <x v="742"/>
    <x v="7"/>
    <s v="photography books"/>
    <x v="674"/>
    <d v="2010-06-07T05:00:00"/>
  </r>
  <r>
    <n v="754"/>
    <s v="Perez, Reed and Lee"/>
    <s v="Advanced dedicated encoding"/>
    <x v="384"/>
    <x v="735"/>
    <x v="1"/>
    <x v="494"/>
    <x v="1"/>
    <s v="USD"/>
    <n v="1351400400"/>
    <n v="1355983200"/>
    <b v="0"/>
    <b v="0"/>
    <s v="theater/plays"/>
    <x v="744"/>
    <x v="743"/>
    <x v="3"/>
    <s v="plays"/>
    <x v="685"/>
    <d v="2012-12-20T06:00:00"/>
  </r>
  <r>
    <n v="755"/>
    <s v="Chen, Pollard and Clarke"/>
    <s v="Stand-alone multi-state project"/>
    <x v="6"/>
    <x v="562"/>
    <x v="1"/>
    <x v="495"/>
    <x v="3"/>
    <s v="DKK"/>
    <n v="1514354400"/>
    <n v="1515391200"/>
    <b v="0"/>
    <b v="1"/>
    <s v="theater/plays"/>
    <x v="745"/>
    <x v="744"/>
    <x v="3"/>
    <s v="plays"/>
    <x v="605"/>
    <d v="2018-01-08T06:00:00"/>
  </r>
  <r>
    <n v="756"/>
    <s v="Serrano, Gallagher and Griffith"/>
    <s v="Customizable bi-directional monitoring"/>
    <x v="81"/>
    <x v="736"/>
    <x v="1"/>
    <x v="496"/>
    <x v="1"/>
    <s v="USD"/>
    <n v="1421733600"/>
    <n v="1422252000"/>
    <b v="0"/>
    <b v="0"/>
    <s v="theater/plays"/>
    <x v="746"/>
    <x v="745"/>
    <x v="3"/>
    <s v="plays"/>
    <x v="686"/>
    <d v="2015-01-26T06:00:00"/>
  </r>
  <r>
    <n v="757"/>
    <s v="Callahan-Gilbert"/>
    <s v="Profit-focused motivating function"/>
    <x v="1"/>
    <x v="737"/>
    <x v="1"/>
    <x v="493"/>
    <x v="1"/>
    <s v="USD"/>
    <n v="1305176400"/>
    <n v="1305522000"/>
    <b v="0"/>
    <b v="0"/>
    <s v="film &amp; video/drama"/>
    <x v="747"/>
    <x v="746"/>
    <x v="4"/>
    <s v="drama"/>
    <x v="687"/>
    <d v="2011-05-16T05:00:00"/>
  </r>
  <r>
    <n v="758"/>
    <s v="Logan-Miranda"/>
    <s v="Proactive systemic firmware"/>
    <x v="241"/>
    <x v="738"/>
    <x v="1"/>
    <x v="497"/>
    <x v="0"/>
    <s v="CAD"/>
    <n v="1414126800"/>
    <n v="1414904400"/>
    <b v="0"/>
    <b v="0"/>
    <s v="music/rock"/>
    <x v="748"/>
    <x v="747"/>
    <x v="1"/>
    <s v="rock"/>
    <x v="688"/>
    <d v="2014-11-02T05:00:00"/>
  </r>
  <r>
    <n v="759"/>
    <s v="Rodriguez PLC"/>
    <s v="Grass-roots upward-trending installation"/>
    <x v="385"/>
    <x v="739"/>
    <x v="0"/>
    <x v="498"/>
    <x v="1"/>
    <s v="USD"/>
    <n v="1517810400"/>
    <n v="1520402400"/>
    <b v="0"/>
    <b v="0"/>
    <s v="music/electric music"/>
    <x v="749"/>
    <x v="748"/>
    <x v="1"/>
    <s v="electric music"/>
    <x v="689"/>
    <d v="2018-03-07T06:00:00"/>
  </r>
  <r>
    <n v="760"/>
    <s v="Smith-Kennedy"/>
    <s v="Virtual heuristic hub"/>
    <x v="386"/>
    <x v="740"/>
    <x v="0"/>
    <x v="155"/>
    <x v="6"/>
    <s v="EUR"/>
    <n v="1564635600"/>
    <n v="1567141200"/>
    <b v="0"/>
    <b v="1"/>
    <s v="games/video games"/>
    <x v="750"/>
    <x v="749"/>
    <x v="6"/>
    <s v="video games"/>
    <x v="690"/>
    <d v="2019-08-30T05:00:00"/>
  </r>
  <r>
    <n v="761"/>
    <s v="Mitchell-Lee"/>
    <s v="Customizable leadingedge model"/>
    <x v="196"/>
    <x v="741"/>
    <x v="1"/>
    <x v="499"/>
    <x v="1"/>
    <s v="USD"/>
    <n v="1500699600"/>
    <n v="1501131600"/>
    <b v="0"/>
    <b v="0"/>
    <s v="music/rock"/>
    <x v="751"/>
    <x v="750"/>
    <x v="1"/>
    <s v="rock"/>
    <x v="691"/>
    <d v="2017-07-27T05:00:00"/>
  </r>
  <r>
    <n v="762"/>
    <s v="Davis Ltd"/>
    <s v="Upgradable uniform service-desk"/>
    <x v="26"/>
    <x v="742"/>
    <x v="1"/>
    <x v="16"/>
    <x v="2"/>
    <s v="AUD"/>
    <n v="1354082400"/>
    <n v="1355032800"/>
    <b v="0"/>
    <b v="0"/>
    <s v="music/jazz"/>
    <x v="752"/>
    <x v="751"/>
    <x v="1"/>
    <s v="jazz"/>
    <x v="692"/>
    <d v="2012-12-09T06:00:00"/>
  </r>
  <r>
    <n v="763"/>
    <s v="Rowland PLC"/>
    <s v="Inverse client-driven product"/>
    <x v="36"/>
    <x v="207"/>
    <x v="1"/>
    <x v="500"/>
    <x v="1"/>
    <s v="USD"/>
    <n v="1336453200"/>
    <n v="1339477200"/>
    <b v="0"/>
    <b v="1"/>
    <s v="theater/plays"/>
    <x v="753"/>
    <x v="752"/>
    <x v="3"/>
    <s v="plays"/>
    <x v="693"/>
    <d v="2012-06-12T05:00:00"/>
  </r>
  <r>
    <n v="764"/>
    <s v="Shaffer-Mason"/>
    <s v="Managed bandwidth-monitored system engine"/>
    <x v="65"/>
    <x v="743"/>
    <x v="1"/>
    <x v="496"/>
    <x v="1"/>
    <s v="USD"/>
    <n v="1305262800"/>
    <n v="1305954000"/>
    <b v="0"/>
    <b v="0"/>
    <s v="music/rock"/>
    <x v="754"/>
    <x v="753"/>
    <x v="1"/>
    <s v="rock"/>
    <x v="694"/>
    <d v="2011-05-21T05:00:00"/>
  </r>
  <r>
    <n v="765"/>
    <s v="Matthews LLC"/>
    <s v="Advanced transitional help-desk"/>
    <x v="61"/>
    <x v="744"/>
    <x v="1"/>
    <x v="40"/>
    <x v="1"/>
    <s v="USD"/>
    <n v="1492232400"/>
    <n v="1494392400"/>
    <b v="1"/>
    <b v="1"/>
    <s v="music/indie rock"/>
    <x v="755"/>
    <x v="754"/>
    <x v="1"/>
    <s v="indie rock"/>
    <x v="695"/>
    <d v="2017-05-10T05:00:00"/>
  </r>
  <r>
    <n v="766"/>
    <s v="Montgomery-Castro"/>
    <s v="De-engineered disintermediate encryption"/>
    <x v="316"/>
    <x v="49"/>
    <x v="0"/>
    <x v="501"/>
    <x v="2"/>
    <s v="AUD"/>
    <n v="1537333200"/>
    <n v="1537419600"/>
    <b v="0"/>
    <b v="0"/>
    <s v="film &amp; video/science fiction"/>
    <x v="756"/>
    <x v="755"/>
    <x v="4"/>
    <s v="science fiction"/>
    <x v="123"/>
    <d v="2018-09-20T05:00:00"/>
  </r>
  <r>
    <n v="767"/>
    <s v="Hale, Pearson and Jenkins"/>
    <s v="Upgradable attitude-oriented project"/>
    <x v="387"/>
    <x v="745"/>
    <x v="0"/>
    <x v="502"/>
    <x v="1"/>
    <s v="USD"/>
    <n v="1444107600"/>
    <n v="1447999200"/>
    <b v="0"/>
    <b v="0"/>
    <s v="publishing/translations"/>
    <x v="757"/>
    <x v="756"/>
    <x v="5"/>
    <s v="translations"/>
    <x v="696"/>
    <d v="2015-11-20T06:00:00"/>
  </r>
  <r>
    <n v="768"/>
    <s v="Ramirez-Calderon"/>
    <s v="Fundamental zero tolerance alliance"/>
    <x v="73"/>
    <x v="746"/>
    <x v="1"/>
    <x v="503"/>
    <x v="1"/>
    <s v="USD"/>
    <n v="1386741600"/>
    <n v="1388037600"/>
    <b v="0"/>
    <b v="0"/>
    <s v="theater/plays"/>
    <x v="758"/>
    <x v="757"/>
    <x v="3"/>
    <s v="plays"/>
    <x v="626"/>
    <d v="2013-12-26T06:00:00"/>
  </r>
  <r>
    <n v="769"/>
    <s v="Johnson-Morales"/>
    <s v="Devolved 24hour forecast"/>
    <x v="388"/>
    <x v="747"/>
    <x v="0"/>
    <x v="504"/>
    <x v="1"/>
    <s v="USD"/>
    <n v="1376542800"/>
    <n v="1378789200"/>
    <b v="0"/>
    <b v="0"/>
    <s v="games/video games"/>
    <x v="759"/>
    <x v="758"/>
    <x v="6"/>
    <s v="video games"/>
    <x v="697"/>
    <d v="2013-09-10T05:00:00"/>
  </r>
  <r>
    <n v="770"/>
    <s v="Mathis-Rodriguez"/>
    <s v="User-centric attitude-oriented intranet"/>
    <x v="333"/>
    <x v="748"/>
    <x v="1"/>
    <x v="505"/>
    <x v="6"/>
    <s v="EUR"/>
    <n v="1397451600"/>
    <n v="1398056400"/>
    <b v="0"/>
    <b v="1"/>
    <s v="theater/plays"/>
    <x v="760"/>
    <x v="759"/>
    <x v="3"/>
    <s v="plays"/>
    <x v="698"/>
    <d v="2014-04-21T05:00:00"/>
  </r>
  <r>
    <n v="771"/>
    <s v="Smith, Mack and Williams"/>
    <s v="Self-enabling 5thgeneration paradigm"/>
    <x v="36"/>
    <x v="749"/>
    <x v="3"/>
    <x v="150"/>
    <x v="1"/>
    <s v="USD"/>
    <n v="1548482400"/>
    <n v="1550815200"/>
    <b v="0"/>
    <b v="0"/>
    <s v="theater/plays"/>
    <x v="761"/>
    <x v="760"/>
    <x v="3"/>
    <s v="plays"/>
    <x v="699"/>
    <d v="2019-02-22T06:00:00"/>
  </r>
  <r>
    <n v="772"/>
    <s v="Johnson-Pace"/>
    <s v="Persistent 3rdgeneration moratorium"/>
    <x v="389"/>
    <x v="750"/>
    <x v="1"/>
    <x v="506"/>
    <x v="1"/>
    <s v="USD"/>
    <n v="1549692000"/>
    <n v="1550037600"/>
    <b v="0"/>
    <b v="0"/>
    <s v="music/indie rock"/>
    <x v="762"/>
    <x v="761"/>
    <x v="1"/>
    <s v="indie rock"/>
    <x v="700"/>
    <d v="2019-02-13T06:00:00"/>
  </r>
  <r>
    <n v="773"/>
    <s v="Meza, Kirby and Patel"/>
    <s v="Cross-platform empowering project"/>
    <x v="390"/>
    <x v="751"/>
    <x v="1"/>
    <x v="507"/>
    <x v="1"/>
    <s v="USD"/>
    <n v="1492059600"/>
    <n v="1492923600"/>
    <b v="0"/>
    <b v="0"/>
    <s v="theater/plays"/>
    <x v="763"/>
    <x v="762"/>
    <x v="3"/>
    <s v="plays"/>
    <x v="701"/>
    <d v="2017-04-23T05:00:00"/>
  </r>
  <r>
    <n v="774"/>
    <s v="Gonzalez-Snow"/>
    <s v="Polarized user-facing interface"/>
    <x v="92"/>
    <x v="752"/>
    <x v="1"/>
    <x v="373"/>
    <x v="6"/>
    <s v="EUR"/>
    <n v="1463979600"/>
    <n v="1467522000"/>
    <b v="0"/>
    <b v="0"/>
    <s v="technology/web"/>
    <x v="764"/>
    <x v="763"/>
    <x v="2"/>
    <s v="web"/>
    <x v="702"/>
    <d v="2016-07-03T05:00:00"/>
  </r>
  <r>
    <n v="775"/>
    <s v="Murphy LLC"/>
    <s v="Customer-focused non-volatile framework"/>
    <x v="151"/>
    <x v="197"/>
    <x v="0"/>
    <x v="234"/>
    <x v="1"/>
    <s v="USD"/>
    <n v="1415253600"/>
    <n v="1416117600"/>
    <b v="0"/>
    <b v="0"/>
    <s v="music/rock"/>
    <x v="765"/>
    <x v="764"/>
    <x v="1"/>
    <s v="rock"/>
    <x v="703"/>
    <d v="2014-11-16T06:00:00"/>
  </r>
  <r>
    <n v="776"/>
    <s v="Taylor-Rowe"/>
    <s v="Synchronized multimedia frame"/>
    <x v="391"/>
    <x v="753"/>
    <x v="0"/>
    <x v="508"/>
    <x v="1"/>
    <s v="USD"/>
    <n v="1562216400"/>
    <n v="1563771600"/>
    <b v="0"/>
    <b v="0"/>
    <s v="theater/plays"/>
    <x v="766"/>
    <x v="765"/>
    <x v="3"/>
    <s v="plays"/>
    <x v="704"/>
    <d v="2019-07-22T05:00:00"/>
  </r>
  <r>
    <n v="777"/>
    <s v="Henderson Ltd"/>
    <s v="Open-architected stable algorithm"/>
    <x v="202"/>
    <x v="754"/>
    <x v="0"/>
    <x v="103"/>
    <x v="1"/>
    <s v="USD"/>
    <n v="1316754000"/>
    <n v="1319259600"/>
    <b v="0"/>
    <b v="0"/>
    <s v="theater/plays"/>
    <x v="767"/>
    <x v="766"/>
    <x v="3"/>
    <s v="plays"/>
    <x v="431"/>
    <d v="2011-10-22T05:00:00"/>
  </r>
  <r>
    <n v="778"/>
    <s v="Moss-Guzman"/>
    <s v="Cross-platform optimizing website"/>
    <x v="81"/>
    <x v="755"/>
    <x v="1"/>
    <x v="5"/>
    <x v="5"/>
    <s v="CHF"/>
    <n v="1313211600"/>
    <n v="1313643600"/>
    <b v="0"/>
    <b v="0"/>
    <s v="film &amp; video/animation"/>
    <x v="768"/>
    <x v="767"/>
    <x v="4"/>
    <s v="animation"/>
    <x v="705"/>
    <d v="2011-08-18T05:00:00"/>
  </r>
  <r>
    <n v="779"/>
    <s v="Webb Group"/>
    <s v="Public-key actuating projection"/>
    <x v="392"/>
    <x v="756"/>
    <x v="0"/>
    <x v="509"/>
    <x v="1"/>
    <s v="USD"/>
    <n v="1439528400"/>
    <n v="1440306000"/>
    <b v="0"/>
    <b v="1"/>
    <s v="theater/plays"/>
    <x v="769"/>
    <x v="768"/>
    <x v="3"/>
    <s v="plays"/>
    <x v="706"/>
    <d v="2015-08-23T05:00:00"/>
  </r>
  <r>
    <n v="780"/>
    <s v="Brooks-Rodriguez"/>
    <s v="Implemented intangible instruction set"/>
    <x v="135"/>
    <x v="757"/>
    <x v="1"/>
    <x v="55"/>
    <x v="1"/>
    <s v="USD"/>
    <n v="1469163600"/>
    <n v="1470805200"/>
    <b v="0"/>
    <b v="1"/>
    <s v="film &amp; video/drama"/>
    <x v="770"/>
    <x v="769"/>
    <x v="4"/>
    <s v="drama"/>
    <x v="707"/>
    <d v="2016-08-10T05:00:00"/>
  </r>
  <r>
    <n v="781"/>
    <s v="Thomas Ltd"/>
    <s v="Cross-group interactive architecture"/>
    <x v="251"/>
    <x v="758"/>
    <x v="3"/>
    <x v="75"/>
    <x v="5"/>
    <s v="CHF"/>
    <n v="1288501200"/>
    <n v="1292911200"/>
    <b v="0"/>
    <b v="0"/>
    <s v="theater/plays"/>
    <x v="771"/>
    <x v="770"/>
    <x v="3"/>
    <s v="plays"/>
    <x v="708"/>
    <d v="2010-12-21T06:00:00"/>
  </r>
  <r>
    <n v="782"/>
    <s v="Williams and Sons"/>
    <s v="Centralized asymmetric framework"/>
    <x v="135"/>
    <x v="759"/>
    <x v="1"/>
    <x v="510"/>
    <x v="1"/>
    <s v="USD"/>
    <n v="1298959200"/>
    <n v="1301374800"/>
    <b v="0"/>
    <b v="1"/>
    <s v="film &amp; video/animation"/>
    <x v="772"/>
    <x v="771"/>
    <x v="4"/>
    <s v="animation"/>
    <x v="709"/>
    <d v="2011-03-29T05:00:00"/>
  </r>
  <r>
    <n v="783"/>
    <s v="Vega, Chan and Carney"/>
    <s v="Down-sized systematic utilization"/>
    <x v="71"/>
    <x v="760"/>
    <x v="1"/>
    <x v="188"/>
    <x v="1"/>
    <s v="USD"/>
    <n v="1387260000"/>
    <n v="1387864800"/>
    <b v="0"/>
    <b v="0"/>
    <s v="music/rock"/>
    <x v="773"/>
    <x v="772"/>
    <x v="1"/>
    <s v="rock"/>
    <x v="710"/>
    <d v="2013-12-24T06:00:00"/>
  </r>
  <r>
    <n v="784"/>
    <s v="Byrd Group"/>
    <s v="Profound fault-tolerant model"/>
    <x v="393"/>
    <x v="761"/>
    <x v="1"/>
    <x v="511"/>
    <x v="1"/>
    <s v="USD"/>
    <n v="1457244000"/>
    <n v="1458190800"/>
    <b v="0"/>
    <b v="0"/>
    <s v="technology/web"/>
    <x v="774"/>
    <x v="773"/>
    <x v="2"/>
    <s v="web"/>
    <x v="711"/>
    <d v="2016-03-17T05:00:00"/>
  </r>
  <r>
    <n v="785"/>
    <s v="Peterson, Fletcher and Sanchez"/>
    <s v="Multi-channeled bi-directional moratorium"/>
    <x v="313"/>
    <x v="762"/>
    <x v="1"/>
    <x v="78"/>
    <x v="2"/>
    <s v="AUD"/>
    <n v="1556341200"/>
    <n v="1559278800"/>
    <b v="0"/>
    <b v="1"/>
    <s v="film &amp; video/animation"/>
    <x v="775"/>
    <x v="774"/>
    <x v="4"/>
    <s v="animation"/>
    <x v="157"/>
    <d v="2019-05-31T05:00:00"/>
  </r>
  <r>
    <n v="786"/>
    <s v="Smith-Brown"/>
    <s v="Object-based content-based ability"/>
    <x v="42"/>
    <x v="763"/>
    <x v="1"/>
    <x v="512"/>
    <x v="6"/>
    <s v="EUR"/>
    <n v="1522126800"/>
    <n v="1522731600"/>
    <b v="0"/>
    <b v="1"/>
    <s v="music/jazz"/>
    <x v="776"/>
    <x v="775"/>
    <x v="1"/>
    <s v="jazz"/>
    <x v="630"/>
    <d v="2018-04-03T05:00:00"/>
  </r>
  <r>
    <n v="787"/>
    <s v="Vance-Glover"/>
    <s v="Progressive coherent secured line"/>
    <x v="394"/>
    <x v="764"/>
    <x v="0"/>
    <x v="513"/>
    <x v="0"/>
    <s v="CAD"/>
    <n v="1305954000"/>
    <n v="1306731600"/>
    <b v="0"/>
    <b v="0"/>
    <s v="music/rock"/>
    <x v="777"/>
    <x v="776"/>
    <x v="1"/>
    <s v="rock"/>
    <x v="712"/>
    <d v="2011-05-30T05:00:00"/>
  </r>
  <r>
    <n v="788"/>
    <s v="Joyce PLC"/>
    <s v="Synchronized directional capability"/>
    <x v="136"/>
    <x v="765"/>
    <x v="2"/>
    <x v="249"/>
    <x v="1"/>
    <s v="USD"/>
    <n v="1350709200"/>
    <n v="1352527200"/>
    <b v="0"/>
    <b v="0"/>
    <s v="film &amp; video/animation"/>
    <x v="778"/>
    <x v="777"/>
    <x v="4"/>
    <s v="animation"/>
    <x v="93"/>
    <d v="2012-11-10T06:00:00"/>
  </r>
  <r>
    <n v="789"/>
    <s v="Kennedy-Miller"/>
    <s v="Cross-platform composite migration"/>
    <x v="25"/>
    <x v="766"/>
    <x v="0"/>
    <x v="430"/>
    <x v="1"/>
    <s v="USD"/>
    <n v="1401166800"/>
    <n v="1404363600"/>
    <b v="0"/>
    <b v="0"/>
    <s v="theater/plays"/>
    <x v="779"/>
    <x v="778"/>
    <x v="3"/>
    <s v="plays"/>
    <x v="713"/>
    <d v="2014-07-03T05:00:00"/>
  </r>
  <r>
    <n v="790"/>
    <s v="White-Obrien"/>
    <s v="Operative local pricing structure"/>
    <x v="395"/>
    <x v="767"/>
    <x v="3"/>
    <x v="260"/>
    <x v="1"/>
    <s v="USD"/>
    <n v="1266127200"/>
    <n v="1266645600"/>
    <b v="0"/>
    <b v="0"/>
    <s v="theater/plays"/>
    <x v="780"/>
    <x v="779"/>
    <x v="3"/>
    <s v="plays"/>
    <x v="714"/>
    <d v="2010-02-20T06:00:00"/>
  </r>
  <r>
    <n v="791"/>
    <s v="Stafford, Hess and Raymond"/>
    <s v="Optional web-enabled extranet"/>
    <x v="118"/>
    <x v="768"/>
    <x v="0"/>
    <x v="514"/>
    <x v="1"/>
    <s v="USD"/>
    <n v="1481436000"/>
    <n v="1482818400"/>
    <b v="0"/>
    <b v="0"/>
    <s v="food/food trucks"/>
    <x v="781"/>
    <x v="702"/>
    <x v="0"/>
    <s v="food trucks"/>
    <x v="715"/>
    <d v="2016-12-27T06:00:00"/>
  </r>
  <r>
    <n v="792"/>
    <s v="Jordan, Schneider and Hall"/>
    <s v="Reduced 6thgeneration intranet"/>
    <x v="22"/>
    <x v="769"/>
    <x v="0"/>
    <x v="243"/>
    <x v="1"/>
    <s v="USD"/>
    <n v="1372222800"/>
    <n v="1374642000"/>
    <b v="0"/>
    <b v="1"/>
    <s v="theater/plays"/>
    <x v="782"/>
    <x v="780"/>
    <x v="3"/>
    <s v="plays"/>
    <x v="716"/>
    <d v="2013-07-24T05:00:00"/>
  </r>
  <r>
    <n v="793"/>
    <s v="Rodriguez, Cox and Rodriguez"/>
    <s v="Networked disintermediate leverage"/>
    <x v="65"/>
    <x v="770"/>
    <x v="1"/>
    <x v="483"/>
    <x v="5"/>
    <s v="CHF"/>
    <n v="1372136400"/>
    <n v="1372482000"/>
    <b v="0"/>
    <b v="0"/>
    <s v="publishing/nonfiction"/>
    <x v="783"/>
    <x v="781"/>
    <x v="5"/>
    <s v="nonfiction"/>
    <x v="448"/>
    <d v="2013-06-29T05:00:00"/>
  </r>
  <r>
    <n v="794"/>
    <s v="Welch Inc"/>
    <s v="Optional optimal website"/>
    <x v="47"/>
    <x v="771"/>
    <x v="1"/>
    <x v="460"/>
    <x v="1"/>
    <s v="USD"/>
    <n v="1513922400"/>
    <n v="1514959200"/>
    <b v="0"/>
    <b v="0"/>
    <s v="music/rock"/>
    <x v="784"/>
    <x v="782"/>
    <x v="1"/>
    <s v="rock"/>
    <x v="717"/>
    <d v="2018-01-03T06:00:00"/>
  </r>
  <r>
    <n v="795"/>
    <s v="Vasquez Inc"/>
    <s v="Stand-alone asynchronous functionalities"/>
    <x v="143"/>
    <x v="772"/>
    <x v="0"/>
    <x v="249"/>
    <x v="1"/>
    <s v="USD"/>
    <n v="1477976400"/>
    <n v="1478235600"/>
    <b v="0"/>
    <b v="0"/>
    <s v="film &amp; video/drama"/>
    <x v="785"/>
    <x v="783"/>
    <x v="4"/>
    <s v="drama"/>
    <x v="718"/>
    <d v="2016-11-04T05:00:00"/>
  </r>
  <r>
    <n v="796"/>
    <s v="Freeman-Ferguson"/>
    <s v="Profound full-range open system"/>
    <x v="75"/>
    <x v="773"/>
    <x v="0"/>
    <x v="373"/>
    <x v="1"/>
    <s v="USD"/>
    <n v="1407474000"/>
    <n v="1408078800"/>
    <b v="0"/>
    <b v="1"/>
    <s v="games/mobile games"/>
    <x v="786"/>
    <x v="784"/>
    <x v="6"/>
    <s v="mobile games"/>
    <x v="719"/>
    <d v="2014-08-15T05:00:00"/>
  </r>
  <r>
    <n v="797"/>
    <s v="Houston, Moore and Rogers"/>
    <s v="Optional tangible utilization"/>
    <x v="4"/>
    <x v="774"/>
    <x v="1"/>
    <x v="515"/>
    <x v="1"/>
    <s v="USD"/>
    <n v="1546149600"/>
    <n v="1548136800"/>
    <b v="0"/>
    <b v="0"/>
    <s v="technology/web"/>
    <x v="787"/>
    <x v="785"/>
    <x v="2"/>
    <s v="web"/>
    <x v="720"/>
    <d v="2019-01-22T06:00:00"/>
  </r>
  <r>
    <n v="798"/>
    <s v="Small-Fuentes"/>
    <s v="Seamless maximized product"/>
    <x v="74"/>
    <x v="775"/>
    <x v="1"/>
    <x v="246"/>
    <x v="1"/>
    <s v="USD"/>
    <n v="1338440400"/>
    <n v="1340859600"/>
    <b v="0"/>
    <b v="1"/>
    <s v="theater/plays"/>
    <x v="788"/>
    <x v="786"/>
    <x v="3"/>
    <s v="plays"/>
    <x v="721"/>
    <d v="2012-06-28T05:00:00"/>
  </r>
  <r>
    <n v="799"/>
    <s v="Reid-Day"/>
    <s v="Devolved tertiary time-frame"/>
    <x v="396"/>
    <x v="776"/>
    <x v="0"/>
    <x v="516"/>
    <x v="4"/>
    <s v="GBP"/>
    <n v="1454133600"/>
    <n v="1454479200"/>
    <b v="0"/>
    <b v="0"/>
    <s v="theater/plays"/>
    <x v="789"/>
    <x v="787"/>
    <x v="3"/>
    <s v="plays"/>
    <x v="722"/>
    <d v="2016-02-03T06:00:00"/>
  </r>
  <r>
    <n v="800"/>
    <s v="Wallace LLC"/>
    <s v="Centralized regional function"/>
    <x v="0"/>
    <x v="99"/>
    <x v="0"/>
    <x v="49"/>
    <x v="5"/>
    <s v="CHF"/>
    <n v="1434085200"/>
    <n v="1434430800"/>
    <b v="0"/>
    <b v="0"/>
    <s v="music/rock"/>
    <x v="100"/>
    <x v="100"/>
    <x v="1"/>
    <s v="rock"/>
    <x v="139"/>
    <d v="2015-06-16T05:00:00"/>
  </r>
  <r>
    <n v="801"/>
    <s v="Olson-Bishop"/>
    <s v="User-friendly high-level initiative"/>
    <x v="173"/>
    <x v="777"/>
    <x v="1"/>
    <x v="88"/>
    <x v="1"/>
    <s v="USD"/>
    <n v="1577772000"/>
    <n v="1579672800"/>
    <b v="0"/>
    <b v="1"/>
    <s v="photography/photography books"/>
    <x v="790"/>
    <x v="788"/>
    <x v="7"/>
    <s v="photography books"/>
    <x v="723"/>
    <d v="2020-01-22T06:00:00"/>
  </r>
  <r>
    <n v="802"/>
    <s v="Rodriguez, Anderson and Porter"/>
    <s v="Reverse-engineered zero-defect infrastructure"/>
    <x v="8"/>
    <x v="778"/>
    <x v="1"/>
    <x v="23"/>
    <x v="1"/>
    <s v="USD"/>
    <n v="1562216400"/>
    <n v="1562389200"/>
    <b v="0"/>
    <b v="0"/>
    <s v="photography/photography books"/>
    <x v="791"/>
    <x v="789"/>
    <x v="7"/>
    <s v="photography books"/>
    <x v="704"/>
    <d v="2019-07-06T05:00:00"/>
  </r>
  <r>
    <n v="803"/>
    <s v="Perez, Brown and Meyers"/>
    <s v="Stand-alone background customer loyalty"/>
    <x v="55"/>
    <x v="106"/>
    <x v="1"/>
    <x v="517"/>
    <x v="1"/>
    <s v="USD"/>
    <n v="1548568800"/>
    <n v="1551506400"/>
    <b v="0"/>
    <b v="0"/>
    <s v="theater/plays"/>
    <x v="792"/>
    <x v="790"/>
    <x v="3"/>
    <s v="plays"/>
    <x v="724"/>
    <d v="2019-03-02T06:00:00"/>
  </r>
  <r>
    <n v="804"/>
    <s v="English-Mccullough"/>
    <s v="Business-focused discrete software"/>
    <x v="97"/>
    <x v="779"/>
    <x v="1"/>
    <x v="205"/>
    <x v="1"/>
    <s v="USD"/>
    <n v="1514872800"/>
    <n v="1516600800"/>
    <b v="0"/>
    <b v="0"/>
    <s v="music/rock"/>
    <x v="793"/>
    <x v="791"/>
    <x v="1"/>
    <s v="rock"/>
    <x v="725"/>
    <d v="2018-01-22T06:00:00"/>
  </r>
  <r>
    <n v="805"/>
    <s v="Smith-Nguyen"/>
    <s v="Advanced intermediate Graphic Interface"/>
    <x v="62"/>
    <x v="780"/>
    <x v="0"/>
    <x v="109"/>
    <x v="2"/>
    <s v="AUD"/>
    <n v="1416031200"/>
    <n v="1420437600"/>
    <b v="0"/>
    <b v="0"/>
    <s v="film &amp; video/documentary"/>
    <x v="794"/>
    <x v="792"/>
    <x v="4"/>
    <s v="documentary"/>
    <x v="660"/>
    <d v="2015-01-05T06:00:00"/>
  </r>
  <r>
    <n v="806"/>
    <s v="Harmon-Madden"/>
    <s v="Adaptive holistic hub"/>
    <x v="31"/>
    <x v="781"/>
    <x v="1"/>
    <x v="70"/>
    <x v="1"/>
    <s v="USD"/>
    <n v="1330927200"/>
    <n v="1332997200"/>
    <b v="0"/>
    <b v="1"/>
    <s v="film &amp; video/drama"/>
    <x v="795"/>
    <x v="793"/>
    <x v="4"/>
    <s v="drama"/>
    <x v="726"/>
    <d v="2012-03-29T05:00:00"/>
  </r>
  <r>
    <n v="807"/>
    <s v="Walker-Taylor"/>
    <s v="Automated uniform concept"/>
    <x v="31"/>
    <x v="782"/>
    <x v="1"/>
    <x v="177"/>
    <x v="1"/>
    <s v="USD"/>
    <n v="1571115600"/>
    <n v="1574920800"/>
    <b v="0"/>
    <b v="1"/>
    <s v="theater/plays"/>
    <x v="796"/>
    <x v="794"/>
    <x v="3"/>
    <s v="plays"/>
    <x v="727"/>
    <d v="2019-11-28T06:00:00"/>
  </r>
  <r>
    <n v="808"/>
    <s v="Harris, Medina and Mitchell"/>
    <s v="Enhanced regional flexibility"/>
    <x v="5"/>
    <x v="783"/>
    <x v="0"/>
    <x v="161"/>
    <x v="1"/>
    <s v="USD"/>
    <n v="1463461200"/>
    <n v="1464930000"/>
    <b v="0"/>
    <b v="0"/>
    <s v="food/food trucks"/>
    <x v="797"/>
    <x v="795"/>
    <x v="0"/>
    <s v="food trucks"/>
    <x v="728"/>
    <d v="2016-06-03T05:00:00"/>
  </r>
  <r>
    <n v="809"/>
    <s v="Williams and Sons"/>
    <s v="Public-key bottom-line algorithm"/>
    <x v="397"/>
    <x v="784"/>
    <x v="0"/>
    <x v="518"/>
    <x v="5"/>
    <s v="CHF"/>
    <n v="1344920400"/>
    <n v="1345006800"/>
    <b v="0"/>
    <b v="0"/>
    <s v="film &amp; video/documentary"/>
    <x v="798"/>
    <x v="796"/>
    <x v="4"/>
    <s v="documentary"/>
    <x v="729"/>
    <d v="2012-08-15T05:00:00"/>
  </r>
  <r>
    <n v="810"/>
    <s v="Ball-Fisher"/>
    <s v="Multi-layered intangible instruction set"/>
    <x v="330"/>
    <x v="785"/>
    <x v="1"/>
    <x v="394"/>
    <x v="1"/>
    <s v="USD"/>
    <n v="1511848800"/>
    <n v="1512712800"/>
    <b v="0"/>
    <b v="1"/>
    <s v="theater/plays"/>
    <x v="799"/>
    <x v="797"/>
    <x v="3"/>
    <s v="plays"/>
    <x v="730"/>
    <d v="2017-12-08T06:00:00"/>
  </r>
  <r>
    <n v="811"/>
    <s v="Page, Holt and Mack"/>
    <s v="Fundamental methodical emulation"/>
    <x v="398"/>
    <x v="786"/>
    <x v="0"/>
    <x v="89"/>
    <x v="1"/>
    <s v="USD"/>
    <n v="1452319200"/>
    <n v="1452492000"/>
    <b v="0"/>
    <b v="1"/>
    <s v="games/video games"/>
    <x v="800"/>
    <x v="798"/>
    <x v="6"/>
    <s v="video games"/>
    <x v="731"/>
    <d v="2016-01-11T06:00:00"/>
  </r>
  <r>
    <n v="812"/>
    <s v="Landry Group"/>
    <s v="Expanded value-added hardware"/>
    <x v="221"/>
    <x v="787"/>
    <x v="1"/>
    <x v="519"/>
    <x v="0"/>
    <s v="CAD"/>
    <n v="1523854800"/>
    <n v="1524286800"/>
    <b v="0"/>
    <b v="0"/>
    <s v="publishing/nonfiction"/>
    <x v="801"/>
    <x v="799"/>
    <x v="5"/>
    <s v="nonfiction"/>
    <x v="78"/>
    <d v="2018-04-21T05:00:00"/>
  </r>
  <r>
    <n v="813"/>
    <s v="Buckley Group"/>
    <s v="Diverse high-level attitude"/>
    <x v="170"/>
    <x v="788"/>
    <x v="1"/>
    <x v="520"/>
    <x v="1"/>
    <s v="USD"/>
    <n v="1346043600"/>
    <n v="1346907600"/>
    <b v="0"/>
    <b v="0"/>
    <s v="games/video games"/>
    <x v="802"/>
    <x v="800"/>
    <x v="6"/>
    <s v="video games"/>
    <x v="732"/>
    <d v="2012-09-06T05:00:00"/>
  </r>
  <r>
    <n v="814"/>
    <s v="Vincent PLC"/>
    <s v="Visionary 24hour analyzer"/>
    <x v="170"/>
    <x v="789"/>
    <x v="0"/>
    <x v="521"/>
    <x v="3"/>
    <s v="DKK"/>
    <n v="1464325200"/>
    <n v="1464498000"/>
    <b v="0"/>
    <b v="1"/>
    <s v="music/rock"/>
    <x v="803"/>
    <x v="801"/>
    <x v="1"/>
    <s v="rock"/>
    <x v="733"/>
    <d v="2016-05-29T05:00:00"/>
  </r>
  <r>
    <n v="815"/>
    <s v="Watson-Douglas"/>
    <s v="Centralized bandwidth-monitored leverage"/>
    <x v="25"/>
    <x v="790"/>
    <x v="1"/>
    <x v="236"/>
    <x v="0"/>
    <s v="CAD"/>
    <n v="1511935200"/>
    <n v="1514181600"/>
    <b v="0"/>
    <b v="0"/>
    <s v="music/rock"/>
    <x v="804"/>
    <x v="802"/>
    <x v="1"/>
    <s v="rock"/>
    <x v="734"/>
    <d v="2017-12-25T06:00:00"/>
  </r>
  <r>
    <n v="816"/>
    <s v="Jones, Casey and Jones"/>
    <s v="Ergonomic mission-critical moratorium"/>
    <x v="173"/>
    <x v="723"/>
    <x v="1"/>
    <x v="221"/>
    <x v="1"/>
    <s v="USD"/>
    <n v="1392012000"/>
    <n v="1392184800"/>
    <b v="1"/>
    <b v="1"/>
    <s v="theater/plays"/>
    <x v="805"/>
    <x v="803"/>
    <x v="3"/>
    <s v="plays"/>
    <x v="406"/>
    <d v="2014-02-12T06:00:00"/>
  </r>
  <r>
    <n v="817"/>
    <s v="Alvarez-Bauer"/>
    <s v="Front-line intermediate moderator"/>
    <x v="399"/>
    <x v="791"/>
    <x v="1"/>
    <x v="522"/>
    <x v="6"/>
    <s v="EUR"/>
    <n v="1556946000"/>
    <n v="1559365200"/>
    <b v="0"/>
    <b v="1"/>
    <s v="publishing/nonfiction"/>
    <x v="806"/>
    <x v="804"/>
    <x v="5"/>
    <s v="nonfiction"/>
    <x v="735"/>
    <d v="2019-06-01T05:00:00"/>
  </r>
  <r>
    <n v="818"/>
    <s v="Martinez LLC"/>
    <s v="Automated local secured line"/>
    <x v="31"/>
    <x v="792"/>
    <x v="1"/>
    <x v="464"/>
    <x v="1"/>
    <s v="USD"/>
    <n v="1548050400"/>
    <n v="1549173600"/>
    <b v="0"/>
    <b v="1"/>
    <s v="theater/plays"/>
    <x v="807"/>
    <x v="805"/>
    <x v="3"/>
    <s v="plays"/>
    <x v="736"/>
    <d v="2019-02-03T06:00:00"/>
  </r>
  <r>
    <n v="819"/>
    <s v="Buck-Khan"/>
    <s v="Integrated bandwidth-monitored alliance"/>
    <x v="200"/>
    <x v="793"/>
    <x v="0"/>
    <x v="523"/>
    <x v="1"/>
    <s v="USD"/>
    <n v="1353736800"/>
    <n v="1355032800"/>
    <b v="1"/>
    <b v="0"/>
    <s v="games/video games"/>
    <x v="808"/>
    <x v="806"/>
    <x v="6"/>
    <s v="video games"/>
    <x v="737"/>
    <d v="2012-12-09T06:00:00"/>
  </r>
  <r>
    <n v="820"/>
    <s v="Valdez, Williams and Meyer"/>
    <s v="Cross-group heuristic forecast"/>
    <x v="42"/>
    <x v="794"/>
    <x v="1"/>
    <x v="524"/>
    <x v="4"/>
    <s v="GBP"/>
    <n v="1532840400"/>
    <n v="1533963600"/>
    <b v="0"/>
    <b v="1"/>
    <s v="music/rock"/>
    <x v="809"/>
    <x v="807"/>
    <x v="1"/>
    <s v="rock"/>
    <x v="192"/>
    <d v="2018-08-11T05:00:00"/>
  </r>
  <r>
    <n v="821"/>
    <s v="Alvarez-Andrews"/>
    <s v="Extended impactful secured line"/>
    <x v="70"/>
    <x v="795"/>
    <x v="1"/>
    <x v="155"/>
    <x v="1"/>
    <s v="USD"/>
    <n v="1488261600"/>
    <n v="1489381200"/>
    <b v="0"/>
    <b v="0"/>
    <s v="film &amp; video/documentary"/>
    <x v="810"/>
    <x v="808"/>
    <x v="4"/>
    <s v="documentary"/>
    <x v="738"/>
    <d v="2017-03-13T05:00:00"/>
  </r>
  <r>
    <n v="822"/>
    <s v="Stewart and Sons"/>
    <s v="Distributed optimizing protocol"/>
    <x v="400"/>
    <x v="796"/>
    <x v="1"/>
    <x v="525"/>
    <x v="1"/>
    <s v="USD"/>
    <n v="1393567200"/>
    <n v="1395032400"/>
    <b v="0"/>
    <b v="0"/>
    <s v="music/rock"/>
    <x v="811"/>
    <x v="809"/>
    <x v="1"/>
    <s v="rock"/>
    <x v="739"/>
    <d v="2014-03-17T05:00:00"/>
  </r>
  <r>
    <n v="823"/>
    <s v="Dyer Inc"/>
    <s v="Secured well-modulated system engine"/>
    <x v="178"/>
    <x v="797"/>
    <x v="1"/>
    <x v="526"/>
    <x v="1"/>
    <s v="USD"/>
    <n v="1410325200"/>
    <n v="1412485200"/>
    <b v="1"/>
    <b v="1"/>
    <s v="music/rock"/>
    <x v="812"/>
    <x v="810"/>
    <x v="1"/>
    <s v="rock"/>
    <x v="613"/>
    <d v="2014-10-05T05:00:00"/>
  </r>
  <r>
    <n v="824"/>
    <s v="Anderson, Williams and Cox"/>
    <s v="Streamlined national benchmark"/>
    <x v="401"/>
    <x v="798"/>
    <x v="1"/>
    <x v="527"/>
    <x v="1"/>
    <s v="USD"/>
    <n v="1276923600"/>
    <n v="1279688400"/>
    <b v="0"/>
    <b v="1"/>
    <s v="publishing/nonfiction"/>
    <x v="813"/>
    <x v="811"/>
    <x v="5"/>
    <s v="nonfiction"/>
    <x v="740"/>
    <d v="2010-07-21T05:00:00"/>
  </r>
  <r>
    <n v="825"/>
    <s v="Solomon PLC"/>
    <s v="Open-architected 24/7 infrastructure"/>
    <x v="136"/>
    <x v="799"/>
    <x v="1"/>
    <x v="144"/>
    <x v="4"/>
    <s v="GBP"/>
    <n v="1500958800"/>
    <n v="1501995600"/>
    <b v="0"/>
    <b v="0"/>
    <s v="film &amp; video/shorts"/>
    <x v="814"/>
    <x v="812"/>
    <x v="4"/>
    <s v="shorts"/>
    <x v="145"/>
    <d v="2017-08-06T05:00:00"/>
  </r>
  <r>
    <n v="826"/>
    <s v="Miller-Hubbard"/>
    <s v="Digitized 6thgeneration Local Area Network"/>
    <x v="54"/>
    <x v="800"/>
    <x v="1"/>
    <x v="346"/>
    <x v="1"/>
    <s v="USD"/>
    <n v="1292220000"/>
    <n v="1294639200"/>
    <b v="0"/>
    <b v="1"/>
    <s v="theater/plays"/>
    <x v="815"/>
    <x v="813"/>
    <x v="3"/>
    <s v="plays"/>
    <x v="741"/>
    <d v="2011-01-10T06:00:00"/>
  </r>
  <r>
    <n v="827"/>
    <s v="Miranda, Martinez and Lowery"/>
    <s v="Innovative actuating artificial intelligence"/>
    <x v="173"/>
    <x v="801"/>
    <x v="1"/>
    <x v="172"/>
    <x v="2"/>
    <s v="AUD"/>
    <n v="1304398800"/>
    <n v="1305435600"/>
    <b v="0"/>
    <b v="1"/>
    <s v="film &amp; video/drama"/>
    <x v="816"/>
    <x v="814"/>
    <x v="4"/>
    <s v="drama"/>
    <x v="742"/>
    <d v="2011-05-15T05:00:00"/>
  </r>
  <r>
    <n v="828"/>
    <s v="Munoz, Cherry and Bell"/>
    <s v="Cross-platform reciprocal budgetary management"/>
    <x v="143"/>
    <x v="802"/>
    <x v="0"/>
    <x v="131"/>
    <x v="1"/>
    <s v="USD"/>
    <n v="1535432400"/>
    <n v="1537592400"/>
    <b v="0"/>
    <b v="0"/>
    <s v="theater/plays"/>
    <x v="817"/>
    <x v="815"/>
    <x v="3"/>
    <s v="plays"/>
    <x v="202"/>
    <d v="2018-09-22T05:00:00"/>
  </r>
  <r>
    <n v="829"/>
    <s v="Baker-Higgins"/>
    <s v="Vision-oriented scalable portal"/>
    <x v="103"/>
    <x v="803"/>
    <x v="0"/>
    <x v="110"/>
    <x v="1"/>
    <s v="USD"/>
    <n v="1433826000"/>
    <n v="1435122000"/>
    <b v="0"/>
    <b v="0"/>
    <s v="theater/plays"/>
    <x v="818"/>
    <x v="816"/>
    <x v="3"/>
    <s v="plays"/>
    <x v="743"/>
    <d v="2015-06-24T05:00:00"/>
  </r>
  <r>
    <n v="830"/>
    <s v="Johnson, Turner and Carroll"/>
    <s v="Persevering zero administration knowledge user"/>
    <x v="319"/>
    <x v="804"/>
    <x v="0"/>
    <x v="528"/>
    <x v="1"/>
    <s v="USD"/>
    <n v="1514959200"/>
    <n v="1520056800"/>
    <b v="0"/>
    <b v="0"/>
    <s v="theater/plays"/>
    <x v="819"/>
    <x v="817"/>
    <x v="3"/>
    <s v="plays"/>
    <x v="744"/>
    <d v="2018-03-03T06:00:00"/>
  </r>
  <r>
    <n v="831"/>
    <s v="Ward PLC"/>
    <s v="Front-line bottom-line Graphic Interface"/>
    <x v="402"/>
    <x v="805"/>
    <x v="1"/>
    <x v="529"/>
    <x v="1"/>
    <s v="USD"/>
    <n v="1332738000"/>
    <n v="1335675600"/>
    <b v="0"/>
    <b v="0"/>
    <s v="photography/photography books"/>
    <x v="820"/>
    <x v="818"/>
    <x v="7"/>
    <s v="photography books"/>
    <x v="745"/>
    <d v="2012-04-29T05:00:00"/>
  </r>
  <r>
    <n v="832"/>
    <s v="Bradley, Beck and Mayo"/>
    <s v="Synergized fault-tolerant hierarchy"/>
    <x v="403"/>
    <x v="806"/>
    <x v="1"/>
    <x v="265"/>
    <x v="3"/>
    <s v="DKK"/>
    <n v="1445490000"/>
    <n v="1448431200"/>
    <b v="1"/>
    <b v="0"/>
    <s v="publishing/translations"/>
    <x v="821"/>
    <x v="819"/>
    <x v="5"/>
    <s v="translations"/>
    <x v="746"/>
    <d v="2015-11-25T06:00:00"/>
  </r>
  <r>
    <n v="833"/>
    <s v="Levine, Martin and Hernandez"/>
    <s v="Expanded asynchronous groupware"/>
    <x v="85"/>
    <x v="807"/>
    <x v="1"/>
    <x v="34"/>
    <x v="3"/>
    <s v="DKK"/>
    <n v="1297663200"/>
    <n v="1298613600"/>
    <b v="0"/>
    <b v="0"/>
    <s v="publishing/translations"/>
    <x v="822"/>
    <x v="820"/>
    <x v="5"/>
    <s v="translations"/>
    <x v="747"/>
    <d v="2011-02-25T06:00:00"/>
  </r>
  <r>
    <n v="834"/>
    <s v="Gallegos, Wagner and Gaines"/>
    <s v="Expanded fault-tolerant emulation"/>
    <x v="190"/>
    <x v="808"/>
    <x v="1"/>
    <x v="530"/>
    <x v="1"/>
    <s v="USD"/>
    <n v="1371963600"/>
    <n v="1372482000"/>
    <b v="0"/>
    <b v="0"/>
    <s v="theater/plays"/>
    <x v="823"/>
    <x v="821"/>
    <x v="3"/>
    <s v="plays"/>
    <x v="362"/>
    <d v="2013-06-29T05:00:00"/>
  </r>
  <r>
    <n v="835"/>
    <s v="Hodges, Smith and Kelly"/>
    <s v="Future-proofed 24hour model"/>
    <x v="404"/>
    <x v="809"/>
    <x v="0"/>
    <x v="531"/>
    <x v="1"/>
    <s v="USD"/>
    <n v="1425103200"/>
    <n v="1425621600"/>
    <b v="0"/>
    <b v="0"/>
    <s v="technology/web"/>
    <x v="824"/>
    <x v="822"/>
    <x v="2"/>
    <s v="web"/>
    <x v="748"/>
    <d v="2015-03-06T06:00:00"/>
  </r>
  <r>
    <n v="836"/>
    <s v="Macias Inc"/>
    <s v="Optimized didactic intranet"/>
    <x v="32"/>
    <x v="810"/>
    <x v="0"/>
    <x v="115"/>
    <x v="1"/>
    <s v="USD"/>
    <n v="1265349600"/>
    <n v="1266300000"/>
    <b v="0"/>
    <b v="0"/>
    <s v="music/indie rock"/>
    <x v="825"/>
    <x v="823"/>
    <x v="1"/>
    <s v="indie rock"/>
    <x v="749"/>
    <d v="2010-02-16T06:00:00"/>
  </r>
  <r>
    <n v="837"/>
    <s v="Cook-Ortiz"/>
    <s v="Right-sized dedicated standardization"/>
    <x v="405"/>
    <x v="811"/>
    <x v="1"/>
    <x v="532"/>
    <x v="1"/>
    <s v="USD"/>
    <n v="1301202000"/>
    <n v="1305867600"/>
    <b v="0"/>
    <b v="0"/>
    <s v="music/jazz"/>
    <x v="826"/>
    <x v="824"/>
    <x v="1"/>
    <s v="jazz"/>
    <x v="643"/>
    <d v="2011-05-20T05:00:00"/>
  </r>
  <r>
    <n v="838"/>
    <s v="Jordan-Fischer"/>
    <s v="Vision-oriented high-level extranet"/>
    <x v="330"/>
    <x v="812"/>
    <x v="1"/>
    <x v="210"/>
    <x v="1"/>
    <s v="USD"/>
    <n v="1538024400"/>
    <n v="1538802000"/>
    <b v="0"/>
    <b v="0"/>
    <s v="theater/plays"/>
    <x v="827"/>
    <x v="825"/>
    <x v="3"/>
    <s v="plays"/>
    <x v="750"/>
    <d v="2018-10-06T05:00:00"/>
  </r>
  <r>
    <n v="839"/>
    <s v="Pierce-Ramirez"/>
    <s v="Organized scalable initiative"/>
    <x v="106"/>
    <x v="813"/>
    <x v="1"/>
    <x v="144"/>
    <x v="1"/>
    <s v="USD"/>
    <n v="1395032400"/>
    <n v="1398920400"/>
    <b v="0"/>
    <b v="1"/>
    <s v="film &amp; video/documentary"/>
    <x v="828"/>
    <x v="826"/>
    <x v="4"/>
    <s v="documentary"/>
    <x v="751"/>
    <d v="2014-05-01T05:00:00"/>
  </r>
  <r>
    <n v="840"/>
    <s v="Howell and Sons"/>
    <s v="Enhanced regional moderator"/>
    <x v="406"/>
    <x v="814"/>
    <x v="1"/>
    <x v="533"/>
    <x v="1"/>
    <s v="USD"/>
    <n v="1405486800"/>
    <n v="1405659600"/>
    <b v="0"/>
    <b v="1"/>
    <s v="theater/plays"/>
    <x v="829"/>
    <x v="827"/>
    <x v="3"/>
    <s v="plays"/>
    <x v="752"/>
    <d v="2014-07-18T05:00:00"/>
  </r>
  <r>
    <n v="841"/>
    <s v="Garcia, Dunn and Richardson"/>
    <s v="Automated even-keeled emulation"/>
    <x v="14"/>
    <x v="815"/>
    <x v="1"/>
    <x v="287"/>
    <x v="1"/>
    <s v="USD"/>
    <n v="1455861600"/>
    <n v="1457244000"/>
    <b v="0"/>
    <b v="0"/>
    <s v="technology/web"/>
    <x v="830"/>
    <x v="828"/>
    <x v="2"/>
    <s v="web"/>
    <x v="753"/>
    <d v="2016-03-06T06:00:00"/>
  </r>
  <r>
    <n v="842"/>
    <s v="Lawson and Sons"/>
    <s v="Reverse-engineered multi-tasking product"/>
    <x v="42"/>
    <x v="816"/>
    <x v="1"/>
    <x v="227"/>
    <x v="6"/>
    <s v="EUR"/>
    <n v="1529038800"/>
    <n v="1529298000"/>
    <b v="0"/>
    <b v="0"/>
    <s v="technology/wearables"/>
    <x v="831"/>
    <x v="829"/>
    <x v="2"/>
    <s v="wearables"/>
    <x v="754"/>
    <d v="2018-06-18T05:00:00"/>
  </r>
  <r>
    <n v="843"/>
    <s v="Porter-Hicks"/>
    <s v="De-engineered next generation parallelism"/>
    <x v="35"/>
    <x v="817"/>
    <x v="0"/>
    <x v="254"/>
    <x v="1"/>
    <s v="USD"/>
    <n v="1535259600"/>
    <n v="1535778000"/>
    <b v="0"/>
    <b v="0"/>
    <s v="photography/photography books"/>
    <x v="832"/>
    <x v="830"/>
    <x v="7"/>
    <s v="photography books"/>
    <x v="755"/>
    <d v="2018-09-01T05:00:00"/>
  </r>
  <r>
    <n v="844"/>
    <s v="Rodriguez-Hansen"/>
    <s v="Intuitive cohesive groupware"/>
    <x v="35"/>
    <x v="818"/>
    <x v="3"/>
    <x v="115"/>
    <x v="1"/>
    <s v="USD"/>
    <n v="1327212000"/>
    <n v="1327471200"/>
    <b v="0"/>
    <b v="0"/>
    <s v="film &amp; video/documentary"/>
    <x v="833"/>
    <x v="831"/>
    <x v="4"/>
    <s v="documentary"/>
    <x v="756"/>
    <d v="2012-01-25T06:00:00"/>
  </r>
  <r>
    <n v="845"/>
    <s v="Williams LLC"/>
    <s v="Up-sized high-level access"/>
    <x v="407"/>
    <x v="819"/>
    <x v="1"/>
    <x v="534"/>
    <x v="4"/>
    <s v="GBP"/>
    <n v="1526360400"/>
    <n v="1529557200"/>
    <b v="0"/>
    <b v="0"/>
    <s v="technology/web"/>
    <x v="834"/>
    <x v="832"/>
    <x v="2"/>
    <s v="web"/>
    <x v="757"/>
    <d v="2018-06-21T05:00:00"/>
  </r>
  <r>
    <n v="846"/>
    <s v="Cooper, Stanley and Bryant"/>
    <s v="Phased empowering success"/>
    <x v="67"/>
    <x v="820"/>
    <x v="1"/>
    <x v="44"/>
    <x v="1"/>
    <s v="USD"/>
    <n v="1532149200"/>
    <n v="1535259600"/>
    <b v="1"/>
    <b v="1"/>
    <s v="technology/web"/>
    <x v="835"/>
    <x v="833"/>
    <x v="2"/>
    <s v="web"/>
    <x v="758"/>
    <d v="2018-08-26T05:00:00"/>
  </r>
  <r>
    <n v="847"/>
    <s v="Miller, Glenn and Adams"/>
    <s v="Distributed actuating project"/>
    <x v="53"/>
    <x v="695"/>
    <x v="1"/>
    <x v="460"/>
    <x v="1"/>
    <s v="USD"/>
    <n v="1515304800"/>
    <n v="1515564000"/>
    <b v="0"/>
    <b v="0"/>
    <s v="food/food trucks"/>
    <x v="836"/>
    <x v="834"/>
    <x v="0"/>
    <s v="food trucks"/>
    <x v="759"/>
    <d v="2018-01-10T06:00:00"/>
  </r>
  <r>
    <n v="848"/>
    <s v="Cole, Salazar and Moreno"/>
    <s v="Robust motivating orchestration"/>
    <x v="170"/>
    <x v="821"/>
    <x v="1"/>
    <x v="535"/>
    <x v="1"/>
    <s v="USD"/>
    <n v="1276318800"/>
    <n v="1277096400"/>
    <b v="0"/>
    <b v="0"/>
    <s v="film &amp; video/drama"/>
    <x v="837"/>
    <x v="835"/>
    <x v="4"/>
    <s v="drama"/>
    <x v="760"/>
    <d v="2010-06-21T05:00:00"/>
  </r>
  <r>
    <n v="849"/>
    <s v="Jones-Ryan"/>
    <s v="Vision-oriented uniform instruction set"/>
    <x v="313"/>
    <x v="822"/>
    <x v="1"/>
    <x v="253"/>
    <x v="1"/>
    <s v="USD"/>
    <n v="1328767200"/>
    <n v="1329026400"/>
    <b v="0"/>
    <b v="1"/>
    <s v="music/indie rock"/>
    <x v="838"/>
    <x v="836"/>
    <x v="1"/>
    <s v="indie rock"/>
    <x v="761"/>
    <d v="2012-02-12T06:00:00"/>
  </r>
  <r>
    <n v="850"/>
    <s v="Hood, Perez and Meadows"/>
    <s v="Cross-group upward-trending hierarchy"/>
    <x v="0"/>
    <x v="99"/>
    <x v="0"/>
    <x v="49"/>
    <x v="1"/>
    <s v="USD"/>
    <n v="1321682400"/>
    <n v="1322978400"/>
    <b v="1"/>
    <b v="0"/>
    <s v="music/rock"/>
    <x v="100"/>
    <x v="100"/>
    <x v="1"/>
    <s v="rock"/>
    <x v="762"/>
    <d v="2011-12-04T06:00:00"/>
  </r>
  <r>
    <n v="851"/>
    <s v="Bright and Sons"/>
    <s v="Object-based needs-based info-mediaries"/>
    <x v="46"/>
    <x v="823"/>
    <x v="1"/>
    <x v="415"/>
    <x v="1"/>
    <s v="USD"/>
    <n v="1335934800"/>
    <n v="1338786000"/>
    <b v="0"/>
    <b v="0"/>
    <s v="music/electric music"/>
    <x v="839"/>
    <x v="837"/>
    <x v="1"/>
    <s v="electric music"/>
    <x v="444"/>
    <d v="2012-06-04T05:00:00"/>
  </r>
  <r>
    <n v="852"/>
    <s v="Brady Ltd"/>
    <s v="Open-source reciprocal standardization"/>
    <x v="70"/>
    <x v="824"/>
    <x v="0"/>
    <x v="249"/>
    <x v="1"/>
    <s v="USD"/>
    <n v="1310792400"/>
    <n v="1311656400"/>
    <b v="0"/>
    <b v="1"/>
    <s v="games/video games"/>
    <x v="840"/>
    <x v="838"/>
    <x v="6"/>
    <s v="video games"/>
    <x v="763"/>
    <d v="2011-07-26T05:00:00"/>
  </r>
  <r>
    <n v="853"/>
    <s v="Collier LLC"/>
    <s v="Secured well-modulated projection"/>
    <x v="408"/>
    <x v="825"/>
    <x v="1"/>
    <x v="50"/>
    <x v="0"/>
    <s v="CAD"/>
    <n v="1308546000"/>
    <n v="1308978000"/>
    <b v="0"/>
    <b v="1"/>
    <s v="music/indie rock"/>
    <x v="841"/>
    <x v="839"/>
    <x v="1"/>
    <s v="indie rock"/>
    <x v="764"/>
    <d v="2011-06-25T05:00:00"/>
  </r>
  <r>
    <n v="854"/>
    <s v="Campbell, Thomas and Obrien"/>
    <s v="Multi-channeled secondary middleware"/>
    <x v="409"/>
    <x v="826"/>
    <x v="1"/>
    <x v="536"/>
    <x v="0"/>
    <s v="CAD"/>
    <n v="1574056800"/>
    <n v="1576389600"/>
    <b v="0"/>
    <b v="0"/>
    <s v="publishing/fiction"/>
    <x v="842"/>
    <x v="840"/>
    <x v="5"/>
    <s v="fiction"/>
    <x v="765"/>
    <d v="2019-12-15T06:00:00"/>
  </r>
  <r>
    <n v="855"/>
    <s v="Moses-Terry"/>
    <s v="Horizontal clear-thinking framework"/>
    <x v="410"/>
    <x v="827"/>
    <x v="1"/>
    <x v="15"/>
    <x v="2"/>
    <s v="AUD"/>
    <n v="1308373200"/>
    <n v="1311051600"/>
    <b v="0"/>
    <b v="0"/>
    <s v="theater/plays"/>
    <x v="843"/>
    <x v="841"/>
    <x v="3"/>
    <s v="plays"/>
    <x v="766"/>
    <d v="2011-07-19T05:00:00"/>
  </r>
  <r>
    <n v="856"/>
    <s v="Williams and Sons"/>
    <s v="Profound composite core"/>
    <x v="166"/>
    <x v="828"/>
    <x v="1"/>
    <x v="1"/>
    <x v="1"/>
    <s v="USD"/>
    <n v="1335243600"/>
    <n v="1336712400"/>
    <b v="0"/>
    <b v="0"/>
    <s v="food/food trucks"/>
    <x v="844"/>
    <x v="842"/>
    <x v="0"/>
    <s v="food trucks"/>
    <x v="767"/>
    <d v="2012-05-11T05:00:00"/>
  </r>
  <r>
    <n v="857"/>
    <s v="Miranda, Gray and Hale"/>
    <s v="Programmable disintermediate matrices"/>
    <x v="98"/>
    <x v="829"/>
    <x v="1"/>
    <x v="537"/>
    <x v="5"/>
    <s v="CHF"/>
    <n v="1328421600"/>
    <n v="1330408800"/>
    <b v="1"/>
    <b v="0"/>
    <s v="film &amp; video/shorts"/>
    <x v="845"/>
    <x v="843"/>
    <x v="4"/>
    <s v="shorts"/>
    <x v="768"/>
    <d v="2012-02-28T06:00:00"/>
  </r>
  <r>
    <n v="858"/>
    <s v="Ayala, Crawford and Taylor"/>
    <s v="Realigned 5thgeneration knowledge user"/>
    <x v="220"/>
    <x v="830"/>
    <x v="0"/>
    <x v="164"/>
    <x v="1"/>
    <s v="USD"/>
    <n v="1524286800"/>
    <n v="1524891600"/>
    <b v="1"/>
    <b v="0"/>
    <s v="food/food trucks"/>
    <x v="846"/>
    <x v="844"/>
    <x v="0"/>
    <s v="food trucks"/>
    <x v="769"/>
    <d v="2018-04-28T05:00:00"/>
  </r>
  <r>
    <n v="859"/>
    <s v="Martinez Ltd"/>
    <s v="Multi-layered upward-trending groupware"/>
    <x v="190"/>
    <x v="831"/>
    <x v="0"/>
    <x v="377"/>
    <x v="1"/>
    <s v="USD"/>
    <n v="1362117600"/>
    <n v="1363669200"/>
    <b v="0"/>
    <b v="1"/>
    <s v="theater/plays"/>
    <x v="847"/>
    <x v="845"/>
    <x v="3"/>
    <s v="plays"/>
    <x v="770"/>
    <d v="2013-03-19T05:00:00"/>
  </r>
  <r>
    <n v="860"/>
    <s v="Lee PLC"/>
    <s v="Re-contextualized leadingedge firmware"/>
    <x v="22"/>
    <x v="832"/>
    <x v="1"/>
    <x v="167"/>
    <x v="1"/>
    <s v="USD"/>
    <n v="1550556000"/>
    <n v="1551420000"/>
    <b v="0"/>
    <b v="1"/>
    <s v="technology/wearables"/>
    <x v="848"/>
    <x v="846"/>
    <x v="2"/>
    <s v="wearables"/>
    <x v="771"/>
    <d v="2019-03-01T06:00:00"/>
  </r>
  <r>
    <n v="861"/>
    <s v="Young, Ramsey and Powell"/>
    <s v="Devolved disintermediate analyzer"/>
    <x v="35"/>
    <x v="833"/>
    <x v="1"/>
    <x v="25"/>
    <x v="1"/>
    <s v="USD"/>
    <n v="1269147600"/>
    <n v="1269838800"/>
    <b v="0"/>
    <b v="0"/>
    <s v="theater/plays"/>
    <x v="849"/>
    <x v="847"/>
    <x v="3"/>
    <s v="plays"/>
    <x v="772"/>
    <d v="2010-03-29T05:00:00"/>
  </r>
  <r>
    <n v="862"/>
    <s v="Lewis and Sons"/>
    <s v="Profound disintermediate open system"/>
    <x v="26"/>
    <x v="834"/>
    <x v="1"/>
    <x v="72"/>
    <x v="1"/>
    <s v="USD"/>
    <n v="1312174800"/>
    <n v="1312520400"/>
    <b v="0"/>
    <b v="0"/>
    <s v="theater/plays"/>
    <x v="850"/>
    <x v="848"/>
    <x v="3"/>
    <s v="plays"/>
    <x v="773"/>
    <d v="2011-08-05T05:00:00"/>
  </r>
  <r>
    <n v="863"/>
    <s v="Davis-Johnson"/>
    <s v="Automated reciprocal protocol"/>
    <x v="1"/>
    <x v="835"/>
    <x v="1"/>
    <x v="538"/>
    <x v="1"/>
    <s v="USD"/>
    <n v="1434517200"/>
    <n v="1436504400"/>
    <b v="0"/>
    <b v="1"/>
    <s v="film &amp; video/television"/>
    <x v="851"/>
    <x v="849"/>
    <x v="4"/>
    <s v="television"/>
    <x v="774"/>
    <d v="2015-07-10T05:00:00"/>
  </r>
  <r>
    <n v="864"/>
    <s v="Stevenson-Thompson"/>
    <s v="Automated static workforce"/>
    <x v="3"/>
    <x v="836"/>
    <x v="1"/>
    <x v="503"/>
    <x v="1"/>
    <s v="USD"/>
    <n v="1471582800"/>
    <n v="1472014800"/>
    <b v="0"/>
    <b v="0"/>
    <s v="film &amp; video/shorts"/>
    <x v="852"/>
    <x v="850"/>
    <x v="4"/>
    <s v="shorts"/>
    <x v="775"/>
    <d v="2016-08-24T05:00:00"/>
  </r>
  <r>
    <n v="865"/>
    <s v="Ellis, Smith and Armstrong"/>
    <s v="Horizontal attitude-oriented help-desk"/>
    <x v="411"/>
    <x v="837"/>
    <x v="1"/>
    <x v="539"/>
    <x v="1"/>
    <s v="USD"/>
    <n v="1410757200"/>
    <n v="1411534800"/>
    <b v="0"/>
    <b v="0"/>
    <s v="theater/plays"/>
    <x v="853"/>
    <x v="851"/>
    <x v="3"/>
    <s v="plays"/>
    <x v="776"/>
    <d v="2014-09-24T05:00:00"/>
  </r>
  <r>
    <n v="866"/>
    <s v="Jackson-Brown"/>
    <s v="Versatile 5thgeneration matrices"/>
    <x v="412"/>
    <x v="838"/>
    <x v="3"/>
    <x v="540"/>
    <x v="1"/>
    <s v="USD"/>
    <n v="1304830800"/>
    <n v="1304917200"/>
    <b v="0"/>
    <b v="0"/>
    <s v="photography/photography books"/>
    <x v="854"/>
    <x v="852"/>
    <x v="7"/>
    <s v="photography books"/>
    <x v="777"/>
    <d v="2011-05-09T05:00:00"/>
  </r>
  <r>
    <n v="867"/>
    <s v="Kane, Pruitt and Rivera"/>
    <s v="Cross-platform next generation service-desk"/>
    <x v="73"/>
    <x v="839"/>
    <x v="1"/>
    <x v="402"/>
    <x v="1"/>
    <s v="USD"/>
    <n v="1539061200"/>
    <n v="1539579600"/>
    <b v="0"/>
    <b v="0"/>
    <s v="food/food trucks"/>
    <x v="855"/>
    <x v="853"/>
    <x v="0"/>
    <s v="food trucks"/>
    <x v="778"/>
    <d v="2018-10-15T05:00:00"/>
  </r>
  <r>
    <n v="868"/>
    <s v="Wood, Buckley and Meza"/>
    <s v="Front-line web-enabled installation"/>
    <x v="260"/>
    <x v="762"/>
    <x v="1"/>
    <x v="105"/>
    <x v="1"/>
    <s v="USD"/>
    <n v="1381554000"/>
    <n v="1382504400"/>
    <b v="0"/>
    <b v="0"/>
    <s v="theater/plays"/>
    <x v="856"/>
    <x v="854"/>
    <x v="3"/>
    <s v="plays"/>
    <x v="779"/>
    <d v="2013-10-23T05:00:00"/>
  </r>
  <r>
    <n v="869"/>
    <s v="Brown-Williams"/>
    <s v="Multi-channeled responsive product"/>
    <x v="413"/>
    <x v="840"/>
    <x v="0"/>
    <x v="541"/>
    <x v="1"/>
    <s v="USD"/>
    <n v="1277096400"/>
    <n v="1278306000"/>
    <b v="0"/>
    <b v="0"/>
    <s v="film &amp; video/drama"/>
    <x v="857"/>
    <x v="855"/>
    <x v="4"/>
    <s v="drama"/>
    <x v="780"/>
    <d v="2010-07-05T05:00:00"/>
  </r>
  <r>
    <n v="870"/>
    <s v="Hansen-Austin"/>
    <s v="Adaptive demand-driven encryption"/>
    <x v="106"/>
    <x v="841"/>
    <x v="0"/>
    <x v="246"/>
    <x v="1"/>
    <s v="USD"/>
    <n v="1440392400"/>
    <n v="1442552400"/>
    <b v="0"/>
    <b v="0"/>
    <s v="theater/plays"/>
    <x v="858"/>
    <x v="856"/>
    <x v="3"/>
    <s v="plays"/>
    <x v="335"/>
    <d v="2015-09-18T05:00:00"/>
  </r>
  <r>
    <n v="871"/>
    <s v="Santana-George"/>
    <s v="Re-engineered client-driven knowledge user"/>
    <x v="414"/>
    <x v="842"/>
    <x v="1"/>
    <x v="542"/>
    <x v="1"/>
    <s v="USD"/>
    <n v="1509512400"/>
    <n v="1511071200"/>
    <b v="0"/>
    <b v="1"/>
    <s v="theater/plays"/>
    <x v="859"/>
    <x v="857"/>
    <x v="3"/>
    <s v="plays"/>
    <x v="535"/>
    <d v="2017-11-19T06:00:00"/>
  </r>
  <r>
    <n v="872"/>
    <s v="Davis LLC"/>
    <s v="Compatible logistical paradigm"/>
    <x v="53"/>
    <x v="843"/>
    <x v="1"/>
    <x v="543"/>
    <x v="2"/>
    <s v="AUD"/>
    <n v="1535950800"/>
    <n v="1536382800"/>
    <b v="0"/>
    <b v="0"/>
    <s v="film &amp; video/science fiction"/>
    <x v="860"/>
    <x v="858"/>
    <x v="4"/>
    <s v="science fiction"/>
    <x v="270"/>
    <d v="2018-09-08T05:00:00"/>
  </r>
  <r>
    <n v="873"/>
    <s v="Vazquez, Ochoa and Clark"/>
    <s v="Intuitive value-added installation"/>
    <x v="369"/>
    <x v="844"/>
    <x v="1"/>
    <x v="544"/>
    <x v="1"/>
    <s v="USD"/>
    <n v="1389160800"/>
    <n v="1389592800"/>
    <b v="0"/>
    <b v="0"/>
    <s v="photography/photography books"/>
    <x v="861"/>
    <x v="859"/>
    <x v="7"/>
    <s v="photography books"/>
    <x v="781"/>
    <d v="2014-01-13T06:00:00"/>
  </r>
  <r>
    <n v="874"/>
    <s v="Chung-Nguyen"/>
    <s v="Managed discrete parallelism"/>
    <x v="415"/>
    <x v="845"/>
    <x v="1"/>
    <x v="545"/>
    <x v="1"/>
    <s v="USD"/>
    <n v="1271998800"/>
    <n v="1275282000"/>
    <b v="0"/>
    <b v="1"/>
    <s v="photography/photography books"/>
    <x v="862"/>
    <x v="860"/>
    <x v="7"/>
    <s v="photography books"/>
    <x v="782"/>
    <d v="2010-05-31T05:00:00"/>
  </r>
  <r>
    <n v="875"/>
    <s v="Mueller-Harmon"/>
    <s v="Implemented tangible approach"/>
    <x v="58"/>
    <x v="846"/>
    <x v="0"/>
    <x v="109"/>
    <x v="1"/>
    <s v="USD"/>
    <n v="1294898400"/>
    <n v="1294984800"/>
    <b v="0"/>
    <b v="0"/>
    <s v="music/rock"/>
    <x v="863"/>
    <x v="861"/>
    <x v="1"/>
    <s v="rock"/>
    <x v="783"/>
    <d v="2011-01-14T06:00:00"/>
  </r>
  <r>
    <n v="876"/>
    <s v="Dixon, Perez and Banks"/>
    <s v="Re-engineered encompassing definition"/>
    <x v="111"/>
    <x v="847"/>
    <x v="0"/>
    <x v="176"/>
    <x v="0"/>
    <s v="CAD"/>
    <n v="1559970000"/>
    <n v="1562043600"/>
    <b v="0"/>
    <b v="0"/>
    <s v="photography/photography books"/>
    <x v="864"/>
    <x v="862"/>
    <x v="7"/>
    <s v="photography books"/>
    <x v="784"/>
    <d v="2019-07-02T05:00:00"/>
  </r>
  <r>
    <n v="877"/>
    <s v="Estrada Group"/>
    <s v="Multi-lateral uniform collaboration"/>
    <x v="416"/>
    <x v="848"/>
    <x v="0"/>
    <x v="546"/>
    <x v="1"/>
    <s v="USD"/>
    <n v="1469509200"/>
    <n v="1469595600"/>
    <b v="0"/>
    <b v="0"/>
    <s v="food/food trucks"/>
    <x v="865"/>
    <x v="863"/>
    <x v="0"/>
    <s v="food trucks"/>
    <x v="785"/>
    <d v="2016-07-27T05:00:00"/>
  </r>
  <r>
    <n v="878"/>
    <s v="Lutz Group"/>
    <s v="Enterprise-wide foreground paradigm"/>
    <x v="50"/>
    <x v="849"/>
    <x v="0"/>
    <x v="65"/>
    <x v="6"/>
    <s v="EUR"/>
    <n v="1579068000"/>
    <n v="1581141600"/>
    <b v="0"/>
    <b v="0"/>
    <s v="music/metal"/>
    <x v="866"/>
    <x v="864"/>
    <x v="1"/>
    <s v="metal"/>
    <x v="786"/>
    <d v="2020-02-08T06:00:00"/>
  </r>
  <r>
    <n v="879"/>
    <s v="Ortiz Inc"/>
    <s v="Stand-alone incremental parallelism"/>
    <x v="67"/>
    <x v="675"/>
    <x v="1"/>
    <x v="4"/>
    <x v="1"/>
    <s v="USD"/>
    <n v="1487743200"/>
    <n v="1488520800"/>
    <b v="0"/>
    <b v="0"/>
    <s v="publishing/nonfiction"/>
    <x v="867"/>
    <x v="865"/>
    <x v="5"/>
    <s v="nonfiction"/>
    <x v="787"/>
    <d v="2017-03-03T06:00:00"/>
  </r>
  <r>
    <n v="880"/>
    <s v="Craig, Ellis and Miller"/>
    <s v="Persevering 5thgeneration throughput"/>
    <x v="396"/>
    <x v="850"/>
    <x v="1"/>
    <x v="547"/>
    <x v="1"/>
    <s v="USD"/>
    <n v="1563685200"/>
    <n v="1563858000"/>
    <b v="0"/>
    <b v="0"/>
    <s v="music/electric music"/>
    <x v="868"/>
    <x v="866"/>
    <x v="1"/>
    <s v="electric music"/>
    <x v="788"/>
    <d v="2019-07-23T05:00:00"/>
  </r>
  <r>
    <n v="881"/>
    <s v="Charles Inc"/>
    <s v="Implemented object-oriented synergy"/>
    <x v="417"/>
    <x v="851"/>
    <x v="0"/>
    <x v="15"/>
    <x v="1"/>
    <s v="USD"/>
    <n v="1436418000"/>
    <n v="1438923600"/>
    <b v="0"/>
    <b v="1"/>
    <s v="theater/plays"/>
    <x v="869"/>
    <x v="867"/>
    <x v="3"/>
    <s v="plays"/>
    <x v="330"/>
    <d v="2015-08-07T05:00:00"/>
  </r>
  <r>
    <n v="882"/>
    <s v="White-Rosario"/>
    <s v="Balanced demand-driven definition"/>
    <x v="126"/>
    <x v="852"/>
    <x v="1"/>
    <x v="175"/>
    <x v="1"/>
    <s v="USD"/>
    <n v="1421820000"/>
    <n v="1422165600"/>
    <b v="0"/>
    <b v="0"/>
    <s v="theater/plays"/>
    <x v="870"/>
    <x v="868"/>
    <x v="3"/>
    <s v="plays"/>
    <x v="789"/>
    <d v="2015-01-25T06:00:00"/>
  </r>
  <r>
    <n v="883"/>
    <s v="Simmons-Villarreal"/>
    <s v="Customer-focused mobile Graphic Interface"/>
    <x v="74"/>
    <x v="853"/>
    <x v="1"/>
    <x v="548"/>
    <x v="1"/>
    <s v="USD"/>
    <n v="1274763600"/>
    <n v="1277874000"/>
    <b v="0"/>
    <b v="0"/>
    <s v="film &amp; video/shorts"/>
    <x v="871"/>
    <x v="869"/>
    <x v="4"/>
    <s v="shorts"/>
    <x v="790"/>
    <d v="2010-06-30T05:00:00"/>
  </r>
  <r>
    <n v="884"/>
    <s v="Strickland Group"/>
    <s v="Horizontal secondary interface"/>
    <x v="418"/>
    <x v="854"/>
    <x v="0"/>
    <x v="549"/>
    <x v="1"/>
    <s v="USD"/>
    <n v="1399179600"/>
    <n v="1399352400"/>
    <b v="0"/>
    <b v="1"/>
    <s v="theater/plays"/>
    <x v="872"/>
    <x v="870"/>
    <x v="3"/>
    <s v="plays"/>
    <x v="791"/>
    <d v="2014-05-06T05:00:00"/>
  </r>
  <r>
    <n v="885"/>
    <s v="Lynch Ltd"/>
    <s v="Virtual analyzing collaboration"/>
    <x v="37"/>
    <x v="855"/>
    <x v="1"/>
    <x v="550"/>
    <x v="1"/>
    <s v="USD"/>
    <n v="1275800400"/>
    <n v="1279083600"/>
    <b v="0"/>
    <b v="0"/>
    <s v="theater/plays"/>
    <x v="873"/>
    <x v="871"/>
    <x v="3"/>
    <s v="plays"/>
    <x v="792"/>
    <d v="2010-07-14T05:00:00"/>
  </r>
  <r>
    <n v="886"/>
    <s v="Sanders LLC"/>
    <s v="Multi-tiered explicit focus group"/>
    <x v="419"/>
    <x v="856"/>
    <x v="0"/>
    <x v="551"/>
    <x v="1"/>
    <s v="USD"/>
    <n v="1282798800"/>
    <n v="1284354000"/>
    <b v="0"/>
    <b v="0"/>
    <s v="music/indie rock"/>
    <x v="874"/>
    <x v="872"/>
    <x v="1"/>
    <s v="indie rock"/>
    <x v="793"/>
    <d v="2010-09-13T05:00:00"/>
  </r>
  <r>
    <n v="887"/>
    <s v="Cooper LLC"/>
    <s v="Multi-layered systematic knowledgebase"/>
    <x v="75"/>
    <x v="857"/>
    <x v="0"/>
    <x v="249"/>
    <x v="1"/>
    <s v="USD"/>
    <n v="1437109200"/>
    <n v="1441170000"/>
    <b v="0"/>
    <b v="1"/>
    <s v="theater/plays"/>
    <x v="875"/>
    <x v="873"/>
    <x v="3"/>
    <s v="plays"/>
    <x v="794"/>
    <d v="2015-09-02T05:00:00"/>
  </r>
  <r>
    <n v="888"/>
    <s v="Palmer Ltd"/>
    <s v="Reverse-engineered uniform knowledge user"/>
    <x v="306"/>
    <x v="858"/>
    <x v="1"/>
    <x v="552"/>
    <x v="1"/>
    <s v="USD"/>
    <n v="1491886800"/>
    <n v="1493528400"/>
    <b v="0"/>
    <b v="0"/>
    <s v="theater/plays"/>
    <x v="876"/>
    <x v="874"/>
    <x v="3"/>
    <s v="plays"/>
    <x v="795"/>
    <d v="2017-04-30T05:00:00"/>
  </r>
  <r>
    <n v="889"/>
    <s v="Santos Group"/>
    <s v="Secured dynamic capacity"/>
    <x v="36"/>
    <x v="859"/>
    <x v="1"/>
    <x v="393"/>
    <x v="1"/>
    <s v="USD"/>
    <n v="1394600400"/>
    <n v="1395205200"/>
    <b v="0"/>
    <b v="1"/>
    <s v="music/electric music"/>
    <x v="877"/>
    <x v="875"/>
    <x v="1"/>
    <s v="electric music"/>
    <x v="796"/>
    <d v="2014-03-19T05:00:00"/>
  </r>
  <r>
    <n v="890"/>
    <s v="Christian, Kim and Jimenez"/>
    <s v="Devolved foreground throughput"/>
    <x v="420"/>
    <x v="860"/>
    <x v="1"/>
    <x v="553"/>
    <x v="1"/>
    <s v="USD"/>
    <n v="1561352400"/>
    <n v="1561438800"/>
    <b v="0"/>
    <b v="0"/>
    <s v="music/indie rock"/>
    <x v="878"/>
    <x v="876"/>
    <x v="1"/>
    <s v="indie rock"/>
    <x v="797"/>
    <d v="2019-06-25T05:00:00"/>
  </r>
  <r>
    <n v="891"/>
    <s v="Williams, Price and Hurley"/>
    <s v="Synchronized demand-driven infrastructure"/>
    <x v="162"/>
    <x v="861"/>
    <x v="1"/>
    <x v="34"/>
    <x v="0"/>
    <s v="CAD"/>
    <n v="1322892000"/>
    <n v="1326693600"/>
    <b v="0"/>
    <b v="0"/>
    <s v="film &amp; video/documentary"/>
    <x v="879"/>
    <x v="877"/>
    <x v="4"/>
    <s v="documentary"/>
    <x v="798"/>
    <d v="2012-01-16T06:00:00"/>
  </r>
  <r>
    <n v="892"/>
    <s v="Anderson, Parks and Estrada"/>
    <s v="Realigned discrete structure"/>
    <x v="46"/>
    <x v="862"/>
    <x v="1"/>
    <x v="554"/>
    <x v="1"/>
    <s v="USD"/>
    <n v="1274418000"/>
    <n v="1277960400"/>
    <b v="0"/>
    <b v="0"/>
    <s v="publishing/translations"/>
    <x v="880"/>
    <x v="878"/>
    <x v="5"/>
    <s v="translations"/>
    <x v="799"/>
    <d v="2010-07-01T05:00:00"/>
  </r>
  <r>
    <n v="893"/>
    <s v="Collins-Martinez"/>
    <s v="Progressive grid-enabled website"/>
    <x v="141"/>
    <x v="863"/>
    <x v="1"/>
    <x v="134"/>
    <x v="6"/>
    <s v="EUR"/>
    <n v="1434344400"/>
    <n v="1434690000"/>
    <b v="0"/>
    <b v="1"/>
    <s v="film &amp; video/documentary"/>
    <x v="881"/>
    <x v="879"/>
    <x v="4"/>
    <s v="documentary"/>
    <x v="800"/>
    <d v="2015-06-19T05:00:00"/>
  </r>
  <r>
    <n v="894"/>
    <s v="Barrett Inc"/>
    <s v="Organic cohesive neural-net"/>
    <x v="12"/>
    <x v="9"/>
    <x v="1"/>
    <x v="75"/>
    <x v="4"/>
    <s v="GBP"/>
    <n v="1373518800"/>
    <n v="1376110800"/>
    <b v="0"/>
    <b v="1"/>
    <s v="film &amp; video/television"/>
    <x v="882"/>
    <x v="880"/>
    <x v="4"/>
    <s v="television"/>
    <x v="801"/>
    <d v="2013-08-10T05:00:00"/>
  </r>
  <r>
    <n v="895"/>
    <s v="Adams-Rollins"/>
    <s v="Integrated demand-driven info-mediaries"/>
    <x v="421"/>
    <x v="611"/>
    <x v="0"/>
    <x v="37"/>
    <x v="1"/>
    <s v="USD"/>
    <n v="1517637600"/>
    <n v="1518415200"/>
    <b v="0"/>
    <b v="0"/>
    <s v="theater/plays"/>
    <x v="883"/>
    <x v="881"/>
    <x v="3"/>
    <s v="plays"/>
    <x v="802"/>
    <d v="2018-02-12T06:00:00"/>
  </r>
  <r>
    <n v="896"/>
    <s v="Wright-Bryant"/>
    <s v="Reverse-engineered client-server extranet"/>
    <x v="174"/>
    <x v="864"/>
    <x v="1"/>
    <x v="555"/>
    <x v="2"/>
    <s v="AUD"/>
    <n v="1310619600"/>
    <n v="1310878800"/>
    <b v="0"/>
    <b v="1"/>
    <s v="food/food trucks"/>
    <x v="884"/>
    <x v="882"/>
    <x v="0"/>
    <s v="food trucks"/>
    <x v="803"/>
    <d v="2011-07-17T05:00:00"/>
  </r>
  <r>
    <n v="897"/>
    <s v="Berry-Cannon"/>
    <s v="Organized discrete encoding"/>
    <x v="35"/>
    <x v="865"/>
    <x v="0"/>
    <x v="11"/>
    <x v="1"/>
    <s v="USD"/>
    <n v="1556427600"/>
    <n v="1556600400"/>
    <b v="0"/>
    <b v="0"/>
    <s v="theater/plays"/>
    <x v="885"/>
    <x v="883"/>
    <x v="3"/>
    <s v="plays"/>
    <x v="212"/>
    <d v="2019-04-30T05:00:00"/>
  </r>
  <r>
    <n v="898"/>
    <s v="Davis-Gonzalez"/>
    <s v="Balanced regional flexibility"/>
    <x v="422"/>
    <x v="866"/>
    <x v="0"/>
    <x v="556"/>
    <x v="1"/>
    <s v="USD"/>
    <n v="1576476000"/>
    <n v="1576994400"/>
    <b v="0"/>
    <b v="0"/>
    <s v="film &amp; video/documentary"/>
    <x v="886"/>
    <x v="884"/>
    <x v="4"/>
    <s v="documentary"/>
    <x v="804"/>
    <d v="2019-12-22T06:00:00"/>
  </r>
  <r>
    <n v="899"/>
    <s v="Best-Young"/>
    <s v="Implemented multimedia time-frame"/>
    <x v="33"/>
    <x v="867"/>
    <x v="1"/>
    <x v="300"/>
    <x v="5"/>
    <s v="CHF"/>
    <n v="1381122000"/>
    <n v="1382677200"/>
    <b v="0"/>
    <b v="0"/>
    <s v="music/jazz"/>
    <x v="887"/>
    <x v="885"/>
    <x v="1"/>
    <s v="jazz"/>
    <x v="805"/>
    <d v="2013-10-25T05:00:00"/>
  </r>
  <r>
    <n v="900"/>
    <s v="Powers, Smith and Deleon"/>
    <s v="Enhanced uniform service-desk"/>
    <x v="0"/>
    <x v="50"/>
    <x v="0"/>
    <x v="49"/>
    <x v="1"/>
    <s v="USD"/>
    <n v="1411102800"/>
    <n v="1411189200"/>
    <b v="0"/>
    <b v="1"/>
    <s v="technology/web"/>
    <x v="50"/>
    <x v="50"/>
    <x v="2"/>
    <s v="web"/>
    <x v="806"/>
    <d v="2014-09-20T05:00:00"/>
  </r>
  <r>
    <n v="901"/>
    <s v="Hogan Group"/>
    <s v="Versatile bottom-line definition"/>
    <x v="36"/>
    <x v="868"/>
    <x v="1"/>
    <x v="122"/>
    <x v="1"/>
    <s v="USD"/>
    <n v="1531803600"/>
    <n v="1534654800"/>
    <b v="0"/>
    <b v="1"/>
    <s v="music/rock"/>
    <x v="888"/>
    <x v="886"/>
    <x v="1"/>
    <s v="rock"/>
    <x v="807"/>
    <d v="2018-08-19T05:00:00"/>
  </r>
  <r>
    <n v="902"/>
    <s v="Wang, Silva and Byrd"/>
    <s v="Integrated bifurcated software"/>
    <x v="1"/>
    <x v="869"/>
    <x v="1"/>
    <x v="460"/>
    <x v="1"/>
    <s v="USD"/>
    <n v="1454133600"/>
    <n v="1457762400"/>
    <b v="0"/>
    <b v="0"/>
    <s v="technology/web"/>
    <x v="889"/>
    <x v="887"/>
    <x v="2"/>
    <s v="web"/>
    <x v="722"/>
    <d v="2016-03-12T06:00:00"/>
  </r>
  <r>
    <n v="903"/>
    <s v="Parker-Morris"/>
    <s v="Assimilated next generation instruction set"/>
    <x v="423"/>
    <x v="870"/>
    <x v="2"/>
    <x v="443"/>
    <x v="1"/>
    <s v="USD"/>
    <n v="1336194000"/>
    <n v="1337490000"/>
    <b v="0"/>
    <b v="1"/>
    <s v="publishing/nonfiction"/>
    <x v="890"/>
    <x v="888"/>
    <x v="5"/>
    <s v="nonfiction"/>
    <x v="477"/>
    <d v="2012-05-20T05:00:00"/>
  </r>
  <r>
    <n v="904"/>
    <s v="Rodriguez, Johnson and Jackson"/>
    <s v="Digitized foreground array"/>
    <x v="191"/>
    <x v="871"/>
    <x v="0"/>
    <x v="36"/>
    <x v="1"/>
    <s v="USD"/>
    <n v="1349326800"/>
    <n v="1349672400"/>
    <b v="0"/>
    <b v="0"/>
    <s v="publishing/radio &amp; podcasts"/>
    <x v="891"/>
    <x v="889"/>
    <x v="5"/>
    <s v="radio &amp; podcasts"/>
    <x v="259"/>
    <d v="2012-10-08T05:00:00"/>
  </r>
  <r>
    <n v="905"/>
    <s v="Haynes PLC"/>
    <s v="Re-engineered clear-thinking project"/>
    <x v="58"/>
    <x v="872"/>
    <x v="1"/>
    <x v="64"/>
    <x v="1"/>
    <s v="USD"/>
    <n v="1379566800"/>
    <n v="1379826000"/>
    <b v="0"/>
    <b v="0"/>
    <s v="theater/plays"/>
    <x v="892"/>
    <x v="890"/>
    <x v="3"/>
    <s v="plays"/>
    <x v="9"/>
    <d v="2013-09-22T05:00:00"/>
  </r>
  <r>
    <n v="906"/>
    <s v="Hayes Group"/>
    <s v="Implemented even-keeled standardization"/>
    <x v="20"/>
    <x v="873"/>
    <x v="1"/>
    <x v="271"/>
    <x v="1"/>
    <s v="USD"/>
    <n v="1494651600"/>
    <n v="1497762000"/>
    <b v="1"/>
    <b v="1"/>
    <s v="film &amp; video/documentary"/>
    <x v="893"/>
    <x v="891"/>
    <x v="4"/>
    <s v="documentary"/>
    <x v="808"/>
    <d v="2017-06-18T05:00:00"/>
  </r>
  <r>
    <n v="907"/>
    <s v="White, Pena and Calhoun"/>
    <s v="Quality-focused asymmetric adapter"/>
    <x v="14"/>
    <x v="874"/>
    <x v="0"/>
    <x v="142"/>
    <x v="1"/>
    <s v="USD"/>
    <n v="1303880400"/>
    <n v="1304485200"/>
    <b v="0"/>
    <b v="0"/>
    <s v="theater/plays"/>
    <x v="894"/>
    <x v="892"/>
    <x v="3"/>
    <s v="plays"/>
    <x v="809"/>
    <d v="2011-05-04T05:00:00"/>
  </r>
  <r>
    <n v="908"/>
    <s v="Bryant-Pope"/>
    <s v="Networked intangible help-desk"/>
    <x v="424"/>
    <x v="875"/>
    <x v="1"/>
    <x v="557"/>
    <x v="1"/>
    <s v="USD"/>
    <n v="1335934800"/>
    <n v="1336885200"/>
    <b v="0"/>
    <b v="0"/>
    <s v="games/video games"/>
    <x v="895"/>
    <x v="893"/>
    <x v="6"/>
    <s v="video games"/>
    <x v="444"/>
    <d v="2012-05-13T05:00:00"/>
  </r>
  <r>
    <n v="909"/>
    <s v="Gates, Li and Thompson"/>
    <s v="Synchronized attitude-oriented frame"/>
    <x v="37"/>
    <x v="876"/>
    <x v="1"/>
    <x v="175"/>
    <x v="0"/>
    <s v="CAD"/>
    <n v="1528088400"/>
    <n v="1530421200"/>
    <b v="0"/>
    <b v="1"/>
    <s v="theater/plays"/>
    <x v="896"/>
    <x v="894"/>
    <x v="3"/>
    <s v="plays"/>
    <x v="384"/>
    <d v="2018-07-01T05:00:00"/>
  </r>
  <r>
    <n v="910"/>
    <s v="King-Morris"/>
    <s v="Proactive incremental architecture"/>
    <x v="425"/>
    <x v="877"/>
    <x v="3"/>
    <x v="102"/>
    <x v="1"/>
    <s v="USD"/>
    <n v="1421906400"/>
    <n v="1421992800"/>
    <b v="0"/>
    <b v="0"/>
    <s v="theater/plays"/>
    <x v="897"/>
    <x v="895"/>
    <x v="3"/>
    <s v="plays"/>
    <x v="810"/>
    <d v="2015-01-23T06:00:00"/>
  </r>
  <r>
    <n v="911"/>
    <s v="Carter, Cole and Curtis"/>
    <s v="Cloned responsive standardization"/>
    <x v="306"/>
    <x v="878"/>
    <x v="1"/>
    <x v="558"/>
    <x v="1"/>
    <s v="USD"/>
    <n v="1568005200"/>
    <n v="1568178000"/>
    <b v="1"/>
    <b v="0"/>
    <s v="technology/web"/>
    <x v="898"/>
    <x v="896"/>
    <x v="2"/>
    <s v="web"/>
    <x v="811"/>
    <d v="2019-09-11T05:00:00"/>
  </r>
  <r>
    <n v="912"/>
    <s v="Sanchez-Parsons"/>
    <s v="Reduced bifurcated pricing structure"/>
    <x v="37"/>
    <x v="879"/>
    <x v="1"/>
    <x v="559"/>
    <x v="1"/>
    <s v="USD"/>
    <n v="1346821200"/>
    <n v="1347944400"/>
    <b v="1"/>
    <b v="0"/>
    <s v="film &amp; video/drama"/>
    <x v="899"/>
    <x v="897"/>
    <x v="4"/>
    <s v="drama"/>
    <x v="812"/>
    <d v="2012-09-18T05:00:00"/>
  </r>
  <r>
    <n v="913"/>
    <s v="Rivera-Pearson"/>
    <s v="Re-engineered asymmetric challenge"/>
    <x v="426"/>
    <x v="880"/>
    <x v="0"/>
    <x v="560"/>
    <x v="2"/>
    <s v="AUD"/>
    <n v="1557637200"/>
    <n v="1558760400"/>
    <b v="0"/>
    <b v="0"/>
    <s v="film &amp; video/drama"/>
    <x v="900"/>
    <x v="898"/>
    <x v="4"/>
    <s v="drama"/>
    <x v="813"/>
    <d v="2019-05-25T05:00:00"/>
  </r>
  <r>
    <n v="914"/>
    <s v="Ramirez, Padilla and Barrera"/>
    <s v="Diverse client-driven conglomeration"/>
    <x v="330"/>
    <x v="881"/>
    <x v="0"/>
    <x v="561"/>
    <x v="4"/>
    <s v="GBP"/>
    <n v="1375592400"/>
    <n v="1376629200"/>
    <b v="0"/>
    <b v="0"/>
    <s v="theater/plays"/>
    <x v="901"/>
    <x v="899"/>
    <x v="3"/>
    <s v="plays"/>
    <x v="814"/>
    <d v="2013-08-16T05:00:00"/>
  </r>
  <r>
    <n v="915"/>
    <s v="Riggs Group"/>
    <s v="Configurable upward-trending solution"/>
    <x v="427"/>
    <x v="882"/>
    <x v="1"/>
    <x v="562"/>
    <x v="4"/>
    <s v="GBP"/>
    <n v="1503982800"/>
    <n v="1504760400"/>
    <b v="0"/>
    <b v="0"/>
    <s v="film &amp; video/television"/>
    <x v="902"/>
    <x v="900"/>
    <x v="4"/>
    <s v="television"/>
    <x v="80"/>
    <d v="2017-09-07T05:00:00"/>
  </r>
  <r>
    <n v="916"/>
    <s v="Clements Ltd"/>
    <s v="Persistent bandwidth-monitored framework"/>
    <x v="41"/>
    <x v="883"/>
    <x v="0"/>
    <x v="550"/>
    <x v="1"/>
    <s v="USD"/>
    <n v="1418882400"/>
    <n v="1419660000"/>
    <b v="0"/>
    <b v="0"/>
    <s v="photography/photography books"/>
    <x v="903"/>
    <x v="901"/>
    <x v="7"/>
    <s v="photography books"/>
    <x v="815"/>
    <d v="2014-12-27T06:00:00"/>
  </r>
  <r>
    <n v="917"/>
    <s v="Cooper Inc"/>
    <s v="Polarized discrete product"/>
    <x v="136"/>
    <x v="884"/>
    <x v="2"/>
    <x v="11"/>
    <x v="4"/>
    <s v="GBP"/>
    <n v="1309237200"/>
    <n v="1311310800"/>
    <b v="0"/>
    <b v="1"/>
    <s v="film &amp; video/shorts"/>
    <x v="904"/>
    <x v="902"/>
    <x v="4"/>
    <s v="shorts"/>
    <x v="816"/>
    <d v="2011-07-22T05:00:00"/>
  </r>
  <r>
    <n v="918"/>
    <s v="Jones-Gonzalez"/>
    <s v="Seamless dynamic website"/>
    <x v="167"/>
    <x v="885"/>
    <x v="1"/>
    <x v="388"/>
    <x v="5"/>
    <s v="CHF"/>
    <n v="1343365200"/>
    <n v="1344315600"/>
    <b v="0"/>
    <b v="0"/>
    <s v="publishing/radio &amp; podcasts"/>
    <x v="905"/>
    <x v="903"/>
    <x v="5"/>
    <s v="radio &amp; podcasts"/>
    <x v="474"/>
    <d v="2012-08-07T05:00:00"/>
  </r>
  <r>
    <n v="919"/>
    <s v="Fox Ltd"/>
    <s v="Extended multimedia firmware"/>
    <x v="428"/>
    <x v="886"/>
    <x v="0"/>
    <x v="537"/>
    <x v="2"/>
    <s v="AUD"/>
    <n v="1507957200"/>
    <n v="1510725600"/>
    <b v="0"/>
    <b v="1"/>
    <s v="theater/plays"/>
    <x v="906"/>
    <x v="904"/>
    <x v="3"/>
    <s v="plays"/>
    <x v="817"/>
    <d v="2017-11-15T06:00:00"/>
  </r>
  <r>
    <n v="920"/>
    <s v="Green, Murphy and Webb"/>
    <s v="Versatile directional project"/>
    <x v="98"/>
    <x v="887"/>
    <x v="1"/>
    <x v="563"/>
    <x v="1"/>
    <s v="USD"/>
    <n v="1549519200"/>
    <n v="1551247200"/>
    <b v="1"/>
    <b v="0"/>
    <s v="film &amp; video/animation"/>
    <x v="907"/>
    <x v="905"/>
    <x v="4"/>
    <s v="animation"/>
    <x v="818"/>
    <d v="2019-02-27T06:00:00"/>
  </r>
  <r>
    <n v="921"/>
    <s v="Stevenson PLC"/>
    <s v="Profound directional knowledge user"/>
    <x v="429"/>
    <x v="888"/>
    <x v="0"/>
    <x v="63"/>
    <x v="1"/>
    <s v="USD"/>
    <n v="1329026400"/>
    <n v="1330236000"/>
    <b v="0"/>
    <b v="0"/>
    <s v="technology/web"/>
    <x v="908"/>
    <x v="906"/>
    <x v="2"/>
    <s v="web"/>
    <x v="819"/>
    <d v="2012-02-26T06:00:00"/>
  </r>
  <r>
    <n v="922"/>
    <s v="Soto-Anthony"/>
    <s v="Ameliorated logistical capability"/>
    <x v="430"/>
    <x v="889"/>
    <x v="1"/>
    <x v="564"/>
    <x v="1"/>
    <s v="USD"/>
    <n v="1544335200"/>
    <n v="1545112800"/>
    <b v="0"/>
    <b v="1"/>
    <s v="music/world music"/>
    <x v="909"/>
    <x v="907"/>
    <x v="1"/>
    <s v="world music"/>
    <x v="609"/>
    <d v="2018-12-18T06:00:00"/>
  </r>
  <r>
    <n v="923"/>
    <s v="Wise and Sons"/>
    <s v="Sharable discrete definition"/>
    <x v="12"/>
    <x v="890"/>
    <x v="1"/>
    <x v="174"/>
    <x v="1"/>
    <s v="USD"/>
    <n v="1279083600"/>
    <n v="1279170000"/>
    <b v="0"/>
    <b v="0"/>
    <s v="theater/plays"/>
    <x v="910"/>
    <x v="908"/>
    <x v="3"/>
    <s v="plays"/>
    <x v="547"/>
    <d v="2010-07-15T05:00:00"/>
  </r>
  <r>
    <n v="924"/>
    <s v="Butler-Barr"/>
    <s v="User-friendly next generation core"/>
    <x v="431"/>
    <x v="891"/>
    <x v="1"/>
    <x v="565"/>
    <x v="6"/>
    <s v="EUR"/>
    <n v="1572498000"/>
    <n v="1573452000"/>
    <b v="0"/>
    <b v="0"/>
    <s v="theater/plays"/>
    <x v="911"/>
    <x v="909"/>
    <x v="3"/>
    <s v="plays"/>
    <x v="820"/>
    <d v="2019-11-11T06:00:00"/>
  </r>
  <r>
    <n v="925"/>
    <s v="Wilson, Jefferson and Anderson"/>
    <s v="Profit-focused empowering system engine"/>
    <x v="162"/>
    <x v="892"/>
    <x v="1"/>
    <x v="167"/>
    <x v="1"/>
    <s v="USD"/>
    <n v="1506056400"/>
    <n v="1507093200"/>
    <b v="0"/>
    <b v="0"/>
    <s v="theater/plays"/>
    <x v="912"/>
    <x v="910"/>
    <x v="3"/>
    <s v="plays"/>
    <x v="821"/>
    <d v="2017-10-04T05:00:00"/>
  </r>
  <r>
    <n v="926"/>
    <s v="Brown-Oliver"/>
    <s v="Synchronized cohesive encoding"/>
    <x v="251"/>
    <x v="893"/>
    <x v="0"/>
    <x v="27"/>
    <x v="1"/>
    <s v="USD"/>
    <n v="1463029200"/>
    <n v="1463374800"/>
    <b v="0"/>
    <b v="0"/>
    <s v="food/food trucks"/>
    <x v="913"/>
    <x v="911"/>
    <x v="0"/>
    <s v="food trucks"/>
    <x v="151"/>
    <d v="2016-05-16T05:00:00"/>
  </r>
  <r>
    <n v="927"/>
    <s v="Davis-Gardner"/>
    <s v="Synergistic dynamic utilization"/>
    <x v="44"/>
    <x v="894"/>
    <x v="0"/>
    <x v="95"/>
    <x v="1"/>
    <s v="USD"/>
    <n v="1342069200"/>
    <n v="1344574800"/>
    <b v="0"/>
    <b v="0"/>
    <s v="theater/plays"/>
    <x v="914"/>
    <x v="912"/>
    <x v="3"/>
    <s v="plays"/>
    <x v="822"/>
    <d v="2012-08-10T05:00:00"/>
  </r>
  <r>
    <n v="928"/>
    <s v="Dawson Group"/>
    <s v="Triple-buffered bi-directional model"/>
    <x v="225"/>
    <x v="895"/>
    <x v="1"/>
    <x v="566"/>
    <x v="6"/>
    <s v="EUR"/>
    <n v="1388296800"/>
    <n v="1389074400"/>
    <b v="0"/>
    <b v="0"/>
    <s v="technology/web"/>
    <x v="915"/>
    <x v="913"/>
    <x v="2"/>
    <s v="web"/>
    <x v="823"/>
    <d v="2014-01-07T06:00:00"/>
  </r>
  <r>
    <n v="929"/>
    <s v="Turner-Terrell"/>
    <s v="Polarized tertiary function"/>
    <x v="20"/>
    <x v="896"/>
    <x v="1"/>
    <x v="229"/>
    <x v="4"/>
    <s v="GBP"/>
    <n v="1493787600"/>
    <n v="1494997200"/>
    <b v="0"/>
    <b v="0"/>
    <s v="theater/plays"/>
    <x v="916"/>
    <x v="914"/>
    <x v="3"/>
    <s v="plays"/>
    <x v="824"/>
    <d v="2017-05-17T05:00:00"/>
  </r>
  <r>
    <n v="930"/>
    <s v="Hall, Buchanan and Benton"/>
    <s v="Configurable fault-tolerant structure"/>
    <x v="26"/>
    <x v="897"/>
    <x v="1"/>
    <x v="72"/>
    <x v="1"/>
    <s v="USD"/>
    <n v="1424844000"/>
    <n v="1425448800"/>
    <b v="0"/>
    <b v="1"/>
    <s v="theater/plays"/>
    <x v="917"/>
    <x v="915"/>
    <x v="3"/>
    <s v="plays"/>
    <x v="825"/>
    <d v="2015-03-04T06:00:00"/>
  </r>
  <r>
    <n v="931"/>
    <s v="Lowery, Hayden and Cruz"/>
    <s v="Digitized 24/7 budgetary management"/>
    <x v="58"/>
    <x v="898"/>
    <x v="0"/>
    <x v="192"/>
    <x v="1"/>
    <s v="USD"/>
    <n v="1403931600"/>
    <n v="1404104400"/>
    <b v="0"/>
    <b v="1"/>
    <s v="theater/plays"/>
    <x v="918"/>
    <x v="916"/>
    <x v="3"/>
    <s v="plays"/>
    <x v="826"/>
    <d v="2014-06-30T05:00:00"/>
  </r>
  <r>
    <n v="932"/>
    <s v="Mora, Miller and Harper"/>
    <s v="Stand-alone zero tolerance algorithm"/>
    <x v="173"/>
    <x v="899"/>
    <x v="1"/>
    <x v="358"/>
    <x v="1"/>
    <s v="USD"/>
    <n v="1394514000"/>
    <n v="1394773200"/>
    <b v="0"/>
    <b v="0"/>
    <s v="music/rock"/>
    <x v="919"/>
    <x v="917"/>
    <x v="1"/>
    <s v="rock"/>
    <x v="827"/>
    <d v="2014-03-14T05:00:00"/>
  </r>
  <r>
    <n v="933"/>
    <s v="Espinoza Group"/>
    <s v="Implemented tangible support"/>
    <x v="432"/>
    <x v="900"/>
    <x v="1"/>
    <x v="567"/>
    <x v="1"/>
    <s v="USD"/>
    <n v="1365397200"/>
    <n v="1366520400"/>
    <b v="0"/>
    <b v="0"/>
    <s v="theater/plays"/>
    <x v="920"/>
    <x v="918"/>
    <x v="3"/>
    <s v="plays"/>
    <x v="828"/>
    <d v="2013-04-21T05:00:00"/>
  </r>
  <r>
    <n v="934"/>
    <s v="Davis, Crawford and Lopez"/>
    <s v="Reactive radical framework"/>
    <x v="8"/>
    <x v="901"/>
    <x v="1"/>
    <x v="339"/>
    <x v="1"/>
    <s v="USD"/>
    <n v="1456120800"/>
    <n v="1456639200"/>
    <b v="0"/>
    <b v="0"/>
    <s v="theater/plays"/>
    <x v="921"/>
    <x v="919"/>
    <x v="3"/>
    <s v="plays"/>
    <x v="829"/>
    <d v="2016-02-28T06:00:00"/>
  </r>
  <r>
    <n v="935"/>
    <s v="Richards, Stevens and Fleming"/>
    <s v="Object-based full-range knowledge user"/>
    <x v="55"/>
    <x v="902"/>
    <x v="1"/>
    <x v="227"/>
    <x v="1"/>
    <s v="USD"/>
    <n v="1437714000"/>
    <n v="1438318800"/>
    <b v="0"/>
    <b v="0"/>
    <s v="theater/plays"/>
    <x v="922"/>
    <x v="920"/>
    <x v="3"/>
    <s v="plays"/>
    <x v="830"/>
    <d v="2015-07-31T05:00:00"/>
  </r>
  <r>
    <n v="936"/>
    <s v="Brown Ltd"/>
    <s v="Enhanced composite contingency"/>
    <x v="100"/>
    <x v="903"/>
    <x v="0"/>
    <x v="356"/>
    <x v="1"/>
    <s v="USD"/>
    <n v="1563771600"/>
    <n v="1564030800"/>
    <b v="1"/>
    <b v="0"/>
    <s v="theater/plays"/>
    <x v="923"/>
    <x v="921"/>
    <x v="3"/>
    <s v="plays"/>
    <x v="831"/>
    <d v="2019-07-25T05:00:00"/>
  </r>
  <r>
    <n v="937"/>
    <s v="Tapia, Sandoval and Hurley"/>
    <s v="Cloned fresh-thinking model"/>
    <x v="409"/>
    <x v="904"/>
    <x v="3"/>
    <x v="568"/>
    <x v="1"/>
    <s v="USD"/>
    <n v="1448517600"/>
    <n v="1449295200"/>
    <b v="0"/>
    <b v="0"/>
    <s v="film &amp; video/documentary"/>
    <x v="924"/>
    <x v="922"/>
    <x v="4"/>
    <s v="documentary"/>
    <x v="832"/>
    <d v="2015-12-05T06:00:00"/>
  </r>
  <r>
    <n v="938"/>
    <s v="Allen Inc"/>
    <s v="Total dedicated benchmark"/>
    <x v="243"/>
    <x v="905"/>
    <x v="1"/>
    <x v="87"/>
    <x v="1"/>
    <s v="USD"/>
    <n v="1528779600"/>
    <n v="1531890000"/>
    <b v="0"/>
    <b v="1"/>
    <s v="publishing/fiction"/>
    <x v="925"/>
    <x v="923"/>
    <x v="5"/>
    <s v="fiction"/>
    <x v="833"/>
    <d v="2018-07-18T05:00:00"/>
  </r>
  <r>
    <n v="939"/>
    <s v="Williams, Johnson and Campbell"/>
    <s v="Streamlined human-resource Graphic Interface"/>
    <x v="75"/>
    <x v="906"/>
    <x v="0"/>
    <x v="109"/>
    <x v="1"/>
    <s v="USD"/>
    <n v="1304744400"/>
    <n v="1306213200"/>
    <b v="0"/>
    <b v="1"/>
    <s v="games/video games"/>
    <x v="926"/>
    <x v="924"/>
    <x v="6"/>
    <s v="video games"/>
    <x v="834"/>
    <d v="2011-05-24T05:00:00"/>
  </r>
  <r>
    <n v="940"/>
    <s v="Wiggins Ltd"/>
    <s v="Upgradable analyzing core"/>
    <x v="34"/>
    <x v="907"/>
    <x v="2"/>
    <x v="569"/>
    <x v="0"/>
    <s v="CAD"/>
    <n v="1354341600"/>
    <n v="1356242400"/>
    <b v="0"/>
    <b v="0"/>
    <s v="technology/web"/>
    <x v="927"/>
    <x v="925"/>
    <x v="2"/>
    <s v="web"/>
    <x v="835"/>
    <d v="2012-12-23T06:00:00"/>
  </r>
  <r>
    <n v="941"/>
    <s v="Luna-Horne"/>
    <s v="Profound exuding pricing structure"/>
    <x v="433"/>
    <x v="908"/>
    <x v="0"/>
    <x v="373"/>
    <x v="1"/>
    <s v="USD"/>
    <n v="1294552800"/>
    <n v="1297576800"/>
    <b v="1"/>
    <b v="0"/>
    <s v="theater/plays"/>
    <x v="928"/>
    <x v="926"/>
    <x v="3"/>
    <s v="plays"/>
    <x v="836"/>
    <d v="2011-02-13T06:00:00"/>
  </r>
  <r>
    <n v="942"/>
    <s v="Allen Inc"/>
    <s v="Horizontal optimizing model"/>
    <x v="103"/>
    <x v="909"/>
    <x v="0"/>
    <x v="109"/>
    <x v="2"/>
    <s v="AUD"/>
    <n v="1295935200"/>
    <n v="1296194400"/>
    <b v="0"/>
    <b v="0"/>
    <s v="theater/plays"/>
    <x v="929"/>
    <x v="927"/>
    <x v="3"/>
    <s v="plays"/>
    <x v="837"/>
    <d v="2011-01-28T06:00:00"/>
  </r>
  <r>
    <n v="943"/>
    <s v="Peterson, Gonzalez and Spencer"/>
    <s v="Synchronized fault-tolerant algorithm"/>
    <x v="168"/>
    <x v="910"/>
    <x v="1"/>
    <x v="493"/>
    <x v="1"/>
    <s v="USD"/>
    <n v="1411534800"/>
    <n v="1414558800"/>
    <b v="0"/>
    <b v="0"/>
    <s v="food/food trucks"/>
    <x v="930"/>
    <x v="928"/>
    <x v="0"/>
    <s v="food trucks"/>
    <x v="219"/>
    <d v="2014-10-29T05:00:00"/>
  </r>
  <r>
    <n v="944"/>
    <s v="Walter Inc"/>
    <s v="Streamlined 5thgeneration intranet"/>
    <x v="83"/>
    <x v="911"/>
    <x v="0"/>
    <x v="570"/>
    <x v="2"/>
    <s v="AUD"/>
    <n v="1486706400"/>
    <n v="1488348000"/>
    <b v="0"/>
    <b v="0"/>
    <s v="photography/photography books"/>
    <x v="931"/>
    <x v="929"/>
    <x v="7"/>
    <s v="photography books"/>
    <x v="365"/>
    <d v="2017-03-01T06:00:00"/>
  </r>
  <r>
    <n v="945"/>
    <s v="Sanders, Farley and Huffman"/>
    <s v="Cross-group clear-thinking task-force"/>
    <x v="434"/>
    <x v="912"/>
    <x v="0"/>
    <x v="571"/>
    <x v="1"/>
    <s v="USD"/>
    <n v="1333602000"/>
    <n v="1334898000"/>
    <b v="1"/>
    <b v="0"/>
    <s v="photography/photography books"/>
    <x v="932"/>
    <x v="930"/>
    <x v="7"/>
    <s v="photography books"/>
    <x v="838"/>
    <d v="2012-04-20T05:00:00"/>
  </r>
  <r>
    <n v="946"/>
    <s v="Hall, Holmes and Walker"/>
    <s v="Public-key bandwidth-monitored intranet"/>
    <x v="184"/>
    <x v="913"/>
    <x v="0"/>
    <x v="483"/>
    <x v="1"/>
    <s v="USD"/>
    <n v="1308200400"/>
    <n v="1308373200"/>
    <b v="0"/>
    <b v="0"/>
    <s v="theater/plays"/>
    <x v="933"/>
    <x v="931"/>
    <x v="3"/>
    <s v="plays"/>
    <x v="839"/>
    <d v="2011-06-18T05:00:00"/>
  </r>
  <r>
    <n v="947"/>
    <s v="Smith-Powell"/>
    <s v="Upgradable clear-thinking hardware"/>
    <x v="136"/>
    <x v="914"/>
    <x v="0"/>
    <x v="171"/>
    <x v="1"/>
    <s v="USD"/>
    <n v="1411707600"/>
    <n v="1412312400"/>
    <b v="0"/>
    <b v="0"/>
    <s v="theater/plays"/>
    <x v="934"/>
    <x v="932"/>
    <x v="3"/>
    <s v="plays"/>
    <x v="840"/>
    <d v="2014-10-03T05:00:00"/>
  </r>
  <r>
    <n v="948"/>
    <s v="Smith-Hill"/>
    <s v="Integrated holistic paradigm"/>
    <x v="151"/>
    <x v="915"/>
    <x v="3"/>
    <x v="415"/>
    <x v="1"/>
    <s v="USD"/>
    <n v="1418364000"/>
    <n v="1419228000"/>
    <b v="1"/>
    <b v="1"/>
    <s v="film &amp; video/documentary"/>
    <x v="935"/>
    <x v="933"/>
    <x v="4"/>
    <s v="documentary"/>
    <x v="841"/>
    <d v="2014-12-22T06:00:00"/>
  </r>
  <r>
    <n v="949"/>
    <s v="Wright LLC"/>
    <s v="Seamless clear-thinking conglomeration"/>
    <x v="291"/>
    <x v="916"/>
    <x v="1"/>
    <x v="84"/>
    <x v="1"/>
    <s v="USD"/>
    <n v="1429333200"/>
    <n v="1430974800"/>
    <b v="0"/>
    <b v="0"/>
    <s v="technology/web"/>
    <x v="936"/>
    <x v="934"/>
    <x v="2"/>
    <s v="web"/>
    <x v="842"/>
    <d v="2015-05-07T05:00:00"/>
  </r>
  <r>
    <n v="950"/>
    <s v="Williams, Orozco and Gomez"/>
    <s v="Persistent content-based methodology"/>
    <x v="0"/>
    <x v="297"/>
    <x v="0"/>
    <x v="49"/>
    <x v="1"/>
    <s v="USD"/>
    <n v="1555390800"/>
    <n v="1555822800"/>
    <b v="0"/>
    <b v="1"/>
    <s v="theater/plays"/>
    <x v="298"/>
    <x v="298"/>
    <x v="3"/>
    <s v="plays"/>
    <x v="843"/>
    <d v="2019-04-21T05:00:00"/>
  </r>
  <r>
    <n v="951"/>
    <s v="Peterson Ltd"/>
    <s v="Re-engineered 24hour matrix"/>
    <x v="435"/>
    <x v="917"/>
    <x v="1"/>
    <x v="572"/>
    <x v="1"/>
    <s v="USD"/>
    <n v="1482732000"/>
    <n v="1482818400"/>
    <b v="0"/>
    <b v="1"/>
    <s v="music/rock"/>
    <x v="937"/>
    <x v="935"/>
    <x v="1"/>
    <s v="rock"/>
    <x v="844"/>
    <d v="2016-12-27T06:00:00"/>
  </r>
  <r>
    <n v="952"/>
    <s v="Cummings-Hayes"/>
    <s v="Virtual multi-tasking core"/>
    <x v="436"/>
    <x v="918"/>
    <x v="3"/>
    <x v="428"/>
    <x v="1"/>
    <s v="USD"/>
    <n v="1470718800"/>
    <n v="1471928400"/>
    <b v="0"/>
    <b v="0"/>
    <s v="film &amp; video/documentary"/>
    <x v="938"/>
    <x v="936"/>
    <x v="4"/>
    <s v="documentary"/>
    <x v="845"/>
    <d v="2016-08-23T05:00:00"/>
  </r>
  <r>
    <n v="953"/>
    <s v="Boyle Ltd"/>
    <s v="Streamlined fault-tolerant conglomeration"/>
    <x v="88"/>
    <x v="919"/>
    <x v="0"/>
    <x v="356"/>
    <x v="1"/>
    <s v="USD"/>
    <n v="1450591200"/>
    <n v="1453701600"/>
    <b v="0"/>
    <b v="1"/>
    <s v="film &amp; video/science fiction"/>
    <x v="939"/>
    <x v="937"/>
    <x v="4"/>
    <s v="science fiction"/>
    <x v="846"/>
    <d v="2016-01-25T06:00:00"/>
  </r>
  <r>
    <n v="954"/>
    <s v="Henderson, Parker and Diaz"/>
    <s v="Enterprise-wide client-driven policy"/>
    <x v="142"/>
    <x v="920"/>
    <x v="1"/>
    <x v="573"/>
    <x v="2"/>
    <s v="AUD"/>
    <n v="1348290000"/>
    <n v="1350363600"/>
    <b v="0"/>
    <b v="0"/>
    <s v="technology/web"/>
    <x v="940"/>
    <x v="938"/>
    <x v="2"/>
    <s v="web"/>
    <x v="110"/>
    <d v="2012-10-16T05:00:00"/>
  </r>
  <r>
    <n v="955"/>
    <s v="Moss-Obrien"/>
    <s v="Function-based next generation emulation"/>
    <x v="31"/>
    <x v="921"/>
    <x v="1"/>
    <x v="175"/>
    <x v="1"/>
    <s v="USD"/>
    <n v="1353823200"/>
    <n v="1353996000"/>
    <b v="0"/>
    <b v="0"/>
    <s v="theater/plays"/>
    <x v="941"/>
    <x v="939"/>
    <x v="3"/>
    <s v="plays"/>
    <x v="847"/>
    <d v="2012-11-27T06:00:00"/>
  </r>
  <r>
    <n v="956"/>
    <s v="Wood Inc"/>
    <s v="Re-engineered composite focus group"/>
    <x v="437"/>
    <x v="922"/>
    <x v="0"/>
    <x v="268"/>
    <x v="1"/>
    <s v="USD"/>
    <n v="1450764000"/>
    <n v="1451109600"/>
    <b v="0"/>
    <b v="0"/>
    <s v="film &amp; video/science fiction"/>
    <x v="942"/>
    <x v="940"/>
    <x v="4"/>
    <s v="science fiction"/>
    <x v="848"/>
    <d v="2015-12-26T06:00:00"/>
  </r>
  <r>
    <n v="957"/>
    <s v="Riley, Cohen and Goodman"/>
    <s v="Profound mission-critical function"/>
    <x v="122"/>
    <x v="923"/>
    <x v="1"/>
    <x v="54"/>
    <x v="1"/>
    <s v="USD"/>
    <n v="1329372000"/>
    <n v="1329631200"/>
    <b v="0"/>
    <b v="0"/>
    <s v="theater/plays"/>
    <x v="943"/>
    <x v="941"/>
    <x v="3"/>
    <s v="plays"/>
    <x v="849"/>
    <d v="2012-02-19T06:00:00"/>
  </r>
  <r>
    <n v="958"/>
    <s v="Green, Robinson and Ho"/>
    <s v="De-engineered zero-defect open system"/>
    <x v="65"/>
    <x v="924"/>
    <x v="1"/>
    <x v="192"/>
    <x v="1"/>
    <s v="USD"/>
    <n v="1277096400"/>
    <n v="1278997200"/>
    <b v="0"/>
    <b v="0"/>
    <s v="film &amp; video/animation"/>
    <x v="944"/>
    <x v="942"/>
    <x v="4"/>
    <s v="animation"/>
    <x v="780"/>
    <d v="2010-07-13T05:00:00"/>
  </r>
  <r>
    <n v="959"/>
    <s v="Black-Graham"/>
    <s v="Operative hybrid utilization"/>
    <x v="438"/>
    <x v="925"/>
    <x v="0"/>
    <x v="406"/>
    <x v="1"/>
    <s v="USD"/>
    <n v="1277701200"/>
    <n v="1280120400"/>
    <b v="0"/>
    <b v="0"/>
    <s v="publishing/translations"/>
    <x v="945"/>
    <x v="943"/>
    <x v="5"/>
    <s v="translations"/>
    <x v="140"/>
    <d v="2010-07-26T05:00:00"/>
  </r>
  <r>
    <n v="960"/>
    <s v="Robbins Group"/>
    <s v="Function-based interactive matrix"/>
    <x v="20"/>
    <x v="926"/>
    <x v="0"/>
    <x v="12"/>
    <x v="1"/>
    <s v="USD"/>
    <n v="1454911200"/>
    <n v="1458104400"/>
    <b v="0"/>
    <b v="0"/>
    <s v="technology/web"/>
    <x v="946"/>
    <x v="944"/>
    <x v="2"/>
    <s v="web"/>
    <x v="850"/>
    <d v="2016-03-16T05:00:00"/>
  </r>
  <r>
    <n v="961"/>
    <s v="Mason, Case and May"/>
    <s v="Optimized content-based collaboration"/>
    <x v="57"/>
    <x v="927"/>
    <x v="1"/>
    <x v="287"/>
    <x v="1"/>
    <s v="USD"/>
    <n v="1297922400"/>
    <n v="1298268000"/>
    <b v="0"/>
    <b v="0"/>
    <s v="publishing/translations"/>
    <x v="947"/>
    <x v="945"/>
    <x v="5"/>
    <s v="translations"/>
    <x v="851"/>
    <d v="2011-02-21T06:00:00"/>
  </r>
  <r>
    <n v="962"/>
    <s v="Harris, Russell and Mitchell"/>
    <s v="User-centric cohesive policy"/>
    <x v="136"/>
    <x v="928"/>
    <x v="1"/>
    <x v="574"/>
    <x v="1"/>
    <s v="USD"/>
    <n v="1384408800"/>
    <n v="1386223200"/>
    <b v="0"/>
    <b v="0"/>
    <s v="food/food trucks"/>
    <x v="948"/>
    <x v="946"/>
    <x v="0"/>
    <s v="food trucks"/>
    <x v="852"/>
    <d v="2013-12-05T06:00:00"/>
  </r>
  <r>
    <n v="963"/>
    <s v="Rodriguez-Robinson"/>
    <s v="Ergonomic methodical hub"/>
    <x v="291"/>
    <x v="929"/>
    <x v="0"/>
    <x v="493"/>
    <x v="6"/>
    <s v="EUR"/>
    <n v="1299304800"/>
    <n v="1299823200"/>
    <b v="0"/>
    <b v="1"/>
    <s v="photography/photography books"/>
    <x v="949"/>
    <x v="947"/>
    <x v="7"/>
    <s v="photography books"/>
    <x v="853"/>
    <d v="2011-03-11T06:00:00"/>
  </r>
  <r>
    <n v="964"/>
    <s v="Peck, Higgins and Smith"/>
    <s v="Devolved disintermediate encryption"/>
    <x v="41"/>
    <x v="930"/>
    <x v="1"/>
    <x v="287"/>
    <x v="1"/>
    <s v="USD"/>
    <n v="1431320400"/>
    <n v="1431752400"/>
    <b v="0"/>
    <b v="0"/>
    <s v="theater/plays"/>
    <x v="950"/>
    <x v="948"/>
    <x v="3"/>
    <s v="plays"/>
    <x v="854"/>
    <d v="2015-05-16T05:00:00"/>
  </r>
  <r>
    <n v="965"/>
    <s v="Nunez-King"/>
    <s v="Phased clear-thinking policy"/>
    <x v="196"/>
    <x v="931"/>
    <x v="1"/>
    <x v="512"/>
    <x v="4"/>
    <s v="GBP"/>
    <n v="1264399200"/>
    <n v="1267855200"/>
    <b v="0"/>
    <b v="0"/>
    <s v="music/rock"/>
    <x v="951"/>
    <x v="949"/>
    <x v="1"/>
    <s v="rock"/>
    <x v="67"/>
    <d v="2010-03-06T06:00:00"/>
  </r>
  <r>
    <n v="966"/>
    <s v="Davis and Sons"/>
    <s v="Seamless solution-oriented capacity"/>
    <x v="12"/>
    <x v="932"/>
    <x v="1"/>
    <x v="242"/>
    <x v="1"/>
    <s v="USD"/>
    <n v="1497502800"/>
    <n v="1497675600"/>
    <b v="0"/>
    <b v="0"/>
    <s v="theater/plays"/>
    <x v="952"/>
    <x v="950"/>
    <x v="3"/>
    <s v="plays"/>
    <x v="855"/>
    <d v="2017-06-17T05:00:00"/>
  </r>
  <r>
    <n v="967"/>
    <s v="Howard-Douglas"/>
    <s v="Organized human-resource attitude"/>
    <x v="439"/>
    <x v="933"/>
    <x v="1"/>
    <x v="575"/>
    <x v="1"/>
    <s v="USD"/>
    <n v="1333688400"/>
    <n v="1336885200"/>
    <b v="0"/>
    <b v="0"/>
    <s v="music/world music"/>
    <x v="953"/>
    <x v="951"/>
    <x v="1"/>
    <s v="world music"/>
    <x v="107"/>
    <d v="2012-05-13T05:00:00"/>
  </r>
  <r>
    <n v="968"/>
    <s v="Gonzalez-White"/>
    <s v="Open-architected disintermediate budgetary management"/>
    <x v="166"/>
    <x v="934"/>
    <x v="1"/>
    <x v="493"/>
    <x v="1"/>
    <s v="USD"/>
    <n v="1293861600"/>
    <n v="1295157600"/>
    <b v="0"/>
    <b v="0"/>
    <s v="food/food trucks"/>
    <x v="954"/>
    <x v="952"/>
    <x v="0"/>
    <s v="food trucks"/>
    <x v="344"/>
    <d v="2011-01-16T06:00:00"/>
  </r>
  <r>
    <n v="969"/>
    <s v="Lopez-King"/>
    <s v="Multi-lateral radical solution"/>
    <x v="58"/>
    <x v="935"/>
    <x v="1"/>
    <x v="576"/>
    <x v="1"/>
    <s v="USD"/>
    <n v="1576994400"/>
    <n v="1577599200"/>
    <b v="0"/>
    <b v="0"/>
    <s v="theater/plays"/>
    <x v="955"/>
    <x v="953"/>
    <x v="3"/>
    <s v="plays"/>
    <x v="856"/>
    <d v="2019-12-29T06:00:00"/>
  </r>
  <r>
    <n v="970"/>
    <s v="Glover-Nelson"/>
    <s v="Inverse context-sensitive info-mediaries"/>
    <x v="309"/>
    <x v="936"/>
    <x v="0"/>
    <x v="577"/>
    <x v="1"/>
    <s v="USD"/>
    <n v="1304917200"/>
    <n v="1305003600"/>
    <b v="0"/>
    <b v="0"/>
    <s v="theater/plays"/>
    <x v="956"/>
    <x v="954"/>
    <x v="3"/>
    <s v="plays"/>
    <x v="857"/>
    <d v="2011-05-10T05:00:00"/>
  </r>
  <r>
    <n v="971"/>
    <s v="Garner and Sons"/>
    <s v="Versatile neutral workforce"/>
    <x v="135"/>
    <x v="937"/>
    <x v="0"/>
    <x v="3"/>
    <x v="1"/>
    <s v="USD"/>
    <n v="1381208400"/>
    <n v="1381726800"/>
    <b v="0"/>
    <b v="0"/>
    <s v="film &amp; video/television"/>
    <x v="957"/>
    <x v="955"/>
    <x v="4"/>
    <s v="television"/>
    <x v="858"/>
    <d v="2013-10-14T05:00:00"/>
  </r>
  <r>
    <n v="972"/>
    <s v="Sellers, Roach and Garrison"/>
    <s v="Multi-tiered systematic knowledge user"/>
    <x v="440"/>
    <x v="938"/>
    <x v="1"/>
    <x v="578"/>
    <x v="1"/>
    <s v="USD"/>
    <n v="1401685200"/>
    <n v="1402462800"/>
    <b v="0"/>
    <b v="1"/>
    <s v="technology/web"/>
    <x v="958"/>
    <x v="956"/>
    <x v="2"/>
    <s v="web"/>
    <x v="859"/>
    <d v="2014-06-11T05:00:00"/>
  </r>
  <r>
    <n v="973"/>
    <s v="Herrera, Bennett and Silva"/>
    <s v="Programmable multi-state algorithm"/>
    <x v="441"/>
    <x v="939"/>
    <x v="0"/>
    <x v="526"/>
    <x v="1"/>
    <s v="USD"/>
    <n v="1291960800"/>
    <n v="1292133600"/>
    <b v="0"/>
    <b v="1"/>
    <s v="theater/plays"/>
    <x v="959"/>
    <x v="957"/>
    <x v="3"/>
    <s v="plays"/>
    <x v="860"/>
    <d v="2010-12-12T06:00:00"/>
  </r>
  <r>
    <n v="974"/>
    <s v="Thomas, Clay and Mendoza"/>
    <s v="Multi-channeled reciprocal interface"/>
    <x v="126"/>
    <x v="940"/>
    <x v="1"/>
    <x v="235"/>
    <x v="1"/>
    <s v="USD"/>
    <n v="1368853200"/>
    <n v="1368939600"/>
    <b v="0"/>
    <b v="0"/>
    <s v="music/indie rock"/>
    <x v="960"/>
    <x v="958"/>
    <x v="1"/>
    <s v="indie rock"/>
    <x v="170"/>
    <d v="2013-05-19T05:00:00"/>
  </r>
  <r>
    <n v="975"/>
    <s v="Ayala Group"/>
    <s v="Right-sized maximized migration"/>
    <x v="91"/>
    <x v="941"/>
    <x v="1"/>
    <x v="18"/>
    <x v="1"/>
    <s v="USD"/>
    <n v="1448776800"/>
    <n v="1452146400"/>
    <b v="0"/>
    <b v="1"/>
    <s v="theater/plays"/>
    <x v="961"/>
    <x v="959"/>
    <x v="3"/>
    <s v="plays"/>
    <x v="861"/>
    <d v="2016-01-07T06:00:00"/>
  </r>
  <r>
    <n v="976"/>
    <s v="Huerta, Roberts and Dickerson"/>
    <s v="Self-enabling value-added artificial intelligence"/>
    <x v="220"/>
    <x v="942"/>
    <x v="1"/>
    <x v="382"/>
    <x v="1"/>
    <s v="USD"/>
    <n v="1296194400"/>
    <n v="1296712800"/>
    <b v="0"/>
    <b v="1"/>
    <s v="theater/plays"/>
    <x v="962"/>
    <x v="960"/>
    <x v="3"/>
    <s v="plays"/>
    <x v="862"/>
    <d v="2011-02-03T06:00:00"/>
  </r>
  <r>
    <n v="977"/>
    <s v="Johnson Group"/>
    <s v="Vision-oriented interactive solution"/>
    <x v="260"/>
    <x v="943"/>
    <x v="0"/>
    <x v="109"/>
    <x v="1"/>
    <s v="USD"/>
    <n v="1517983200"/>
    <n v="1520748000"/>
    <b v="0"/>
    <b v="0"/>
    <s v="food/food trucks"/>
    <x v="963"/>
    <x v="961"/>
    <x v="0"/>
    <s v="food trucks"/>
    <x v="863"/>
    <d v="2018-03-11T06:00:00"/>
  </r>
  <r>
    <n v="978"/>
    <s v="Bailey, Nguyen and Martinez"/>
    <s v="Fundamental user-facing productivity"/>
    <x v="67"/>
    <x v="944"/>
    <x v="1"/>
    <x v="45"/>
    <x v="1"/>
    <s v="USD"/>
    <n v="1478930400"/>
    <n v="1480831200"/>
    <b v="0"/>
    <b v="0"/>
    <s v="games/video games"/>
    <x v="964"/>
    <x v="962"/>
    <x v="6"/>
    <s v="video games"/>
    <x v="864"/>
    <d v="2016-12-04T06:00:00"/>
  </r>
  <r>
    <n v="979"/>
    <s v="Williams, Martin and Meyer"/>
    <s v="Innovative well-modulated capability"/>
    <x v="138"/>
    <x v="945"/>
    <x v="1"/>
    <x v="579"/>
    <x v="4"/>
    <s v="GBP"/>
    <n v="1426395600"/>
    <n v="1426914000"/>
    <b v="0"/>
    <b v="0"/>
    <s v="theater/plays"/>
    <x v="965"/>
    <x v="963"/>
    <x v="3"/>
    <s v="plays"/>
    <x v="527"/>
    <d v="2015-03-21T05:00:00"/>
  </r>
  <r>
    <n v="980"/>
    <s v="Huff-Johnson"/>
    <s v="Universal fault-tolerant orchestration"/>
    <x v="442"/>
    <x v="946"/>
    <x v="0"/>
    <x v="580"/>
    <x v="1"/>
    <s v="USD"/>
    <n v="1446181200"/>
    <n v="1446616800"/>
    <b v="1"/>
    <b v="0"/>
    <s v="publishing/nonfiction"/>
    <x v="966"/>
    <x v="964"/>
    <x v="5"/>
    <s v="nonfiction"/>
    <x v="865"/>
    <d v="2015-11-04T06:00:00"/>
  </r>
  <r>
    <n v="981"/>
    <s v="Diaz-Little"/>
    <s v="Grass-roots executive synergy"/>
    <x v="313"/>
    <x v="947"/>
    <x v="1"/>
    <x v="581"/>
    <x v="1"/>
    <s v="USD"/>
    <n v="1514181600"/>
    <n v="1517032800"/>
    <b v="0"/>
    <b v="0"/>
    <s v="technology/web"/>
    <x v="967"/>
    <x v="965"/>
    <x v="2"/>
    <s v="web"/>
    <x v="866"/>
    <d v="2018-01-27T06:00:00"/>
  </r>
  <r>
    <n v="982"/>
    <s v="Freeman-French"/>
    <s v="Multi-layered optimal application"/>
    <x v="44"/>
    <x v="948"/>
    <x v="0"/>
    <x v="51"/>
    <x v="1"/>
    <s v="USD"/>
    <n v="1311051600"/>
    <n v="1311224400"/>
    <b v="0"/>
    <b v="1"/>
    <s v="film &amp; video/documentary"/>
    <x v="968"/>
    <x v="966"/>
    <x v="4"/>
    <s v="documentary"/>
    <x v="867"/>
    <d v="2011-07-21T05:00:00"/>
  </r>
  <r>
    <n v="983"/>
    <s v="Beck-Weber"/>
    <s v="Business-focused full-range core"/>
    <x v="443"/>
    <x v="949"/>
    <x v="1"/>
    <x v="582"/>
    <x v="1"/>
    <s v="USD"/>
    <n v="1564894800"/>
    <n v="1566190800"/>
    <b v="0"/>
    <b v="0"/>
    <s v="film &amp; video/documentary"/>
    <x v="969"/>
    <x v="967"/>
    <x v="4"/>
    <s v="documentary"/>
    <x v="868"/>
    <d v="2019-08-19T05:00:00"/>
  </r>
  <r>
    <n v="984"/>
    <s v="Lewis-Jacobson"/>
    <s v="Exclusive system-worthy Graphic Interface"/>
    <x v="191"/>
    <x v="950"/>
    <x v="1"/>
    <x v="345"/>
    <x v="1"/>
    <s v="USD"/>
    <n v="1567918800"/>
    <n v="1570165200"/>
    <b v="0"/>
    <b v="0"/>
    <s v="theater/plays"/>
    <x v="970"/>
    <x v="968"/>
    <x v="3"/>
    <s v="plays"/>
    <x v="105"/>
    <d v="2019-10-04T05:00:00"/>
  </r>
  <r>
    <n v="985"/>
    <s v="Logan-Curtis"/>
    <s v="Enhanced optimal ability"/>
    <x v="305"/>
    <x v="951"/>
    <x v="0"/>
    <x v="583"/>
    <x v="1"/>
    <s v="USD"/>
    <n v="1386309600"/>
    <n v="1388556000"/>
    <b v="0"/>
    <b v="1"/>
    <s v="music/rock"/>
    <x v="971"/>
    <x v="969"/>
    <x v="1"/>
    <s v="rock"/>
    <x v="481"/>
    <d v="2014-01-01T06:00:00"/>
  </r>
  <r>
    <n v="986"/>
    <s v="Chan, Washington and Callahan"/>
    <s v="Optional zero administration neural-net"/>
    <x v="75"/>
    <x v="952"/>
    <x v="0"/>
    <x v="45"/>
    <x v="1"/>
    <s v="USD"/>
    <n v="1301979600"/>
    <n v="1303189200"/>
    <b v="0"/>
    <b v="0"/>
    <s v="music/rock"/>
    <x v="972"/>
    <x v="970"/>
    <x v="1"/>
    <s v="rock"/>
    <x v="253"/>
    <d v="2011-04-19T05:00:00"/>
  </r>
  <r>
    <n v="987"/>
    <s v="Wilson Group"/>
    <s v="Ameliorated foreground focus group"/>
    <x v="8"/>
    <x v="953"/>
    <x v="1"/>
    <x v="584"/>
    <x v="1"/>
    <s v="USD"/>
    <n v="1493269200"/>
    <n v="1494478800"/>
    <b v="0"/>
    <b v="0"/>
    <s v="film &amp; video/documentary"/>
    <x v="973"/>
    <x v="971"/>
    <x v="4"/>
    <s v="documentary"/>
    <x v="869"/>
    <d v="2017-05-11T05:00:00"/>
  </r>
  <r>
    <n v="988"/>
    <s v="Gardner, Ryan and Gutierrez"/>
    <s v="Triple-buffered multi-tasking matrices"/>
    <x v="151"/>
    <x v="802"/>
    <x v="0"/>
    <x v="251"/>
    <x v="1"/>
    <s v="USD"/>
    <n v="1478930400"/>
    <n v="1480744800"/>
    <b v="0"/>
    <b v="0"/>
    <s v="publishing/radio &amp; podcasts"/>
    <x v="974"/>
    <x v="972"/>
    <x v="5"/>
    <s v="radio &amp; podcasts"/>
    <x v="864"/>
    <d v="2016-12-03T06:00:00"/>
  </r>
  <r>
    <n v="989"/>
    <s v="Hernandez Inc"/>
    <s v="Versatile dedicated migration"/>
    <x v="166"/>
    <x v="954"/>
    <x v="1"/>
    <x v="31"/>
    <x v="1"/>
    <s v="USD"/>
    <n v="1555390800"/>
    <n v="1555822800"/>
    <b v="0"/>
    <b v="0"/>
    <s v="publishing/translations"/>
    <x v="975"/>
    <x v="973"/>
    <x v="5"/>
    <s v="translations"/>
    <x v="843"/>
    <d v="2019-04-21T05:00:00"/>
  </r>
  <r>
    <n v="990"/>
    <s v="Ortiz-Roberts"/>
    <s v="Devolved foreground customer loyalty"/>
    <x v="75"/>
    <x v="955"/>
    <x v="0"/>
    <x v="251"/>
    <x v="1"/>
    <s v="USD"/>
    <n v="1456984800"/>
    <n v="1458882000"/>
    <b v="0"/>
    <b v="1"/>
    <s v="film &amp; video/drama"/>
    <x v="976"/>
    <x v="974"/>
    <x v="4"/>
    <s v="drama"/>
    <x v="289"/>
    <d v="2016-03-25T05:00:00"/>
  </r>
  <r>
    <n v="991"/>
    <s v="Ramirez LLC"/>
    <s v="Reduced reciprocal focus group"/>
    <x v="122"/>
    <x v="551"/>
    <x v="1"/>
    <x v="585"/>
    <x v="1"/>
    <s v="USD"/>
    <n v="1411621200"/>
    <n v="1411966800"/>
    <b v="0"/>
    <b v="1"/>
    <s v="music/rock"/>
    <x v="977"/>
    <x v="975"/>
    <x v="1"/>
    <s v="rock"/>
    <x v="870"/>
    <d v="2014-09-29T05:00:00"/>
  </r>
  <r>
    <n v="992"/>
    <s v="Morrow Inc"/>
    <s v="Networked global migration"/>
    <x v="33"/>
    <x v="956"/>
    <x v="1"/>
    <x v="227"/>
    <x v="1"/>
    <s v="USD"/>
    <n v="1525669200"/>
    <n v="1526878800"/>
    <b v="0"/>
    <b v="1"/>
    <s v="film &amp; video/drama"/>
    <x v="978"/>
    <x v="976"/>
    <x v="4"/>
    <s v="drama"/>
    <x v="871"/>
    <d v="2018-05-21T05:00:00"/>
  </r>
  <r>
    <n v="993"/>
    <s v="Erickson-Rogers"/>
    <s v="De-engineered even-keeled definition"/>
    <x v="122"/>
    <x v="957"/>
    <x v="3"/>
    <x v="51"/>
    <x v="6"/>
    <s v="EUR"/>
    <n v="1450936800"/>
    <n v="1452405600"/>
    <b v="0"/>
    <b v="1"/>
    <s v="photography/photography books"/>
    <x v="979"/>
    <x v="977"/>
    <x v="7"/>
    <s v="photography books"/>
    <x v="872"/>
    <d v="2016-01-10T06:00:00"/>
  </r>
  <r>
    <n v="994"/>
    <s v="Leach, Rich and Price"/>
    <s v="Implemented bi-directional flexibility"/>
    <x v="444"/>
    <x v="958"/>
    <x v="0"/>
    <x v="586"/>
    <x v="1"/>
    <s v="USD"/>
    <n v="1413522000"/>
    <n v="1414040400"/>
    <b v="0"/>
    <b v="1"/>
    <s v="publishing/translations"/>
    <x v="980"/>
    <x v="978"/>
    <x v="5"/>
    <s v="translations"/>
    <x v="873"/>
    <d v="2014-10-23T05:00:00"/>
  </r>
  <r>
    <n v="995"/>
    <s v="Manning-Hamilton"/>
    <s v="Vision-oriented scalable definition"/>
    <x v="238"/>
    <x v="959"/>
    <x v="1"/>
    <x v="587"/>
    <x v="1"/>
    <s v="USD"/>
    <n v="1541307600"/>
    <n v="1543816800"/>
    <b v="0"/>
    <b v="1"/>
    <s v="food/food trucks"/>
    <x v="981"/>
    <x v="979"/>
    <x v="0"/>
    <s v="food trucks"/>
    <x v="874"/>
    <d v="2018-12-03T06:00:00"/>
  </r>
  <r>
    <n v="996"/>
    <s v="Butler LLC"/>
    <s v="Future-proofed upward-trending migration"/>
    <x v="47"/>
    <x v="960"/>
    <x v="0"/>
    <x v="192"/>
    <x v="1"/>
    <s v="USD"/>
    <n v="1357106400"/>
    <n v="1359698400"/>
    <b v="0"/>
    <b v="0"/>
    <s v="theater/plays"/>
    <x v="982"/>
    <x v="980"/>
    <x v="3"/>
    <s v="plays"/>
    <x v="875"/>
    <d v="2013-02-01T06:00:00"/>
  </r>
  <r>
    <n v="997"/>
    <s v="Ball LLC"/>
    <s v="Right-sized full-range throughput"/>
    <x v="4"/>
    <x v="961"/>
    <x v="3"/>
    <x v="279"/>
    <x v="6"/>
    <s v="EUR"/>
    <n v="1390197600"/>
    <n v="1390629600"/>
    <b v="0"/>
    <b v="0"/>
    <s v="theater/plays"/>
    <x v="983"/>
    <x v="981"/>
    <x v="3"/>
    <s v="plays"/>
    <x v="876"/>
    <d v="2014-01-25T06:00:00"/>
  </r>
  <r>
    <n v="998"/>
    <s v="Taylor, Santiago and Flores"/>
    <s v="Polarized composite customer loyalty"/>
    <x v="445"/>
    <x v="962"/>
    <x v="0"/>
    <x v="82"/>
    <x v="1"/>
    <s v="USD"/>
    <n v="1265868000"/>
    <n v="1267077600"/>
    <b v="0"/>
    <b v="1"/>
    <s v="music/indie rock"/>
    <x v="984"/>
    <x v="982"/>
    <x v="1"/>
    <s v="indie rock"/>
    <x v="877"/>
    <d v="2010-02-25T06:00:00"/>
  </r>
  <r>
    <n v="999"/>
    <s v="Hernandez, Norton and Kelley"/>
    <s v="Expanded eco-centric policy"/>
    <x v="446"/>
    <x v="963"/>
    <x v="3"/>
    <x v="588"/>
    <x v="1"/>
    <s v="USD"/>
    <n v="1467176400"/>
    <n v="1467781200"/>
    <b v="0"/>
    <b v="0"/>
    <s v="food/food trucks"/>
    <x v="985"/>
    <x v="983"/>
    <x v="0"/>
    <s v="food trucks"/>
    <x v="878"/>
    <d v="2016-07-06T05:00:00"/>
  </r>
  <r>
    <m/>
    <m/>
    <m/>
    <x v="447"/>
    <x v="964"/>
    <x v="4"/>
    <x v="589"/>
    <x v="7"/>
    <m/>
    <m/>
    <m/>
    <m/>
    <m/>
    <m/>
    <x v="986"/>
    <x v="984"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1BC2D-429B-0845-9C85-92FF2D19B77C}" name="PivotTable3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1F308-86A0-D44C-A53C-3CD0BC73B3FB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dataField="1"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9FC0A-E169-E548-AE91-D0083BC74ABA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6D847-22B9-8B44-BF60-D66F9CD4DCC0}" name="PivotTable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41" firstHeaderRow="0" firstDataRow="1" firstDataCol="1" rowPageCount="1" colPageCount="1"/>
  <pivotFields count="22">
    <pivotField showAll="0"/>
    <pivotField showAll="0"/>
    <pivotField showAll="0"/>
    <pivotField dataField="1"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dataField="1"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dataField="1" showAll="0">
      <items count="986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98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2">
    <field x="5"/>
    <field x="16"/>
  </rowFields>
  <rowItems count="38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2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7" hier="-1"/>
  </pageFields>
  <dataFields count="7">
    <dataField name="Average of Average Donation" fld="15" subtotal="average" baseField="0" baseItem="0"/>
    <dataField name="Sum of pledged" fld="4" baseField="0" baseItem="0"/>
    <dataField name="Sum of goal" fld="3" baseField="0" baseItem="0"/>
    <dataField name="Average of goal2" fld="3" subtotal="average" baseField="0" baseItem="0"/>
    <dataField name="Count of staff_pick" fld="11" subtotal="count" baseField="0" baseItem="0"/>
    <dataField name="Average of Percent Funded" fld="14" subtotal="average" baseField="0" baseItem="0"/>
    <dataField name="Sum of backers_count" fld="6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2" sqref="B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bestFit="1" customWidth="1"/>
    <col min="16" max="16" width="16" bestFit="1" customWidth="1"/>
    <col min="17" max="17" width="14.33203125" bestFit="1" customWidth="1"/>
    <col min="18" max="18" width="12" bestFit="1" customWidth="1"/>
    <col min="19" max="19" width="21.83203125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23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((D2+E2)/D2)-1</f>
        <v>0</v>
      </c>
      <c r="P2">
        <f>IF(G2=0,0,(E2/G2))</f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ht="23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((D3+E3)/D3)-1</f>
        <v>10.4</v>
      </c>
      <c r="P3">
        <f t="shared" ref="P3:P66" si="1">IF(G3=0,0,(E3/G3))</f>
        <v>92.151898734177209</v>
      </c>
      <c r="Q3" t="s">
        <v>2035</v>
      </c>
      <c r="R3" t="s">
        <v>2036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6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1.3147878228782286</v>
      </c>
      <c r="P4">
        <f t="shared" si="1"/>
        <v>100.01614035087719</v>
      </c>
      <c r="Q4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6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ht="23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ht="23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1.7361842105263157</v>
      </c>
      <c r="P7">
        <f t="shared" si="1"/>
        <v>75.833333333333329</v>
      </c>
      <c r="Q7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ht="23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0.20961538461538454</v>
      </c>
      <c r="P8">
        <f t="shared" si="1"/>
        <v>60.555555555555557</v>
      </c>
      <c r="Q8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ht="23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ht="23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ht="23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0.5174193548387096</v>
      </c>
      <c r="P11">
        <f t="shared" si="1"/>
        <v>72.909090909090907</v>
      </c>
      <c r="Q11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ht="23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6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0.48095238095238102</v>
      </c>
      <c r="P13">
        <f t="shared" si="1"/>
        <v>112.22222222222223</v>
      </c>
      <c r="Q13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ht="23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0.89349206349206356</v>
      </c>
      <c r="P14">
        <f t="shared" si="1"/>
        <v>102.34545454545454</v>
      </c>
      <c r="Q14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6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ht="23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ht="23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0.47307881773399019</v>
      </c>
      <c r="P17">
        <f t="shared" si="1"/>
        <v>84.986725663716811</v>
      </c>
      <c r="Q17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ht="23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ht="23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1.5939125295508276</v>
      </c>
      <c r="P19">
        <f t="shared" si="1"/>
        <v>107.96236989591674</v>
      </c>
      <c r="Q19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ht="23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ht="23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0.48529599999999995</v>
      </c>
      <c r="P21">
        <f t="shared" si="1"/>
        <v>45.001483679525222</v>
      </c>
      <c r="Q21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ht="23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ht="23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0.40992553191489356</v>
      </c>
      <c r="P23">
        <f t="shared" si="1"/>
        <v>69.055555555555557</v>
      </c>
      <c r="Q23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ht="23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ht="23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3.3204444444444441</v>
      </c>
      <c r="P25">
        <f t="shared" si="1"/>
        <v>105.22535211267606</v>
      </c>
      <c r="Q2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ht="23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ht="23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ht="23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ht="23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0.7995000000000001</v>
      </c>
      <c r="P29">
        <f t="shared" si="1"/>
        <v>106.6</v>
      </c>
      <c r="Q29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ht="23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1.0522553516819571</v>
      </c>
      <c r="P30">
        <f t="shared" si="1"/>
        <v>61.997747747747745</v>
      </c>
      <c r="Q30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ht="23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ht="23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1.6061111111111113</v>
      </c>
      <c r="P32">
        <f t="shared" si="1"/>
        <v>112.05426356589147</v>
      </c>
      <c r="Q32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ht="23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3.0999999999999996</v>
      </c>
      <c r="P33">
        <f t="shared" si="1"/>
        <v>48.008849557522126</v>
      </c>
      <c r="Q33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ht="23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0.86807920792079218</v>
      </c>
      <c r="P34">
        <f t="shared" si="1"/>
        <v>38.004334633723452</v>
      </c>
      <c r="Q34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ht="23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6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1.5080645161290325</v>
      </c>
      <c r="P36">
        <f t="shared" si="1"/>
        <v>85</v>
      </c>
      <c r="Q3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ht="23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ht="23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6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ht="23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3.2532258064516126</v>
      </c>
      <c r="P40">
        <f t="shared" si="1"/>
        <v>75.261194029850742</v>
      </c>
      <c r="Q40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ht="23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0.50777777777777788</v>
      </c>
      <c r="P41">
        <f t="shared" si="1"/>
        <v>57.125</v>
      </c>
      <c r="Q41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ht="23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1.6906818181818184</v>
      </c>
      <c r="P42">
        <f t="shared" si="1"/>
        <v>75.141414141414145</v>
      </c>
      <c r="Q42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ht="23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ht="23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ht="23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ht="23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6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0.47684210526315796</v>
      </c>
      <c r="P47">
        <f t="shared" si="1"/>
        <v>94.375</v>
      </c>
      <c r="Q47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ht="23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ht="23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ht="23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3.8697297297297295</v>
      </c>
      <c r="P50">
        <f t="shared" si="1"/>
        <v>53.007815713698065</v>
      </c>
      <c r="Q50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ht="23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1.8962500000000002</v>
      </c>
      <c r="P51">
        <f t="shared" si="1"/>
        <v>45.059405940594061</v>
      </c>
      <c r="Q51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6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2.0000000000000018E-2</v>
      </c>
      <c r="P52">
        <f t="shared" si="1"/>
        <v>2</v>
      </c>
      <c r="Q52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ht="23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ht="23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0.34152777777777787</v>
      </c>
      <c r="P54">
        <f t="shared" si="1"/>
        <v>32.786666666666669</v>
      </c>
      <c r="Q54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ht="23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1.4040909090909093</v>
      </c>
      <c r="P55">
        <f t="shared" si="1"/>
        <v>59.119617224880386</v>
      </c>
      <c r="Q5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6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0.89866666666666672</v>
      </c>
      <c r="P56">
        <f t="shared" si="1"/>
        <v>44.93333333333333</v>
      </c>
      <c r="Q5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t="36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6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1.4366249999999998</v>
      </c>
      <c r="P58">
        <f t="shared" si="1"/>
        <v>70.079268292682926</v>
      </c>
      <c r="Q58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ht="23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ht="23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ht="23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ht="23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6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0.92745983935742982</v>
      </c>
      <c r="P63">
        <f t="shared" si="1"/>
        <v>82.001775410563695</v>
      </c>
      <c r="Q63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ht="36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7.2260000000000009</v>
      </c>
      <c r="P64">
        <f t="shared" si="1"/>
        <v>58.040160642570278</v>
      </c>
      <c r="Q64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ht="23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0.11851063829787245</v>
      </c>
      <c r="P65">
        <f t="shared" si="1"/>
        <v>111.4</v>
      </c>
      <c r="Q6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ht="23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">
        <v>2037</v>
      </c>
      <c r="R66" t="s">
        <v>2038</v>
      </c>
      <c r="S66" s="9">
        <f t="shared" si="2"/>
        <v>43283.208333333328</v>
      </c>
      <c r="T66" s="9">
        <f t="shared" si="3"/>
        <v>43298.208333333328</v>
      </c>
    </row>
    <row r="67" spans="1:20" ht="23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((D67+E67)/D67)-1</f>
        <v>2.3614754098360655</v>
      </c>
      <c r="P67">
        <f t="shared" ref="P67:P130" si="5">IF(G67=0,0,(E67/G67))</f>
        <v>61.038135593220339</v>
      </c>
      <c r="Q67" t="s">
        <v>2039</v>
      </c>
      <c r="R67" t="s">
        <v>2040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ht="23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>
        <f t="shared" si="5"/>
        <v>108.91666666666667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6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>
        <f t="shared" si="5"/>
        <v>29.001722017220171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ht="23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>
        <f t="shared" si="5"/>
        <v>58.975609756097562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ht="23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>
        <f t="shared" si="5"/>
        <v>111.82352941176471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ht="23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>
        <f t="shared" si="5"/>
        <v>63.995555555555555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6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>
        <f t="shared" si="5"/>
        <v>85.315789473684205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ht="23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>
        <f t="shared" si="5"/>
        <v>74.481481481481481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ht="23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>
        <f t="shared" si="5"/>
        <v>105.14772727272727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ht="23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1.2246153846153844</v>
      </c>
      <c r="P76">
        <f t="shared" si="5"/>
        <v>56.188235294117646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ht="23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>
        <f t="shared" si="5"/>
        <v>85.917647058823533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ht="23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>
        <f t="shared" si="5"/>
        <v>57.00296912114014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ht="23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0.46947368421052627</v>
      </c>
      <c r="P79">
        <f t="shared" si="5"/>
        <v>79.642857142857139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ht="36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>
        <f t="shared" si="5"/>
        <v>41.018181818181816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ht="23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>
        <f t="shared" si="5"/>
        <v>48.004773269689736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ht="23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>
        <f t="shared" si="5"/>
        <v>55.212598425196852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ht="23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>
        <f t="shared" si="5"/>
        <v>92.109489051094897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ht="23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>
        <f t="shared" si="5"/>
        <v>83.183333333333337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ht="23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0.37590225563909785</v>
      </c>
      <c r="P85">
        <f t="shared" si="5"/>
        <v>39.996000000000002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ht="23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1.3236942675159238</v>
      </c>
      <c r="P86">
        <f t="shared" si="5"/>
        <v>111.1336898395722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ht="23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>
        <f t="shared" si="5"/>
        <v>90.563380281690144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ht="23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1.6763513513513515</v>
      </c>
      <c r="P88">
        <f t="shared" si="5"/>
        <v>61.108374384236456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6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0.61984886649874049</v>
      </c>
      <c r="P89">
        <f t="shared" si="5"/>
        <v>83.022941970310384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ht="23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>
        <f t="shared" si="5"/>
        <v>110.76106194690266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ht="23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>
        <f t="shared" si="5"/>
        <v>89.458333333333329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ht="23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>
        <f t="shared" si="5"/>
        <v>57.849056603773583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ht="23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>
        <f t="shared" si="5"/>
        <v>109.99705449189985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6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>
        <f t="shared" si="5"/>
        <v>103.96586345381526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ht="23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>
        <f t="shared" si="5"/>
        <v>107.99508196721311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ht="23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>
        <f t="shared" si="5"/>
        <v>48.927777777777777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6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>
        <f t="shared" si="5"/>
        <v>37.666666666666664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ht="23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>
        <f t="shared" si="5"/>
        <v>64.999141999141997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ht="23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>
        <f t="shared" si="5"/>
        <v>106.61061946902655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ht="23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>
        <f t="shared" si="5"/>
        <v>27.009016393442622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ht="36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>
        <f t="shared" si="5"/>
        <v>91.16463414634147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ht="23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1.0000000000000009E-2</v>
      </c>
      <c r="P102">
        <f t="shared" si="5"/>
        <v>1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ht="23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>
        <f t="shared" si="5"/>
        <v>56.054878048780488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ht="23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>
        <f t="shared" si="5"/>
        <v>31.017857142857142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ht="23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0.24609999999999999</v>
      </c>
      <c r="P105">
        <f t="shared" si="5"/>
        <v>66.513513513513516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ht="23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>
        <f t="shared" si="5"/>
        <v>89.005216484089729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ht="23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1.4454411764705881</v>
      </c>
      <c r="P107">
        <f t="shared" si="5"/>
        <v>103.46315789473684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ht="23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>
        <f t="shared" si="5"/>
        <v>95.278911564625844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6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>
        <f t="shared" si="5"/>
        <v>75.895348837209298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6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>
        <f t="shared" si="5"/>
        <v>107.57831325301204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ht="23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>
        <f t="shared" si="5"/>
        <v>51.31666666666667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6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0.14962780898876415</v>
      </c>
      <c r="P112">
        <f t="shared" si="5"/>
        <v>71.983108108108112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ht="23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>
        <f t="shared" si="5"/>
        <v>108.95414201183432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ht="23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>
        <f t="shared" si="5"/>
        <v>35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ht="23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>
        <f t="shared" si="5"/>
        <v>94.938931297709928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ht="23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7.2715789473684218</v>
      </c>
      <c r="P116">
        <f t="shared" si="5"/>
        <v>109.65079365079364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ht="23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0.87211757648470312</v>
      </c>
      <c r="P117">
        <f t="shared" si="5"/>
        <v>44.001815980629537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6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0.87999999999999989</v>
      </c>
      <c r="P118">
        <f t="shared" si="5"/>
        <v>86.794520547945211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ht="23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1.7393877551020407</v>
      </c>
      <c r="P119">
        <f t="shared" si="5"/>
        <v>30.992727272727272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ht="23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>
        <f t="shared" si="5"/>
        <v>94.791044776119406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6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>
        <f t="shared" si="5"/>
        <v>69.79220779220779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ht="23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1.4949667110519309</v>
      </c>
      <c r="P122">
        <f t="shared" si="5"/>
        <v>63.003367003367003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ht="23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>
        <f t="shared" si="5"/>
        <v>110.0343300110742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ht="23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>
        <f t="shared" si="5"/>
        <v>25.997933274284026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ht="23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0.18622397298818227</v>
      </c>
      <c r="P125">
        <f t="shared" si="5"/>
        <v>49.987915407854985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ht="23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>
        <f t="shared" si="5"/>
        <v>101.72340425531915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ht="23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>
        <f t="shared" si="5"/>
        <v>47.083333333333336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ht="23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0.38633185349611532</v>
      </c>
      <c r="P128">
        <f t="shared" si="5"/>
        <v>89.944444444444443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ht="23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>
        <f t="shared" si="5"/>
        <v>78.96875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ht="23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>
        <f t="shared" si="5"/>
        <v>80.067669172932327</v>
      </c>
      <c r="Q130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ht="23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((D131+E131)/D131)-1</f>
        <v>3.202693602693607E-2</v>
      </c>
      <c r="P131">
        <f t="shared" ref="P131:P194" si="9">IF(G131=0,0,(E131/G131))</f>
        <v>86.472727272727269</v>
      </c>
      <c r="Q131" t="s">
        <v>2033</v>
      </c>
      <c r="R131" t="s">
        <v>2034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ht="23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>
        <f t="shared" si="9"/>
        <v>28.001876172607879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6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1.0085974499089252</v>
      </c>
      <c r="P133">
        <f t="shared" si="9"/>
        <v>67.996725337699544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ht="23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1.1618181818181816</v>
      </c>
      <c r="P134">
        <f t="shared" si="9"/>
        <v>43.078651685393261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ht="23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>
        <f t="shared" si="9"/>
        <v>87.95597484276729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ht="23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>
        <f t="shared" si="9"/>
        <v>94.987234042553197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ht="23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0.71272727272727265</v>
      </c>
      <c r="P137">
        <f t="shared" si="9"/>
        <v>46.905982905982903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ht="23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3.2862318840579663E-2</v>
      </c>
      <c r="P138">
        <f t="shared" si="9"/>
        <v>46.913793103448278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ht="23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>
        <f t="shared" si="9"/>
        <v>94.24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6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>
        <f t="shared" si="9"/>
        <v>80.139130434782615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ht="23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>
        <f t="shared" si="9"/>
        <v>59.036809815950917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6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>
        <f t="shared" si="9"/>
        <v>65.989247311827953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ht="23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1.0159097978227059</v>
      </c>
      <c r="P143">
        <f t="shared" si="9"/>
        <v>60.992530345471522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ht="36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>
        <f t="shared" si="9"/>
        <v>98.307692307692307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ht="23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1.3559259259259258</v>
      </c>
      <c r="P145">
        <f t="shared" si="9"/>
        <v>104.6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ht="23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>
        <f t="shared" si="9"/>
        <v>86.066666666666663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ht="23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>
        <f t="shared" si="9"/>
        <v>76.989583333333329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6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0.1725000000000001</v>
      </c>
      <c r="P148">
        <f t="shared" si="9"/>
        <v>29.764705882352942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ht="36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>
        <f t="shared" si="9"/>
        <v>46.91959798994975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ht="23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1.2102150537634411</v>
      </c>
      <c r="P150">
        <f t="shared" si="9"/>
        <v>105.18691588785046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ht="23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>
        <f t="shared" si="9"/>
        <v>69.907692307692301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ht="23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1.0000000000000009E-2</v>
      </c>
      <c r="P152">
        <f t="shared" si="9"/>
        <v>1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ht="23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>
        <f t="shared" si="9"/>
        <v>60.011588275391958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ht="23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>
        <f t="shared" si="9"/>
        <v>52.006220379146917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ht="23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>
        <f t="shared" si="9"/>
        <v>31.000176025347649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ht="23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0.58756567425569184</v>
      </c>
      <c r="P156">
        <f t="shared" si="9"/>
        <v>95.042492917847028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ht="23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>
        <f t="shared" si="9"/>
        <v>75.968174204355108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ht="23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0.73939560439560448</v>
      </c>
      <c r="P158">
        <f t="shared" si="9"/>
        <v>71.013192612137203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ht="23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>
        <f t="shared" si="9"/>
        <v>73.733333333333334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ht="23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>
        <f t="shared" si="9"/>
        <v>113.17073170731707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ht="23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>
        <f t="shared" si="9"/>
        <v>105.00933552992861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ht="23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>
        <f t="shared" si="9"/>
        <v>79.176829268292678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6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0.78181818181818175</v>
      </c>
      <c r="P163">
        <f t="shared" si="9"/>
        <v>57.333333333333336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6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1.497377049180328</v>
      </c>
      <c r="P164">
        <f t="shared" si="9"/>
        <v>58.178343949044589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ht="23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>
        <f t="shared" si="9"/>
        <v>36.032520325203251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ht="23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>
        <f t="shared" si="9"/>
        <v>107.99068767908309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ht="23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>
        <f t="shared" si="9"/>
        <v>44.005985634477256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ht="23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1.3713265306122451</v>
      </c>
      <c r="P168">
        <f t="shared" si="9"/>
        <v>55.077868852459019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ht="23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>
        <f t="shared" si="9"/>
        <v>74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ht="23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>
        <f t="shared" si="9"/>
        <v>41.996858638743454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ht="23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>
        <f t="shared" si="9"/>
        <v>77.988161010260455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ht="23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2.938862307283352E-2</v>
      </c>
      <c r="P172">
        <f t="shared" si="9"/>
        <v>82.507462686567166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6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0.10632653061224495</v>
      </c>
      <c r="P173">
        <f t="shared" si="9"/>
        <v>104.2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ht="23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0.8287500000000001</v>
      </c>
      <c r="P174">
        <f t="shared" si="9"/>
        <v>25.5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ht="36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1.630144777662875</v>
      </c>
      <c r="P175">
        <f t="shared" si="9"/>
        <v>100.98334401024984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ht="23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>
        <f t="shared" si="9"/>
        <v>111.83333333333333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ht="23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0.26191501103752768</v>
      </c>
      <c r="P177">
        <f t="shared" si="9"/>
        <v>41.999115044247787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6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>
        <f t="shared" si="9"/>
        <v>110.05115089514067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ht="23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>
        <f t="shared" si="9"/>
        <v>58.997079225994888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ht="23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0.9620833333333334</v>
      </c>
      <c r="P180">
        <f t="shared" si="9"/>
        <v>32.985714285714288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6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3.5771910112359553</v>
      </c>
      <c r="P181">
        <f t="shared" si="9"/>
        <v>45.005654509471306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ht="23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>
        <f t="shared" si="9"/>
        <v>81.98196487897485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ht="23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0.61802325581395356</v>
      </c>
      <c r="P183">
        <f t="shared" si="9"/>
        <v>39.080882352941174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6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>
        <f t="shared" si="9"/>
        <v>58.996383363471971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6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>
        <f t="shared" si="9"/>
        <v>40.988372093023258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ht="23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>
        <f t="shared" si="9"/>
        <v>31.029411764705884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ht="23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>
        <f t="shared" si="9"/>
        <v>37.789473684210527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ht="23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0.31934684684684678</v>
      </c>
      <c r="P188">
        <f t="shared" si="9"/>
        <v>32.006772009029348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ht="23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>
        <f t="shared" si="9"/>
        <v>95.966712898751737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ht="23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0.32012195121951215</v>
      </c>
      <c r="P190">
        <f t="shared" si="9"/>
        <v>75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ht="23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0.23525352848928383</v>
      </c>
      <c r="P191">
        <f t="shared" si="9"/>
        <v>102.0498866213152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ht="23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0.68594594594594605</v>
      </c>
      <c r="P192">
        <f t="shared" si="9"/>
        <v>105.75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ht="23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0.3795238095238096</v>
      </c>
      <c r="P193">
        <f t="shared" si="9"/>
        <v>37.069767441860463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ht="23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0.19992957746478868</v>
      </c>
      <c r="P194">
        <f t="shared" si="9"/>
        <v>35.049382716049379</v>
      </c>
      <c r="Q194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ht="23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((D195+E195)/D195)-1</f>
        <v>0.4563636363636363</v>
      </c>
      <c r="P195">
        <f t="shared" ref="P195:P258" si="13">IF(G195=0,0,(E195/G195))</f>
        <v>46.338461538461537</v>
      </c>
      <c r="Q195" t="s">
        <v>2035</v>
      </c>
      <c r="R195" t="s">
        <v>2045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ht="23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>
        <f t="shared" si="13"/>
        <v>69.174603174603178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ht="23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3.6175316455696205</v>
      </c>
      <c r="P197">
        <f t="shared" si="13"/>
        <v>109.07824427480917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ht="23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0.63146341463414624</v>
      </c>
      <c r="P198">
        <f t="shared" si="13"/>
        <v>51.78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ht="23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>
        <f t="shared" si="13"/>
        <v>82.010055304172951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ht="23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9.5585443037974782E-2</v>
      </c>
      <c r="P200">
        <f t="shared" si="13"/>
        <v>35.958333333333336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ht="23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0.53777777777777769</v>
      </c>
      <c r="P201">
        <f t="shared" si="13"/>
        <v>74.461538461538467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ht="23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2.0000000000000018E-2</v>
      </c>
      <c r="P202">
        <f t="shared" si="13"/>
        <v>2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ht="36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>
        <f t="shared" si="13"/>
        <v>91.114649681528661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ht="23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>
        <f t="shared" si="13"/>
        <v>79.792682926829272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6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>
        <f t="shared" si="13"/>
        <v>42.999777678968428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ht="23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3.3719999999999972E-2</v>
      </c>
      <c r="P206">
        <f t="shared" si="13"/>
        <v>63.225000000000001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ht="23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>
        <f t="shared" si="13"/>
        <v>70.174999999999997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ht="23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0.38844444444444437</v>
      </c>
      <c r="P208">
        <f t="shared" si="13"/>
        <v>61.333333333333336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6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>
        <f t="shared" si="13"/>
        <v>99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ht="23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>
        <f t="shared" si="13"/>
        <v>96.984900146127615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ht="23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0.21188688946015422</v>
      </c>
      <c r="P211">
        <f t="shared" si="13"/>
        <v>51.004950495049506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ht="23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>
        <f t="shared" si="13"/>
        <v>28.044247787610619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6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0.94923371647509569</v>
      </c>
      <c r="P213">
        <f t="shared" si="13"/>
        <v>60.984615384615381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ht="36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>
        <f t="shared" si="13"/>
        <v>73.214285714285708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6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1.9516382252559725</v>
      </c>
      <c r="P215">
        <f t="shared" si="13"/>
        <v>39.997435299603637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ht="23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>
        <f t="shared" si="13"/>
        <v>86.812121212121212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ht="23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3.8418367346938709E-2</v>
      </c>
      <c r="P217">
        <f t="shared" si="13"/>
        <v>42.125874125874127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ht="23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>
        <f t="shared" si="13"/>
        <v>103.97851239669421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ht="23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>
        <f t="shared" si="13"/>
        <v>62.003211991434689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ht="23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>
        <f t="shared" si="13"/>
        <v>31.005037783375315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ht="23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>
        <f t="shared" si="13"/>
        <v>89.991552956465242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ht="23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8.4430379746835538E-2</v>
      </c>
      <c r="P222">
        <f t="shared" si="13"/>
        <v>39.235294117647058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6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0.98625514403292192</v>
      </c>
      <c r="P223">
        <f t="shared" si="13"/>
        <v>54.993116108306566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ht="23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>
        <f t="shared" si="13"/>
        <v>47.992753623188406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ht="23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>
        <f t="shared" si="13"/>
        <v>87.966702470461868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ht="23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>
        <f t="shared" si="13"/>
        <v>51.999165275459099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ht="23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>
        <f t="shared" si="13"/>
        <v>29.999659863945578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ht="23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>
        <f t="shared" si="13"/>
        <v>98.205357142857139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ht="23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>
        <f t="shared" si="13"/>
        <v>108.96182396606575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ht="23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>
        <f t="shared" si="13"/>
        <v>66.998379254457049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ht="23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1.9368925233644858</v>
      </c>
      <c r="P231">
        <f t="shared" si="13"/>
        <v>64.99333594668758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ht="23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>
        <f t="shared" si="13"/>
        <v>99.841584158415841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ht="23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>
        <f t="shared" si="13"/>
        <v>82.432835820895519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ht="23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1.7126470588235296</v>
      </c>
      <c r="P234">
        <f t="shared" si="13"/>
        <v>63.293478260869563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ht="23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>
        <f t="shared" si="13"/>
        <v>96.774193548387103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ht="23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1.0908000000000002</v>
      </c>
      <c r="P236">
        <f t="shared" si="13"/>
        <v>54.906040268456373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6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0.41732558139534892</v>
      </c>
      <c r="P237">
        <f t="shared" si="13"/>
        <v>39.010869565217391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ht="23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0.10944303797468358</v>
      </c>
      <c r="P238">
        <f t="shared" si="13"/>
        <v>75.84210526315789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6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>
        <f t="shared" si="13"/>
        <v>45.051671732522799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ht="23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>
        <f t="shared" si="13"/>
        <v>104.51546391752578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ht="36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0.9771875000000001</v>
      </c>
      <c r="P241">
        <f t="shared" si="13"/>
        <v>76.268292682926827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ht="23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>
        <f t="shared" si="13"/>
        <v>69.015695067264573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ht="23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>
        <f t="shared" si="13"/>
        <v>101.97684085510689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ht="23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>
        <f t="shared" si="13"/>
        <v>42.915999999999997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6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>
        <f t="shared" si="13"/>
        <v>43.025210084033617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6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>
        <f t="shared" si="13"/>
        <v>75.245283018867923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ht="23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>
        <f t="shared" si="13"/>
        <v>69.023364485981304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ht="23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3.2553333333333336</v>
      </c>
      <c r="P248">
        <f t="shared" si="13"/>
        <v>65.986486486486484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ht="23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>
        <f t="shared" si="13"/>
        <v>98.013800424628457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ht="23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>
        <f t="shared" si="13"/>
        <v>60.105504587155963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ht="23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>
        <f t="shared" si="13"/>
        <v>26.000773395204948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ht="23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3.0000000000000027E-2</v>
      </c>
      <c r="P252">
        <f t="shared" si="13"/>
        <v>3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ht="23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>
        <f t="shared" si="13"/>
        <v>38.019801980198018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6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>
        <f t="shared" si="13"/>
        <v>106.15254237288136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ht="23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>
        <f t="shared" si="13"/>
        <v>81.019475655430711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6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1.848913043478261</v>
      </c>
      <c r="P256">
        <f t="shared" si="13"/>
        <v>96.647727272727266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6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1.2016770186335406</v>
      </c>
      <c r="P257">
        <f t="shared" si="13"/>
        <v>57.003535651149086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ht="23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0.23390243902439023</v>
      </c>
      <c r="P258">
        <f t="shared" si="13"/>
        <v>63.93333333333333</v>
      </c>
      <c r="Q258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ht="23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((D259+E259)/D259)-1</f>
        <v>1.46</v>
      </c>
      <c r="P259">
        <f t="shared" ref="P259:P322" si="17">IF(G259=0,0,(E259/G259))</f>
        <v>90.456521739130437</v>
      </c>
      <c r="Q259" t="s">
        <v>2039</v>
      </c>
      <c r="R259" t="s">
        <v>2040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ht="23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>
        <f t="shared" si="17"/>
        <v>72.172043010752688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6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>
        <f t="shared" si="17"/>
        <v>77.934782608695656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ht="23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1.5769841269841272</v>
      </c>
      <c r="P262">
        <f t="shared" si="17"/>
        <v>38.065134099616856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6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0.31201660735468573</v>
      </c>
      <c r="P263">
        <f t="shared" si="17"/>
        <v>57.936123348017624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ht="23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3.1341176470588232</v>
      </c>
      <c r="P264">
        <f t="shared" si="17"/>
        <v>49.794392523364486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ht="23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3.7089655172413796</v>
      </c>
      <c r="P265">
        <f t="shared" si="17"/>
        <v>54.050251256281406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ht="23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>
        <f t="shared" si="17"/>
        <v>30.002721335268504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ht="23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>
        <f t="shared" si="17"/>
        <v>70.127906976744185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ht="23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>
        <f t="shared" si="17"/>
        <v>26.996228786926462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ht="23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>
        <f t="shared" si="17"/>
        <v>51.990606936416185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ht="23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1.8053333333333335</v>
      </c>
      <c r="P270">
        <f t="shared" si="17"/>
        <v>56.416666666666664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ht="23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>
        <f t="shared" si="17"/>
        <v>101.63218390804597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ht="23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0.27176538240368031</v>
      </c>
      <c r="P272">
        <f t="shared" si="17"/>
        <v>25.005291005291006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6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1.2706571242680598E-2</v>
      </c>
      <c r="P273">
        <f t="shared" si="17"/>
        <v>32.016393442622949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ht="23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3.0400978473581217</v>
      </c>
      <c r="P274">
        <f t="shared" si="17"/>
        <v>82.021647307286173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ht="23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>
        <f t="shared" si="17"/>
        <v>37.957446808510639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6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0.32208333333333328</v>
      </c>
      <c r="P276">
        <f t="shared" si="17"/>
        <v>51.533333333333331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6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>
        <f t="shared" si="17"/>
        <v>81.198275862068968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ht="23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>
        <f t="shared" si="17"/>
        <v>40.030075187969928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6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>
        <f t="shared" si="17"/>
        <v>89.939759036144579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ht="23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3.2588888888888885</v>
      </c>
      <c r="P280">
        <f t="shared" si="17"/>
        <v>96.692307692307693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ht="23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1.7069999999999999</v>
      </c>
      <c r="P281">
        <f t="shared" si="17"/>
        <v>25.010989010989011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6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>
        <f t="shared" si="17"/>
        <v>36.987277353689571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ht="23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0.91520972644376908</v>
      </c>
      <c r="P283">
        <f t="shared" si="17"/>
        <v>73.012609117361791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ht="23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>
        <f t="shared" si="17"/>
        <v>68.240601503759393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6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0.18728395061728387</v>
      </c>
      <c r="P285">
        <f t="shared" si="17"/>
        <v>52.310344827586206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ht="23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>
        <f t="shared" si="17"/>
        <v>61.765151515151516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ht="23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7.0633333333333326</v>
      </c>
      <c r="P287">
        <f t="shared" si="17"/>
        <v>25.027559055118111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ht="23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>
        <f t="shared" si="17"/>
        <v>106.28804347826087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ht="23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>
        <f t="shared" si="17"/>
        <v>75.07386363636364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ht="23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0.97785714285714276</v>
      </c>
      <c r="P290">
        <f t="shared" si="17"/>
        <v>39.970802919708028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ht="23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>
        <f t="shared" si="17"/>
        <v>39.982195845697326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ht="23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0.54402135231316717</v>
      </c>
      <c r="P292">
        <f t="shared" si="17"/>
        <v>101.01541850220265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ht="23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>
        <f t="shared" si="17"/>
        <v>76.813084112149539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ht="23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9.8219178082191716E-2</v>
      </c>
      <c r="P294">
        <f t="shared" si="17"/>
        <v>71.7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ht="23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0.16384615384615375</v>
      </c>
      <c r="P295">
        <f t="shared" si="17"/>
        <v>33.28125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ht="23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>
        <f t="shared" si="17"/>
        <v>43.923497267759565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6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>
        <f t="shared" si="17"/>
        <v>36.004712041884815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6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0.54950819672131157</v>
      </c>
      <c r="P298">
        <f t="shared" si="17"/>
        <v>88.21052631578948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ht="23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0.9423611111111112</v>
      </c>
      <c r="P299">
        <f t="shared" si="17"/>
        <v>65.240384615384613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ht="23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>
        <f t="shared" si="17"/>
        <v>69.958333333333329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6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>
        <f t="shared" si="17"/>
        <v>39.877551020408163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ht="23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5.0000000000000044E-2</v>
      </c>
      <c r="P302">
        <f t="shared" si="17"/>
        <v>5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ht="36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>
        <f t="shared" si="17"/>
        <v>41.023728813559323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ht="23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0.31844940867279892</v>
      </c>
      <c r="P304">
        <f t="shared" si="17"/>
        <v>98.914285714285711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ht="23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>
        <f t="shared" si="17"/>
        <v>87.78125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ht="23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>
        <f t="shared" si="17"/>
        <v>80.767605633802816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ht="23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>
        <f t="shared" si="17"/>
        <v>94.28235294117647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6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7.9076923076923045E-2</v>
      </c>
      <c r="P308">
        <f t="shared" si="17"/>
        <v>73.428571428571431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ht="23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>
        <f t="shared" si="17"/>
        <v>65.968133535660087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ht="23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>
        <f t="shared" si="17"/>
        <v>109.04109589041096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ht="23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>
        <f t="shared" si="17"/>
        <v>41.16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ht="23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0.20333333333333337</v>
      </c>
      <c r="P312">
        <f t="shared" si="17"/>
        <v>99.125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ht="23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>
        <f t="shared" si="17"/>
        <v>105.88429752066116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ht="23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3.1022842639593913</v>
      </c>
      <c r="P314">
        <f t="shared" si="17"/>
        <v>48.996525921966864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ht="23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>
        <f t="shared" si="17"/>
        <v>39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ht="23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>
        <f t="shared" si="17"/>
        <v>31.022556390977442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6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0.33894736842105266</v>
      </c>
      <c r="P317">
        <f t="shared" si="17"/>
        <v>103.87096774193549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ht="23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>
        <f t="shared" si="17"/>
        <v>59.268518518518519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ht="23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0.19227272727272737</v>
      </c>
      <c r="P319">
        <f t="shared" si="17"/>
        <v>42.3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6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0.15842105263157902</v>
      </c>
      <c r="P320">
        <f t="shared" si="17"/>
        <v>53.117647058823529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ht="23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0.38702380952380944</v>
      </c>
      <c r="P321">
        <f t="shared" si="17"/>
        <v>50.796875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ht="23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9.5876777251184819E-2</v>
      </c>
      <c r="P322">
        <f t="shared" si="17"/>
        <v>101.15</v>
      </c>
      <c r="Q322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6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((D323+E323)/D323)-1</f>
        <v>0.94144366197183094</v>
      </c>
      <c r="P323">
        <f t="shared" ref="P323:P386" si="21">IF(G323=0,0,(E323/G323))</f>
        <v>65.000810372771468</v>
      </c>
      <c r="Q323" t="s">
        <v>2041</v>
      </c>
      <c r="R323" t="s">
        <v>2052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6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1.6656234096692111</v>
      </c>
      <c r="P324">
        <f t="shared" si="21"/>
        <v>37.998645510835914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ht="23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0.24134831460674167</v>
      </c>
      <c r="P325">
        <f t="shared" si="21"/>
        <v>82.615384615384613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ht="23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1.6405633802816904</v>
      </c>
      <c r="P326">
        <f t="shared" si="21"/>
        <v>37.941368078175898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6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>
        <f t="shared" si="21"/>
        <v>80.780821917808225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6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0.46194444444444449</v>
      </c>
      <c r="P328">
        <f t="shared" si="21"/>
        <v>25.984375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ht="23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0.38538461538461544</v>
      </c>
      <c r="P329">
        <f t="shared" si="21"/>
        <v>30.363636363636363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6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>
        <f t="shared" si="21"/>
        <v>54.004916018025398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ht="23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0.22896588486140734</v>
      </c>
      <c r="P331">
        <f t="shared" si="21"/>
        <v>101.78672985781991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6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1.8495548961424331</v>
      </c>
      <c r="P332">
        <f t="shared" si="21"/>
        <v>45.003610108303249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ht="23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>
        <f t="shared" si="21"/>
        <v>77.068421052631578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6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>
        <f t="shared" si="21"/>
        <v>88.076595744680844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ht="23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1.2395833333333335</v>
      </c>
      <c r="P335">
        <f t="shared" si="21"/>
        <v>47.035573122529641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ht="23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</v>
      </c>
      <c r="P336">
        <f t="shared" si="21"/>
        <v>110.99550763701707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ht="23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1.1428538550057539</v>
      </c>
      <c r="P337">
        <f t="shared" si="21"/>
        <v>87.003066141042481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ht="23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0.97032531824611024</v>
      </c>
      <c r="P338">
        <f t="shared" si="21"/>
        <v>63.994402985074629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ht="23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1.2281904761904761</v>
      </c>
      <c r="P339">
        <f t="shared" si="21"/>
        <v>105.9945205479452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ht="23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1.7914326647564471</v>
      </c>
      <c r="P340">
        <f t="shared" si="21"/>
        <v>73.989349112426041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ht="23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0.79951577402787977</v>
      </c>
      <c r="P341">
        <f t="shared" si="21"/>
        <v>84.02004626060139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ht="23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0.94242587601078176</v>
      </c>
      <c r="P342">
        <f t="shared" si="21"/>
        <v>88.966921119592882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ht="36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>
        <f t="shared" si="21"/>
        <v>76.990453460620529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ht="23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0.66521920668058465</v>
      </c>
      <c r="P344">
        <f t="shared" si="21"/>
        <v>97.146341463414629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ht="23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>
        <f t="shared" si="21"/>
        <v>33.013605442176868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ht="23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0.4198329959514171</v>
      </c>
      <c r="P346">
        <f t="shared" si="21"/>
        <v>99.950602409638549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ht="23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0.14694796954314726</v>
      </c>
      <c r="P347">
        <f t="shared" si="21"/>
        <v>69.966767371601208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ht="23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0.34474999999999989</v>
      </c>
      <c r="P348">
        <f t="shared" si="21"/>
        <v>110.32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ht="23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>
        <f t="shared" si="21"/>
        <v>66.005235602094245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ht="23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0.7177035175879396</v>
      </c>
      <c r="P350">
        <f t="shared" si="21"/>
        <v>41.005742176284812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ht="23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0.53074115044247794</v>
      </c>
      <c r="P351">
        <f t="shared" si="21"/>
        <v>103.96316359696641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ht="23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5.0000000000000044E-2</v>
      </c>
      <c r="P352">
        <f t="shared" si="21"/>
        <v>5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ht="23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>
        <f t="shared" si="21"/>
        <v>47.009935419771487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ht="23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0.34892857142857148</v>
      </c>
      <c r="P354">
        <f t="shared" si="21"/>
        <v>29.606060606060606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ht="23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>
        <f t="shared" si="21"/>
        <v>81.010569583088667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ht="23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>
        <f t="shared" si="21"/>
        <v>94.35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ht="23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>
        <f t="shared" si="21"/>
        <v>26.058139534883722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ht="23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>
        <f t="shared" si="21"/>
        <v>85.775000000000006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ht="23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>
        <f t="shared" si="21"/>
        <v>103.73170731707317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ht="23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0.11814432989690715</v>
      </c>
      <c r="P360">
        <f t="shared" si="21"/>
        <v>49.826086956521742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ht="23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>
        <f t="shared" si="21"/>
        <v>63.893048128342244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ht="23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>
        <f t="shared" si="21"/>
        <v>47.002434782608695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ht="23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>
        <f t="shared" si="21"/>
        <v>108.47727272727273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ht="23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3.7175675675675679</v>
      </c>
      <c r="P364">
        <f t="shared" si="21"/>
        <v>72.015706806282722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ht="23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>
        <f t="shared" si="21"/>
        <v>59.928057553956833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ht="23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>
        <f t="shared" si="21"/>
        <v>78.209677419354833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ht="23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>
        <f t="shared" si="21"/>
        <v>104.77678571428571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ht="23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>
        <f t="shared" si="21"/>
        <v>105.52475247524752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ht="23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>
        <f t="shared" si="21"/>
        <v>24.933333333333334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ht="23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>
        <f t="shared" si="21"/>
        <v>69.873786407766985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ht="23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>
        <f t="shared" si="21"/>
        <v>95.733766233766232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ht="23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1.5936331255565448</v>
      </c>
      <c r="P372">
        <f t="shared" si="21"/>
        <v>29.997485752598056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ht="23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>
        <f t="shared" si="21"/>
        <v>59.011948529411768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6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15.915555555555557</v>
      </c>
      <c r="P374">
        <f t="shared" si="21"/>
        <v>84.757396449704146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ht="23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>
        <f t="shared" si="21"/>
        <v>78.010921177587846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6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0.13185782556750292</v>
      </c>
      <c r="P376">
        <f t="shared" si="21"/>
        <v>50.05215419501134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6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0.5477777777777777</v>
      </c>
      <c r="P377">
        <f t="shared" si="21"/>
        <v>59.16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ht="23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>
        <f t="shared" si="21"/>
        <v>93.702290076335885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ht="23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0.10257545271629787</v>
      </c>
      <c r="P379">
        <f t="shared" si="21"/>
        <v>40.14173228346457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ht="23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0.13962962962962955</v>
      </c>
      <c r="P380">
        <f t="shared" si="21"/>
        <v>70.090140845070422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ht="23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0.40444444444444438</v>
      </c>
      <c r="P381">
        <f t="shared" si="21"/>
        <v>66.181818181818187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6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1.6032000000000002</v>
      </c>
      <c r="P382">
        <f t="shared" si="21"/>
        <v>47.714285714285715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ht="23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1.8394339622641511</v>
      </c>
      <c r="P383">
        <f t="shared" si="21"/>
        <v>62.896774193548389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6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0.63769230769230778</v>
      </c>
      <c r="P384">
        <f t="shared" si="21"/>
        <v>86.611940298507463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ht="23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>
        <f t="shared" si="21"/>
        <v>75.126984126984127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ht="23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>
        <f t="shared" si="21"/>
        <v>41.004167534903104</v>
      </c>
      <c r="Q386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6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((D387+E387)/D387)-1</f>
        <v>1.4616709511568122</v>
      </c>
      <c r="P387">
        <f t="shared" ref="P387:P450" si="25">IF(G387=0,0,(E387/G387))</f>
        <v>50.007915567282325</v>
      </c>
      <c r="Q387" t="s">
        <v>2047</v>
      </c>
      <c r="R387" t="s">
        <v>2048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6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>
        <f t="shared" si="25"/>
        <v>96.960674157303373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ht="23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0.39261467889908253</v>
      </c>
      <c r="P389">
        <f t="shared" si="25"/>
        <v>100.93160377358491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ht="23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0.11270034843205567</v>
      </c>
      <c r="P390">
        <f t="shared" si="25"/>
        <v>89.227586206896547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ht="23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1.2211084337349396</v>
      </c>
      <c r="P391">
        <f t="shared" si="25"/>
        <v>87.979166666666671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ht="23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1.8654166666666665</v>
      </c>
      <c r="P392">
        <f t="shared" si="25"/>
        <v>89.54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ht="23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7.2731788079470228E-2</v>
      </c>
      <c r="P393">
        <f t="shared" si="25"/>
        <v>29.09271523178808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6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0.65642371234207975</v>
      </c>
      <c r="P394">
        <f t="shared" si="25"/>
        <v>42.006218905472636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ht="23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>
        <f t="shared" si="25"/>
        <v>47.004903563255965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ht="23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>
        <f t="shared" si="25"/>
        <v>110.44117647058823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6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>
        <f t="shared" si="25"/>
        <v>41.990909090909092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ht="23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>
        <f t="shared" si="25"/>
        <v>48.012468827930178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ht="23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1.7386419753086422</v>
      </c>
      <c r="P399">
        <f t="shared" si="25"/>
        <v>31.019823788546255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ht="36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>
        <f t="shared" si="25"/>
        <v>99.203252032520325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ht="23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>
        <f t="shared" si="25"/>
        <v>66.022316684378325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6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2.0000000000000018E-2</v>
      </c>
      <c r="P402">
        <f t="shared" si="25"/>
        <v>2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ht="23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15.302222222222223</v>
      </c>
      <c r="P403">
        <f t="shared" si="25"/>
        <v>46.060200668896321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ht="23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>
        <f t="shared" si="25"/>
        <v>73.650000000000006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ht="23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0.86220633299284977</v>
      </c>
      <c r="P405">
        <f t="shared" si="25"/>
        <v>55.99336650082919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ht="23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>
        <f t="shared" si="25"/>
        <v>68.985695127402778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ht="23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0.89618243243243234</v>
      </c>
      <c r="P407">
        <f t="shared" si="25"/>
        <v>60.981609195402299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ht="23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1.8214503816793894</v>
      </c>
      <c r="P408">
        <f t="shared" si="25"/>
        <v>110.98139534883721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ht="23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>
        <f t="shared" si="25"/>
        <v>25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ht="23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>
        <f t="shared" si="25"/>
        <v>78.759740259740255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ht="23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0.46315634218289081</v>
      </c>
      <c r="P411">
        <f t="shared" si="25"/>
        <v>87.960784313725483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ht="23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0.36132726089785305</v>
      </c>
      <c r="P412">
        <f t="shared" si="25"/>
        <v>49.987398739873989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ht="23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>
        <f t="shared" si="25"/>
        <v>99.524390243902445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ht="23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>
        <f t="shared" si="25"/>
        <v>104.82089552238806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ht="23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>
        <f t="shared" si="25"/>
        <v>108.01469237832875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ht="23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0.84699787460148768</v>
      </c>
      <c r="P416">
        <f t="shared" si="25"/>
        <v>28.998544660724033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ht="23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0.11059030837004413</v>
      </c>
      <c r="P417">
        <f t="shared" si="25"/>
        <v>30.028708133971293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6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0.43838781575037156</v>
      </c>
      <c r="P418">
        <f t="shared" si="25"/>
        <v>41.005559416261292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ht="23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>
        <f t="shared" si="25"/>
        <v>62.866666666666667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ht="23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>
        <f t="shared" si="25"/>
        <v>47.005002501250623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ht="23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1.2343497363796132</v>
      </c>
      <c r="P421">
        <f t="shared" si="25"/>
        <v>26.997693638285604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ht="23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1.2846000000000002</v>
      </c>
      <c r="P422">
        <f t="shared" si="25"/>
        <v>68.329787234042556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ht="23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>
        <f t="shared" si="25"/>
        <v>50.974576271186443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6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1.2729885057471266</v>
      </c>
      <c r="P424">
        <f t="shared" si="25"/>
        <v>54.024390243902438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ht="23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0.10638024357239506</v>
      </c>
      <c r="P425">
        <f t="shared" si="25"/>
        <v>97.055555555555557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ht="23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0.40470588235294125</v>
      </c>
      <c r="P426">
        <f t="shared" si="25"/>
        <v>24.867469879518072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ht="23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>
        <f t="shared" si="25"/>
        <v>84.423913043478265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ht="23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>
        <f t="shared" si="25"/>
        <v>47.091324200913242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ht="23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>
        <f t="shared" si="25"/>
        <v>77.996041171813147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ht="23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>
        <f t="shared" si="25"/>
        <v>62.967871485943775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ht="23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0.90675916230366482</v>
      </c>
      <c r="P431">
        <f t="shared" si="25"/>
        <v>81.006080449017773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ht="36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>
        <f t="shared" si="25"/>
        <v>65.321428571428569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ht="23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>
        <f t="shared" si="25"/>
        <v>104.43617021276596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ht="23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>
        <f t="shared" si="25"/>
        <v>69.989010989010993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ht="23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0.54163920922570008</v>
      </c>
      <c r="P435">
        <f t="shared" si="25"/>
        <v>83.023989898989896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ht="23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0.16722222222222216</v>
      </c>
      <c r="P436">
        <f t="shared" si="25"/>
        <v>90.3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ht="23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>
        <f t="shared" si="25"/>
        <v>103.98131932282546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ht="23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>
        <f t="shared" si="25"/>
        <v>54.931726907630519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ht="23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>
        <f t="shared" si="25"/>
        <v>51.921875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6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1.7863855421686745</v>
      </c>
      <c r="P440">
        <f t="shared" si="25"/>
        <v>60.02834008097166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ht="23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3.552816901408451</v>
      </c>
      <c r="P441">
        <f t="shared" si="25"/>
        <v>44.003488879197555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ht="23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>
        <f t="shared" si="25"/>
        <v>53.003513254551258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ht="23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0.24914285714285711</v>
      </c>
      <c r="P443">
        <f t="shared" si="25"/>
        <v>54.5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ht="23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</v>
      </c>
      <c r="P444">
        <f t="shared" si="25"/>
        <v>75.04195804195804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ht="23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</v>
      </c>
      <c r="P445">
        <f t="shared" si="25"/>
        <v>35.911111111111111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ht="23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>
        <f t="shared" si="25"/>
        <v>36.952702702702702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6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>
        <f t="shared" si="25"/>
        <v>63.170588235294119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ht="23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0.82044117647058834</v>
      </c>
      <c r="P448">
        <f t="shared" si="25"/>
        <v>29.99462365591398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6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>
        <f t="shared" si="25"/>
        <v>86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ht="23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0.50482758620689649</v>
      </c>
      <c r="P450">
        <f t="shared" si="25"/>
        <v>75.014876033057845</v>
      </c>
      <c r="Q450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ht="23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((D451+E451)/D451)-1</f>
        <v>9.67</v>
      </c>
      <c r="P451">
        <f t="shared" ref="P451:P514" si="29">IF(G451=0,0,(E451/G451))</f>
        <v>101.19767441860465</v>
      </c>
      <c r="Q451" t="s">
        <v>2050</v>
      </c>
      <c r="R451" t="s">
        <v>2051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ht="23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4.0000000000000036E-2</v>
      </c>
      <c r="P452">
        <f t="shared" si="29"/>
        <v>4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ht="23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1.2284501347708896</v>
      </c>
      <c r="P453">
        <f t="shared" si="29"/>
        <v>29.001272669424118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6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0.63437499999999991</v>
      </c>
      <c r="P454">
        <f t="shared" si="29"/>
        <v>98.225806451612897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6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>
        <f t="shared" si="29"/>
        <v>87.001693480101608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ht="23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>
        <f t="shared" si="29"/>
        <v>45.205128205128204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ht="23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1.1837253218884118</v>
      </c>
      <c r="P457">
        <f t="shared" si="29"/>
        <v>37.001341561577675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6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>
        <f t="shared" si="29"/>
        <v>94.976947040498445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ht="23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0.26639999999999997</v>
      </c>
      <c r="P459">
        <f t="shared" si="29"/>
        <v>28.956521739130434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ht="23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>
        <f t="shared" si="29"/>
        <v>55.993396226415094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ht="23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>
        <f t="shared" si="29"/>
        <v>54.038095238095238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ht="23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>
        <f t="shared" si="29"/>
        <v>82.38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ht="23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1.4104655870445346</v>
      </c>
      <c r="P463">
        <f t="shared" si="29"/>
        <v>66.997115384615384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ht="23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0.30579449152542382</v>
      </c>
      <c r="P464">
        <f t="shared" si="29"/>
        <v>107.91401869158878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6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>
        <f t="shared" si="29"/>
        <v>69.009501187648453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ht="23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>
        <f t="shared" si="29"/>
        <v>39.006568144499177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ht="23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>
        <f t="shared" si="29"/>
        <v>110.3625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ht="23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3.3200000000000003</v>
      </c>
      <c r="P468">
        <f t="shared" si="29"/>
        <v>94.857142857142861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6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>
        <f t="shared" si="29"/>
        <v>57.935251798561154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ht="23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>
        <f t="shared" si="29"/>
        <v>101.25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ht="23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>
        <f t="shared" si="29"/>
        <v>64.95597484276729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ht="23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>
        <f t="shared" si="29"/>
        <v>27.00524934383202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ht="23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3.1900000000000004</v>
      </c>
      <c r="P473">
        <f t="shared" si="29"/>
        <v>50.97422680412371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ht="36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0.39234070221066331</v>
      </c>
      <c r="P474">
        <f t="shared" si="29"/>
        <v>104.94260869565217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ht="23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>
        <f t="shared" si="29"/>
        <v>84.028301886792448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ht="23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3.6515000000000004</v>
      </c>
      <c r="P476">
        <f t="shared" si="29"/>
        <v>102.85915492957747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6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>
        <f t="shared" si="29"/>
        <v>39.962085308056871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6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0.29828720626631844</v>
      </c>
      <c r="P478">
        <f t="shared" si="29"/>
        <v>51.001785714285717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ht="23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>
        <f t="shared" si="29"/>
        <v>40.823008849557525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ht="23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>
        <f t="shared" si="29"/>
        <v>58.999637155297535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ht="23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>
        <f t="shared" si="29"/>
        <v>71.156069364161851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ht="23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>
        <f t="shared" si="29"/>
        <v>99.494252873563212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6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>
        <f t="shared" si="29"/>
        <v>103.98634590377114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6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</v>
      </c>
      <c r="P484">
        <f t="shared" si="29"/>
        <v>76.555555555555557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ht="23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0.52774617067833707</v>
      </c>
      <c r="P485">
        <f t="shared" si="29"/>
        <v>87.068592057761734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ht="23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>
        <f t="shared" si="29"/>
        <v>48.99554707379135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6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>
        <f t="shared" si="29"/>
        <v>42.969135802469133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6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>
        <f t="shared" si="29"/>
        <v>33.428571428571431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ht="23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>
        <f t="shared" si="29"/>
        <v>83.982949701619773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ht="23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>
        <f t="shared" si="29"/>
        <v>101.41739130434783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ht="23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1.0151086956521738</v>
      </c>
      <c r="P491">
        <f t="shared" si="29"/>
        <v>109.87058823529412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ht="23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>
        <f t="shared" si="29"/>
        <v>31.916666666666668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6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>
        <f t="shared" si="29"/>
        <v>70.993450675399103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ht="23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0.23995287958115186</v>
      </c>
      <c r="P494">
        <f t="shared" si="29"/>
        <v>77.026890756302521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ht="23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>
        <f t="shared" si="29"/>
        <v>101.78125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ht="23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>
        <f t="shared" si="29"/>
        <v>51.059701492537314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ht="23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>
        <f t="shared" si="29"/>
        <v>68.02051282051282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ht="23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9.0696409140369472E-3</v>
      </c>
      <c r="P498">
        <f t="shared" si="29"/>
        <v>30.87037037037037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ht="23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0.34173469387755095</v>
      </c>
      <c r="P499">
        <f t="shared" si="29"/>
        <v>27.908333333333335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ht="23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0.23948810754912109</v>
      </c>
      <c r="P500">
        <f t="shared" si="29"/>
        <v>79.994818652849744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6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0.48072649572649562</v>
      </c>
      <c r="P501">
        <f t="shared" si="29"/>
        <v>38.003378378378379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ht="23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>
        <f t="shared" si="29"/>
        <v>0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ht="23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>
        <f t="shared" si="29"/>
        <v>59.990534521158132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ht="23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>
        <f t="shared" si="29"/>
        <v>37.037634408602152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6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1.8032549019607842</v>
      </c>
      <c r="P505">
        <f t="shared" si="29"/>
        <v>99.963043478260872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ht="23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>
        <f t="shared" si="29"/>
        <v>111.6774193548387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ht="23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0.13901001112347044</v>
      </c>
      <c r="P507">
        <f t="shared" si="29"/>
        <v>36.014409221902014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ht="23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>
        <f t="shared" si="29"/>
        <v>66.010284810126578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6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>
        <f t="shared" si="29"/>
        <v>44.05263157894737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ht="23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>
        <f t="shared" si="29"/>
        <v>52.999726551818434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ht="23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0.70925816023738864</v>
      </c>
      <c r="P511">
        <f t="shared" si="29"/>
        <v>95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ht="23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1.190897435897436</v>
      </c>
      <c r="P512">
        <f t="shared" si="29"/>
        <v>70.908396946564892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ht="23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0.24017591339648181</v>
      </c>
      <c r="P513">
        <f t="shared" si="29"/>
        <v>98.060773480662988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ht="23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</v>
      </c>
      <c r="P514">
        <f t="shared" si="29"/>
        <v>53.046025104602514</v>
      </c>
      <c r="Q514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ht="23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((D515+E515)/D515)-1</f>
        <v>0.39277108433734931</v>
      </c>
      <c r="P515">
        <f t="shared" ref="P515:P578" si="33">IF(G515=0,0,(E515/G515))</f>
        <v>93.142857142857139</v>
      </c>
      <c r="Q515" t="s">
        <v>2041</v>
      </c>
      <c r="R515" t="s">
        <v>2060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ht="23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0.22439077144917086</v>
      </c>
      <c r="P516">
        <f t="shared" si="33"/>
        <v>58.945075757575758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ht="23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0.55779069767441869</v>
      </c>
      <c r="P517">
        <f t="shared" si="33"/>
        <v>36.067669172932334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ht="23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>
        <f t="shared" si="33"/>
        <v>63.030732860520096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ht="23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>
        <f t="shared" si="33"/>
        <v>84.717948717948715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6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7.068181818181829E-2</v>
      </c>
      <c r="P520">
        <f t="shared" si="33"/>
        <v>62.2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ht="23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1.0174563871693865</v>
      </c>
      <c r="P521">
        <f t="shared" si="33"/>
        <v>101.97518330513255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ht="23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>
        <f t="shared" si="33"/>
        <v>106.4375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ht="23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>
        <f t="shared" si="33"/>
        <v>29.975609756097562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6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0.3245346534653466</v>
      </c>
      <c r="P524">
        <f t="shared" si="33"/>
        <v>85.806282722513089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ht="23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7.0033333333333339</v>
      </c>
      <c r="P525">
        <f t="shared" si="33"/>
        <v>70.82022471910112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ht="23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>
        <f t="shared" si="33"/>
        <v>40.998484082870135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ht="36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>
        <f t="shared" si="33"/>
        <v>28.063492063492063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6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>
        <f t="shared" si="33"/>
        <v>88.054421768707485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ht="23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>
        <f t="shared" si="33"/>
        <v>31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ht="23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0.80299999999999994</v>
      </c>
      <c r="P530">
        <f t="shared" si="33"/>
        <v>90.337500000000006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ht="23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>
        <f t="shared" si="33"/>
        <v>63.777777777777779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ht="36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0.9174095238095239</v>
      </c>
      <c r="P532">
        <f t="shared" si="33"/>
        <v>53.995515695067262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6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0.95521156936261375</v>
      </c>
      <c r="P533">
        <f t="shared" si="33"/>
        <v>48.993956043956047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ht="23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>
        <f t="shared" si="33"/>
        <v>63.857142857142854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ht="23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>
        <f t="shared" si="33"/>
        <v>82.996393146979258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ht="23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0.15022446689113367</v>
      </c>
      <c r="P536">
        <f t="shared" si="33"/>
        <v>55.08230452674897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ht="23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>
        <f t="shared" si="33"/>
        <v>62.044554455445542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ht="23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>
        <f t="shared" si="33"/>
        <v>104.97857142857143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ht="23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1.1722156398104264</v>
      </c>
      <c r="P539">
        <f t="shared" si="33"/>
        <v>94.044676806083643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ht="23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>
        <f t="shared" si="33"/>
        <v>44.007716049382715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ht="23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>
        <f t="shared" si="33"/>
        <v>92.467532467532465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ht="23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>
        <f t="shared" si="33"/>
        <v>57.072874493927124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ht="23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0.24205617977528093</v>
      </c>
      <c r="P543">
        <f t="shared" si="33"/>
        <v>109.07848101265823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ht="23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2.5064935064935012E-2</v>
      </c>
      <c r="P544">
        <f t="shared" si="33"/>
        <v>39.387755102040813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ht="23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0.16329799764428743</v>
      </c>
      <c r="P545">
        <f t="shared" si="33"/>
        <v>77.022222222222226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6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>
        <f t="shared" si="33"/>
        <v>92.166666666666671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ht="23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>
        <f t="shared" si="33"/>
        <v>61.007063197026021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ht="23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>
        <f t="shared" si="33"/>
        <v>78.068181818181813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ht="23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>
        <f t="shared" si="33"/>
        <v>80.75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ht="23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>
        <f t="shared" si="33"/>
        <v>59.991289782244557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6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>
        <f t="shared" si="33"/>
        <v>110.03018372703411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6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4.0000000000000036E-2</v>
      </c>
      <c r="P552">
        <f t="shared" si="33"/>
        <v>4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ht="23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0.58632981676846208</v>
      </c>
      <c r="P553">
        <f t="shared" si="33"/>
        <v>37.99856063332134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ht="23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0.98511111111111105</v>
      </c>
      <c r="P554">
        <f t="shared" si="33"/>
        <v>96.369565217391298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6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0.43975381008206327</v>
      </c>
      <c r="P555">
        <f t="shared" si="33"/>
        <v>72.978599221789878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6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1.5166315789473686</v>
      </c>
      <c r="P556">
        <f t="shared" si="33"/>
        <v>26.007220216606498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ht="23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>
        <f t="shared" si="33"/>
        <v>104.36296296296297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ht="23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>
        <f t="shared" si="33"/>
        <v>102.18852459016394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ht="23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1.9933333333333332</v>
      </c>
      <c r="P559">
        <f t="shared" si="33"/>
        <v>54.117647058823529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ht="23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>
        <f t="shared" si="33"/>
        <v>63.222222222222221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ht="23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1.0096961063627732</v>
      </c>
      <c r="P561">
        <f t="shared" si="33"/>
        <v>104.03228962818004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ht="23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7.9415999999999993</v>
      </c>
      <c r="P562">
        <f t="shared" si="33"/>
        <v>49.994334277620396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ht="23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>
        <f t="shared" si="33"/>
        <v>56.015151515151516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6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>
        <f t="shared" si="33"/>
        <v>48.807692307692307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ht="23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</v>
      </c>
      <c r="P565">
        <f t="shared" si="33"/>
        <v>60.082352941176474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ht="23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0.83813278008298764</v>
      </c>
      <c r="P566">
        <f t="shared" si="33"/>
        <v>78.990502793296088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ht="23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>
        <f t="shared" si="33"/>
        <v>53.99499443826474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ht="23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0.44344086021505369</v>
      </c>
      <c r="P568">
        <f t="shared" si="33"/>
        <v>111.45945945945945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6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>
        <f t="shared" si="33"/>
        <v>60.922131147540981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ht="23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1.8603314917127074</v>
      </c>
      <c r="P570">
        <f t="shared" si="33"/>
        <v>26.0015444015444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ht="23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>
        <f t="shared" si="33"/>
        <v>80.993208828522924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ht="23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>
        <f t="shared" si="33"/>
        <v>34.995963302752294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ht="23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0.9414285714285715</v>
      </c>
      <c r="P573">
        <f t="shared" si="33"/>
        <v>94.142857142857139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ht="23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>
        <f t="shared" si="33"/>
        <v>52.085106382978722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ht="23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1.1188059701492539</v>
      </c>
      <c r="P575">
        <f t="shared" si="33"/>
        <v>24.986666666666668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ht="23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3.6914814814814818</v>
      </c>
      <c r="P576">
        <f t="shared" si="33"/>
        <v>69.215277777777771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ht="23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>
        <f t="shared" si="33"/>
        <v>93.944444444444443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6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0.64927835051546401</v>
      </c>
      <c r="P578">
        <f t="shared" si="33"/>
        <v>98.40625</v>
      </c>
      <c r="Q578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ht="23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((D579+E579)/D579)-1</f>
        <v>0.1885365853658536</v>
      </c>
      <c r="P579">
        <f t="shared" ref="P579:P642" si="37">IF(G579=0,0,(E579/G579))</f>
        <v>41.783783783783782</v>
      </c>
      <c r="Q579" t="s">
        <v>2035</v>
      </c>
      <c r="R579" t="s">
        <v>2058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ht="23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0.16754404145077717</v>
      </c>
      <c r="P580">
        <f t="shared" si="37"/>
        <v>65.991836734693877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ht="23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>
        <f t="shared" si="37"/>
        <v>72.05747126436782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ht="23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>
        <f t="shared" si="37"/>
        <v>48.003209242618745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ht="23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0.64016666666666677</v>
      </c>
      <c r="P583">
        <f t="shared" si="37"/>
        <v>54.098591549295776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ht="23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0.52080459770114951</v>
      </c>
      <c r="P584">
        <f t="shared" si="37"/>
        <v>107.88095238095238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6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>
        <f t="shared" si="37"/>
        <v>67.034103410341032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ht="36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1.1950810185185183</v>
      </c>
      <c r="P586">
        <f t="shared" si="37"/>
        <v>64.01425914445133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ht="23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>
        <f t="shared" si="37"/>
        <v>96.066176470588232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ht="23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>
        <f t="shared" si="37"/>
        <v>51.184615384615384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ht="23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>
        <f t="shared" si="37"/>
        <v>43.92307692307692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ht="23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0.79008248730964459</v>
      </c>
      <c r="P590">
        <f t="shared" si="37"/>
        <v>91.021198830409361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ht="23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>
        <f t="shared" si="37"/>
        <v>50.127450980392155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6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0.82028169014084518</v>
      </c>
      <c r="P592">
        <f t="shared" si="37"/>
        <v>67.720930232558146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ht="23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>
        <f t="shared" si="37"/>
        <v>61.03921568627451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6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0.12910076530612247</v>
      </c>
      <c r="P594">
        <f t="shared" si="37"/>
        <v>80.011857707509876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ht="23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>
        <f t="shared" si="37"/>
        <v>47.001497753369947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6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7.099173553719007E-2</v>
      </c>
      <c r="P596">
        <f t="shared" si="37"/>
        <v>71.127388535031841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6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>
        <f t="shared" si="37"/>
        <v>89.99079189686924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ht="23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>
        <f t="shared" si="37"/>
        <v>43.032786885245905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ht="23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>
        <f t="shared" si="37"/>
        <v>67.997714808043881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ht="23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>
        <f t="shared" si="37"/>
        <v>73.004566210045667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6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3.6436208125445457E-2</v>
      </c>
      <c r="P601">
        <f t="shared" si="37"/>
        <v>62.341463414634148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ht="23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5.0000000000000044E-2</v>
      </c>
      <c r="P602">
        <f t="shared" si="37"/>
        <v>5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ht="23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>
        <f t="shared" si="37"/>
        <v>67.103092783505161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ht="36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1.2823628691983124</v>
      </c>
      <c r="P604">
        <f t="shared" si="37"/>
        <v>79.978947368421046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ht="23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>
        <f t="shared" si="37"/>
        <v>62.176470588235297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ht="23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1.7073055242390081</v>
      </c>
      <c r="P606">
        <f t="shared" si="37"/>
        <v>53.005950297514879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ht="23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>
        <f t="shared" si="37"/>
        <v>57.738317757009348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ht="23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>
        <f t="shared" si="37"/>
        <v>40.03125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ht="23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</v>
      </c>
      <c r="P609">
        <f t="shared" si="37"/>
        <v>81.016591928251117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ht="23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>
        <f t="shared" si="37"/>
        <v>35.047468354430379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ht="23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1.2042000000000002</v>
      </c>
      <c r="P611">
        <f t="shared" si="37"/>
        <v>102.92307692307692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6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>
        <f t="shared" si="37"/>
        <v>27.998126756166094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ht="23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0.13853658536585356</v>
      </c>
      <c r="P613">
        <f t="shared" si="37"/>
        <v>75.733333333333334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ht="23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1.3943548387096776</v>
      </c>
      <c r="P614">
        <f t="shared" si="37"/>
        <v>45.026041666666664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ht="36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1.7400000000000002</v>
      </c>
      <c r="P615">
        <f t="shared" si="37"/>
        <v>73.615384615384613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6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1.5549056603773583</v>
      </c>
      <c r="P616">
        <f t="shared" si="37"/>
        <v>56.991701244813278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ht="23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</v>
      </c>
      <c r="P617">
        <f t="shared" si="37"/>
        <v>85.223529411764702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ht="23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1.8951562499999999</v>
      </c>
      <c r="P618">
        <f t="shared" si="37"/>
        <v>50.962184873949582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ht="23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>
        <f t="shared" si="37"/>
        <v>63.563636363636363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ht="23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0.48860523665659628</v>
      </c>
      <c r="P620">
        <f t="shared" si="37"/>
        <v>80.999165275459092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ht="23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0.28461970393057689</v>
      </c>
      <c r="P621">
        <f t="shared" si="37"/>
        <v>86.044753086419746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ht="23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>
        <f t="shared" si="37"/>
        <v>90.0390625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ht="23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>
        <f t="shared" si="37"/>
        <v>74.006063432835816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ht="23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3.1301587301587386E-2</v>
      </c>
      <c r="P624">
        <f t="shared" si="37"/>
        <v>92.4375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ht="23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>
        <f t="shared" si="37"/>
        <v>55.999257333828446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ht="23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>
        <f t="shared" si="37"/>
        <v>32.983796296296298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6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>
        <f t="shared" si="37"/>
        <v>93.596774193548384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6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>
        <f t="shared" si="37"/>
        <v>69.867724867724874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ht="23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>
        <f t="shared" si="37"/>
        <v>72.129870129870127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ht="23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>
        <f t="shared" si="37"/>
        <v>30.041666666666668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ht="23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0.64582072176949934</v>
      </c>
      <c r="P631">
        <f t="shared" si="37"/>
        <v>73.968000000000004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ht="23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0.62873684210526326</v>
      </c>
      <c r="P632">
        <f t="shared" si="37"/>
        <v>68.65517241379311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ht="23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>
        <f t="shared" si="37"/>
        <v>59.992164544564154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ht="23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0.42859916782246876</v>
      </c>
      <c r="P634">
        <f t="shared" si="37"/>
        <v>111.15827338129496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ht="36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>
        <f t="shared" si="37"/>
        <v>53.038095238095238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ht="23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0.78531302876480535</v>
      </c>
      <c r="P636">
        <f t="shared" si="37"/>
        <v>55.985524728588658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ht="23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1.1409352517985614</v>
      </c>
      <c r="P637">
        <f t="shared" si="37"/>
        <v>69.986760812003524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ht="23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>
        <f t="shared" si="37"/>
        <v>48.998079877112133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ht="23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0.79411764705882359</v>
      </c>
      <c r="P639">
        <f t="shared" si="37"/>
        <v>103.84615384615384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ht="23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0.1141911764705883</v>
      </c>
      <c r="P640">
        <f t="shared" si="37"/>
        <v>99.127659574468083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ht="23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>
        <f t="shared" si="37"/>
        <v>107.37777777777778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ht="23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>
        <f t="shared" si="37"/>
        <v>76.922178988326849</v>
      </c>
      <c r="Q642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6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((D643+E643)/D643)-1</f>
        <v>1.1996808510638299</v>
      </c>
      <c r="P643">
        <f t="shared" ref="P643:P706" si="41">IF(G643=0,0,(E643/G643))</f>
        <v>58.128865979381445</v>
      </c>
      <c r="Q643" t="s">
        <v>2039</v>
      </c>
      <c r="R643" t="s">
        <v>2040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ht="23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1.4545652173913042</v>
      </c>
      <c r="P644">
        <f t="shared" si="41"/>
        <v>103.73643410852713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ht="23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>
        <f t="shared" si="41"/>
        <v>87.962666666666664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ht="23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0.48396694214876024</v>
      </c>
      <c r="P646">
        <f t="shared" si="41"/>
        <v>28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ht="23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>
        <f t="shared" si="41"/>
        <v>37.999361294443261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ht="23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0.88599797365754807</v>
      </c>
      <c r="P648">
        <f t="shared" si="41"/>
        <v>29.999313893653515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ht="23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0.41399999999999992</v>
      </c>
      <c r="P649">
        <f t="shared" si="41"/>
        <v>103.5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ht="23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0.63056795131845833</v>
      </c>
      <c r="P650">
        <f t="shared" si="41"/>
        <v>85.994467496542185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ht="23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0.48482333607230887</v>
      </c>
      <c r="P651">
        <f t="shared" si="41"/>
        <v>98.011627906976742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ht="23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2.0000000000000018E-2</v>
      </c>
      <c r="P652">
        <f t="shared" si="41"/>
        <v>2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ht="23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>
        <f t="shared" si="41"/>
        <v>44.994570837642193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ht="23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1.2684000000000002</v>
      </c>
      <c r="P654">
        <f t="shared" si="41"/>
        <v>31.012224938875306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ht="23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>
        <f t="shared" si="41"/>
        <v>59.970085470085472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ht="23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>
        <f t="shared" si="41"/>
        <v>58.9973474801061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ht="23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1.9147826086956523</v>
      </c>
      <c r="P657">
        <f t="shared" si="41"/>
        <v>50.045454545454547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6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0.42127533783783777</v>
      </c>
      <c r="P658">
        <f t="shared" si="41"/>
        <v>98.966269841269835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ht="23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8.2400000000000029E-2</v>
      </c>
      <c r="P659">
        <f t="shared" si="41"/>
        <v>58.857142857142854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ht="23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0.60064638783269952</v>
      </c>
      <c r="P660">
        <f t="shared" si="41"/>
        <v>81.010256410256417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ht="23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>
        <f t="shared" si="41"/>
        <v>76.013333333333335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ht="23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0.81736263736263726</v>
      </c>
      <c r="P662">
        <f t="shared" si="41"/>
        <v>96.597402597402592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ht="23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0.54187265917602989</v>
      </c>
      <c r="P663">
        <f t="shared" si="41"/>
        <v>76.957446808510639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ht="23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0.97868131868131858</v>
      </c>
      <c r="P664">
        <f t="shared" si="41"/>
        <v>67.984732824427482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ht="23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>
        <f t="shared" si="41"/>
        <v>88.781609195402297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ht="23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</v>
      </c>
      <c r="P666">
        <f t="shared" si="41"/>
        <v>24.99623706491063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ht="23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>
        <f t="shared" si="41"/>
        <v>44.922794117647058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ht="23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>
        <f t="shared" si="41"/>
        <v>79.400000000000006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6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1.7615942028985505</v>
      </c>
      <c r="P669">
        <f t="shared" si="41"/>
        <v>29.009546539379475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6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0.20338181818181811</v>
      </c>
      <c r="P670">
        <f t="shared" si="41"/>
        <v>73.59210526315789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ht="23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>
        <f t="shared" si="41"/>
        <v>107.97038864898211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6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>
        <f t="shared" si="41"/>
        <v>68.987284287011803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6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>
        <f t="shared" si="41"/>
        <v>111.02236719478098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ht="23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0.55931783729156148</v>
      </c>
      <c r="P674">
        <f t="shared" si="41"/>
        <v>24.997515808491418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ht="23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0.43660714285714275</v>
      </c>
      <c r="P675">
        <f t="shared" si="41"/>
        <v>42.155172413793103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ht="23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0.33538371411833623</v>
      </c>
      <c r="P676">
        <f t="shared" si="41"/>
        <v>47.003284072249592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ht="23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1.2297938144329899</v>
      </c>
      <c r="P677">
        <f t="shared" si="41"/>
        <v>36.0392749244713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ht="23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>
        <f t="shared" si="41"/>
        <v>101.03760683760684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ht="23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0.8362264150943397</v>
      </c>
      <c r="P679">
        <f t="shared" si="41"/>
        <v>39.927927927927925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ht="23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0.17968844221105518</v>
      </c>
      <c r="P680">
        <f t="shared" si="41"/>
        <v>83.158139534883716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ht="23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>
        <f t="shared" si="41"/>
        <v>39.97520661157025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6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0.97405219780219787</v>
      </c>
      <c r="P682">
        <f t="shared" si="41"/>
        <v>47.993908629441627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6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>
        <f t="shared" si="41"/>
        <v>95.978877489438744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ht="23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1.5016666666666665</v>
      </c>
      <c r="P684">
        <f t="shared" si="41"/>
        <v>78.728155339805824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ht="23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>
        <f t="shared" si="41"/>
        <v>56.081632653061227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ht="23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>
        <f t="shared" si="41"/>
        <v>69.090909090909093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ht="23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0.67500714285714292</v>
      </c>
      <c r="P687">
        <f t="shared" si="41"/>
        <v>102.05291576673866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ht="23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1.9174666666666669</v>
      </c>
      <c r="P688">
        <f t="shared" si="41"/>
        <v>107.32089552238806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ht="23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>
        <f t="shared" si="41"/>
        <v>51.970260223048328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ht="23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>
        <f t="shared" si="41"/>
        <v>71.137142857142862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ht="23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1.0065753424657533</v>
      </c>
      <c r="P691">
        <f t="shared" si="41"/>
        <v>106.49275362318841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ht="23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>
        <f t="shared" si="41"/>
        <v>42.93684210526316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ht="23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>
        <f t="shared" si="41"/>
        <v>30.037974683544302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ht="23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0.90633333333333344</v>
      </c>
      <c r="P694">
        <f t="shared" si="41"/>
        <v>70.623376623376629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6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>
        <f t="shared" si="41"/>
        <v>66.016018306636155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ht="23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0.84131868131868126</v>
      </c>
      <c r="P696">
        <f t="shared" si="41"/>
        <v>96.911392405063296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ht="23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1.3393478260869567</v>
      </c>
      <c r="P697">
        <f t="shared" si="41"/>
        <v>62.867346938775512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ht="23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>
        <f t="shared" si="41"/>
        <v>108.98537682789652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ht="36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1.5280062063615207</v>
      </c>
      <c r="P699">
        <f t="shared" si="41"/>
        <v>26.999314599040439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ht="23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>
        <f t="shared" si="41"/>
        <v>65.004147943311438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ht="23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>
        <f t="shared" si="41"/>
        <v>111.51785714285714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6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3.0000000000000027E-2</v>
      </c>
      <c r="P702">
        <f t="shared" si="41"/>
        <v>3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6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>
        <f t="shared" si="41"/>
        <v>110.99268292682927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6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0.54137931034482767</v>
      </c>
      <c r="P704">
        <f t="shared" si="41"/>
        <v>56.746987951807228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ht="23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3.1187381703470027</v>
      </c>
      <c r="P705">
        <f t="shared" si="41"/>
        <v>97.020608439646708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6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1.2278160919540229</v>
      </c>
      <c r="P706">
        <f t="shared" si="41"/>
        <v>92.08620689655173</v>
      </c>
      <c r="Q706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ht="23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((D707+E707)/D707)-1</f>
        <v>0.9902651738361814</v>
      </c>
      <c r="P707">
        <f t="shared" ref="P707:P770" si="45">IF(G707=0,0,(E707/G707))</f>
        <v>82.986666666666665</v>
      </c>
      <c r="Q707" t="s">
        <v>2047</v>
      </c>
      <c r="R707" t="s">
        <v>2048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6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1.2784686346863467</v>
      </c>
      <c r="P708">
        <f t="shared" si="45"/>
        <v>103.03791821561339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6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>
        <f t="shared" si="45"/>
        <v>68.922619047619051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ht="23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>
        <f t="shared" si="45"/>
        <v>87.737226277372258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ht="23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</v>
      </c>
      <c r="P711">
        <f t="shared" si="45"/>
        <v>75.021505376344081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6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>
        <f t="shared" si="45"/>
        <v>50.863999999999997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6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0.20322580645161281</v>
      </c>
      <c r="P713">
        <f t="shared" si="45"/>
        <v>90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6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>
        <f t="shared" si="45"/>
        <v>72.896039603960389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ht="23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1.6194202898550722</v>
      </c>
      <c r="P715">
        <f t="shared" si="45"/>
        <v>108.48543689320388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ht="23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>
        <f t="shared" si="45"/>
        <v>101.98095238095237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ht="23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>
        <f t="shared" si="45"/>
        <v>44.009146341463413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ht="23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>
        <f t="shared" si="45"/>
        <v>65.942675159235662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6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>
        <f t="shared" si="45"/>
        <v>24.987387387387386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ht="23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>
        <f t="shared" si="45"/>
        <v>28.003367003367003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ht="23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1.5299999999999998</v>
      </c>
      <c r="P721">
        <f t="shared" si="45"/>
        <v>85.829268292682926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6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>
        <f t="shared" si="45"/>
        <v>84.921052631578945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ht="23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4.3923948220064624E-2</v>
      </c>
      <c r="P723">
        <f t="shared" si="45"/>
        <v>90.483333333333334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ht="23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1.5650721649484538</v>
      </c>
      <c r="P724">
        <f t="shared" si="45"/>
        <v>25.00197628458498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ht="23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>
        <f t="shared" si="45"/>
        <v>92.013888888888886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6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>
        <f t="shared" si="45"/>
        <v>93.066115702479337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ht="23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0.50398033126294006</v>
      </c>
      <c r="P727">
        <f t="shared" si="45"/>
        <v>61.008145363408524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ht="23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>
        <f t="shared" si="45"/>
        <v>92.036259541984734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ht="23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>
        <f t="shared" si="45"/>
        <v>81.132596685082873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6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0.17500000000000004</v>
      </c>
      <c r="P730">
        <f t="shared" si="45"/>
        <v>73.5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6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>
        <f t="shared" si="45"/>
        <v>85.221311475409834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ht="23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>
        <f t="shared" si="45"/>
        <v>110.96825396825396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ht="23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0.90250000000000008</v>
      </c>
      <c r="P733">
        <f t="shared" si="45"/>
        <v>32.968036529680369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ht="23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0.91984615384615376</v>
      </c>
      <c r="P734">
        <f t="shared" si="45"/>
        <v>96.005352363960753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ht="23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>
        <f t="shared" si="45"/>
        <v>84.96632653061225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ht="23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>
        <f t="shared" si="45"/>
        <v>25.007462686567163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6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>
        <f t="shared" si="45"/>
        <v>65.998995479658461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ht="23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</v>
      </c>
      <c r="P738">
        <f t="shared" si="45"/>
        <v>87.34482758620689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6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1.3589189189189188</v>
      </c>
      <c r="P739">
        <f t="shared" si="45"/>
        <v>27.933333333333334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ht="36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2.0843373493975914E-2</v>
      </c>
      <c r="P740">
        <f t="shared" si="45"/>
        <v>103.8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ht="23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0.6100000000000001</v>
      </c>
      <c r="P741">
        <f t="shared" si="45"/>
        <v>31.937172774869111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ht="36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>
        <f t="shared" si="45"/>
        <v>99.5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ht="23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>
        <f t="shared" si="45"/>
        <v>108.84615384615384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ht="23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>
        <f t="shared" si="45"/>
        <v>110.76229508196721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6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0.12923076923076926</v>
      </c>
      <c r="P745">
        <f t="shared" si="45"/>
        <v>29.647058823529413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ht="23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7.1199999999999992</v>
      </c>
      <c r="P746">
        <f t="shared" si="45"/>
        <v>101.71428571428571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6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0.30304347826086953</v>
      </c>
      <c r="P747">
        <f t="shared" si="45"/>
        <v>61.5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ht="23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>
        <f t="shared" si="45"/>
        <v>35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ht="23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>
        <f t="shared" si="45"/>
        <v>40.049999999999997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ht="23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0.34959979476654701</v>
      </c>
      <c r="P750">
        <f t="shared" si="45"/>
        <v>110.97231270358306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ht="23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>
        <f t="shared" si="45"/>
        <v>36.959016393442624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ht="23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1.0000000000000009E-2</v>
      </c>
      <c r="P752">
        <f t="shared" si="45"/>
        <v>1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ht="23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>
        <f t="shared" si="45"/>
        <v>30.974074074074075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ht="23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>
        <f t="shared" si="45"/>
        <v>47.035087719298247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ht="23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>
        <f t="shared" si="45"/>
        <v>88.065693430656935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ht="23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1.6847017045454544</v>
      </c>
      <c r="P756">
        <f t="shared" si="45"/>
        <v>37.005616224648989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ht="23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1.6657777777777776</v>
      </c>
      <c r="P757">
        <f t="shared" si="45"/>
        <v>26.027777777777779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ht="36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7.7207692307692302</v>
      </c>
      <c r="P758">
        <f t="shared" si="45"/>
        <v>67.817567567567565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ht="23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>
        <f t="shared" si="45"/>
        <v>49.964912280701753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ht="23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>
        <f t="shared" si="45"/>
        <v>110.01646903820817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6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0.68426865671641801</v>
      </c>
      <c r="P761">
        <f t="shared" si="45"/>
        <v>89.964678178963894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ht="23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0.34351966873706008</v>
      </c>
      <c r="P762">
        <f t="shared" si="45"/>
        <v>79.009523809523813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ht="23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>
        <f t="shared" si="45"/>
        <v>86.867469879518069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ht="23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1.7725714285714287</v>
      </c>
      <c r="P764">
        <f t="shared" si="45"/>
        <v>62.04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ht="23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>
        <f t="shared" si="45"/>
        <v>26.970212765957445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6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7.2818181818181813</v>
      </c>
      <c r="P766">
        <f t="shared" si="45"/>
        <v>54.121621621621621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ht="23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>
        <f t="shared" si="45"/>
        <v>41.035353535353536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6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>
        <f t="shared" si="45"/>
        <v>55.052419354838712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ht="23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0.56967078189300402</v>
      </c>
      <c r="P769">
        <f t="shared" si="45"/>
        <v>107.93762183235867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ht="23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>
        <f t="shared" si="45"/>
        <v>73.92</v>
      </c>
      <c r="Q770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ht="23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((D771+E771)/D771)-1</f>
        <v>0.86867834394904464</v>
      </c>
      <c r="P771">
        <f t="shared" ref="P771:P834" si="49">IF(G771=0,0,(E771/G771))</f>
        <v>31.995894428152493</v>
      </c>
      <c r="Q771" t="s">
        <v>2050</v>
      </c>
      <c r="R771" t="s">
        <v>2051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ht="23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>
        <f t="shared" si="49"/>
        <v>53.898148148148145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ht="23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0.4944642857142858</v>
      </c>
      <c r="P773">
        <f t="shared" si="49"/>
        <v>106.5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ht="23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1.1335962566844922</v>
      </c>
      <c r="P774">
        <f t="shared" si="49"/>
        <v>32.999805409612762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ht="23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>
        <f t="shared" si="49"/>
        <v>43.00254993625159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ht="23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>
        <f t="shared" si="49"/>
        <v>86.858974358974365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6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0.1029787234042554</v>
      </c>
      <c r="P777">
        <f t="shared" si="49"/>
        <v>96.8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ht="23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0.65544223826714809</v>
      </c>
      <c r="P778">
        <f t="shared" si="49"/>
        <v>32.995456610631528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ht="23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0.49026652452025576</v>
      </c>
      <c r="P779">
        <f t="shared" si="49"/>
        <v>68.028106508875737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ht="23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>
        <f t="shared" si="49"/>
        <v>58.867816091954026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ht="23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>
        <f t="shared" si="49"/>
        <v>105.04572803850782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ht="36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>
        <f t="shared" si="49"/>
        <v>33.054878048780488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ht="23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>
        <f t="shared" si="49"/>
        <v>78.821428571428569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ht="23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>
        <f t="shared" si="49"/>
        <v>68.204968944099377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ht="23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1.4122972972972971</v>
      </c>
      <c r="P785">
        <f t="shared" si="49"/>
        <v>75.731884057971016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ht="23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>
        <f t="shared" si="49"/>
        <v>30.996070133010882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6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1.9311940298507464</v>
      </c>
      <c r="P787">
        <f t="shared" si="49"/>
        <v>101.88188976377953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ht="23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7.2973333333333326</v>
      </c>
      <c r="P788">
        <f t="shared" si="49"/>
        <v>52.879227053140099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ht="23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0.99663398692810468</v>
      </c>
      <c r="P789">
        <f t="shared" si="49"/>
        <v>71.005820721769496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ht="23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0.8816666666666666</v>
      </c>
      <c r="P790">
        <f t="shared" si="49"/>
        <v>102.38709677419355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ht="23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0.3723333333333334</v>
      </c>
      <c r="P791">
        <f t="shared" si="49"/>
        <v>74.466666666666669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ht="23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0.3054007530930607</v>
      </c>
      <c r="P792">
        <f t="shared" si="49"/>
        <v>51.009883198562441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ht="23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>
        <f t="shared" si="49"/>
        <v>90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ht="23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0.34000000000000008</v>
      </c>
      <c r="P794">
        <f t="shared" si="49"/>
        <v>97.142857142857139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ht="23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>
        <f t="shared" si="49"/>
        <v>72.071823204419886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ht="23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>
        <f t="shared" si="49"/>
        <v>75.236363636363635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6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0.14394366197183106</v>
      </c>
      <c r="P797">
        <f t="shared" si="49"/>
        <v>32.967741935483872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ht="23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>
        <f t="shared" si="49"/>
        <v>54.807692307692307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ht="23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1.0963157894736844</v>
      </c>
      <c r="P799">
        <f t="shared" si="49"/>
        <v>45.037837837837834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ht="23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>
        <f t="shared" si="49"/>
        <v>52.958677685950413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ht="23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0.87008284023668647</v>
      </c>
      <c r="P801">
        <f t="shared" si="49"/>
        <v>60.017959183673469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ht="23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1.0000000000000009E-2</v>
      </c>
      <c r="P802">
        <f t="shared" si="49"/>
        <v>1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ht="23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>
        <f t="shared" si="49"/>
        <v>44.028301886792455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6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>
        <f t="shared" si="49"/>
        <v>86.028169014084511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6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1.0699999999999998</v>
      </c>
      <c r="P805">
        <f t="shared" si="49"/>
        <v>28.012875536480685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ht="23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>
        <f t="shared" si="49"/>
        <v>32.050458715596328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6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>
        <f t="shared" si="49"/>
        <v>73.611940298507463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ht="23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>
        <f t="shared" si="49"/>
        <v>108.71052631578948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ht="23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>
        <f t="shared" si="49"/>
        <v>42.97674418604651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ht="23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>
        <f t="shared" si="49"/>
        <v>83.315789473684205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ht="23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0.62880681818181827</v>
      </c>
      <c r="P811">
        <f t="shared" si="49"/>
        <v>42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ht="36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>
        <f t="shared" si="49"/>
        <v>55.927601809954751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ht="23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0.77102702702702697</v>
      </c>
      <c r="P813">
        <f t="shared" si="49"/>
        <v>105.03681885125184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ht="23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>
        <f t="shared" si="49"/>
        <v>48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ht="23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>
        <f t="shared" si="49"/>
        <v>112.66176470588235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ht="23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>
        <f t="shared" si="49"/>
        <v>81.944444444444443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6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>
        <f t="shared" si="49"/>
        <v>64.049180327868854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ht="36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>
        <f t="shared" si="49"/>
        <v>106.39097744360902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ht="23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>
        <f t="shared" si="49"/>
        <v>76.011249497790274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ht="23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>
        <f t="shared" si="49"/>
        <v>111.07246376811594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6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>
        <f t="shared" si="49"/>
        <v>95.936170212765958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ht="23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>
        <f t="shared" si="49"/>
        <v>43.043010752688176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ht="23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>
        <f t="shared" si="49"/>
        <v>67.966666666666669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ht="23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3.4996666666666663</v>
      </c>
      <c r="P824">
        <f t="shared" si="49"/>
        <v>89.991428571428571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ht="36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3.5707317073170728</v>
      </c>
      <c r="P825">
        <f t="shared" si="49"/>
        <v>58.095238095238095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ht="23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>
        <f t="shared" si="49"/>
        <v>83.996875000000003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ht="23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>
        <f t="shared" si="49"/>
        <v>88.853503184713375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6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>
        <f t="shared" si="49"/>
        <v>65.963917525773198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6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>
        <f t="shared" si="49"/>
        <v>74.804878048780495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6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>
        <f t="shared" si="49"/>
        <v>69.98571428571428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ht="23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>
        <f t="shared" si="49"/>
        <v>32.006493506493506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6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1.1710526315789505E-2</v>
      </c>
      <c r="P832">
        <f t="shared" si="49"/>
        <v>64.727272727272734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6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>
        <f t="shared" si="49"/>
        <v>24.998110087408456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ht="23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3.1517592592592596</v>
      </c>
      <c r="P834">
        <f t="shared" si="49"/>
        <v>104.97764070932922</v>
      </c>
      <c r="Q834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ht="23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((D835+E835)/D835)-1</f>
        <v>1.5769117647058826</v>
      </c>
      <c r="P835">
        <f t="shared" ref="P835:P898" si="53">IF(G835=0,0,(E835/G835))</f>
        <v>64.987878787878785</v>
      </c>
      <c r="Q835" t="s">
        <v>2047</v>
      </c>
      <c r="R835" t="s">
        <v>2059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ht="23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1.5380821917808221</v>
      </c>
      <c r="P836">
        <f t="shared" si="53"/>
        <v>94.352941176470594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ht="23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>
        <f t="shared" si="53"/>
        <v>44.001706484641637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ht="23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>
        <f t="shared" si="53"/>
        <v>64.744680851063833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ht="23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>
        <f t="shared" si="53"/>
        <v>84.00667779632721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ht="23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>
        <f t="shared" si="53"/>
        <v>34.061302681992338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ht="23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>
        <f t="shared" si="53"/>
        <v>93.273885350318466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ht="23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1.0024333619948411</v>
      </c>
      <c r="P842">
        <f t="shared" si="53"/>
        <v>32.998301726577978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ht="23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>
        <f t="shared" si="53"/>
        <v>83.812903225806451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6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>
        <f t="shared" si="53"/>
        <v>63.992424242424242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6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>
        <f t="shared" si="53"/>
        <v>81.909090909090907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ht="23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0.99397727272727265</v>
      </c>
      <c r="P846">
        <f t="shared" si="53"/>
        <v>93.053191489361708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ht="23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1.9754935622317595</v>
      </c>
      <c r="P847">
        <f t="shared" si="53"/>
        <v>101.98449039881831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ht="23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>
        <f t="shared" si="53"/>
        <v>105.9375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ht="23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>
        <f t="shared" si="53"/>
        <v>101.58181818181818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ht="23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>
        <f t="shared" si="53"/>
        <v>62.970930232558139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ht="23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1.3308955223880599</v>
      </c>
      <c r="P851">
        <f t="shared" si="53"/>
        <v>29.045602605863191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ht="36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1.0000000000000009E-2</v>
      </c>
      <c r="P852">
        <f t="shared" si="53"/>
        <v>1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6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>
        <f t="shared" si="53"/>
        <v>77.924999999999997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ht="36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>
        <f t="shared" si="53"/>
        <v>80.806451612903231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ht="23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>
        <f t="shared" si="53"/>
        <v>76.006816632583508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ht="36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1.136309941520468</v>
      </c>
      <c r="P856">
        <f t="shared" si="53"/>
        <v>72.993613824192337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ht="23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>
        <f t="shared" si="53"/>
        <v>53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ht="23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</v>
      </c>
      <c r="P858">
        <f t="shared" si="53"/>
        <v>54.164556962025316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6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>
        <f t="shared" si="53"/>
        <v>32.946666666666665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6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0.6944999999999999</v>
      </c>
      <c r="P860">
        <f t="shared" si="53"/>
        <v>79.371428571428567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6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0.35534246575342476</v>
      </c>
      <c r="P861">
        <f t="shared" si="53"/>
        <v>41.174603174603178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6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>
        <f t="shared" si="53"/>
        <v>77.430769230769229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ht="23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1.0587499999999999</v>
      </c>
      <c r="P863">
        <f t="shared" si="53"/>
        <v>57.159509202453989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ht="23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1.8742857142857141</v>
      </c>
      <c r="P864">
        <f t="shared" si="53"/>
        <v>77.17647058823529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ht="23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>
        <f t="shared" si="53"/>
        <v>24.953917050691246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ht="23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3.4707142857142861</v>
      </c>
      <c r="P866">
        <f t="shared" si="53"/>
        <v>97.18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ht="23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1.85820987654321</v>
      </c>
      <c r="P867">
        <f t="shared" si="53"/>
        <v>46.000916870415651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ht="23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0.43241247264770233</v>
      </c>
      <c r="P868">
        <f t="shared" si="53"/>
        <v>88.023385300668153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6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1.6243750000000001</v>
      </c>
      <c r="P869">
        <f t="shared" si="53"/>
        <v>25.99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ht="23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1.8484285714285713</v>
      </c>
      <c r="P870">
        <f t="shared" si="53"/>
        <v>102.69047619047619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ht="23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>
        <f t="shared" si="53"/>
        <v>72.958174904942965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ht="23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0.89870129870129878</v>
      </c>
      <c r="P872">
        <f t="shared" si="53"/>
        <v>57.190082644628099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6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>
        <f t="shared" si="53"/>
        <v>84.013793103448279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ht="23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>
        <f t="shared" si="53"/>
        <v>98.666666666666671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ht="23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>
        <f t="shared" si="53"/>
        <v>42.007419183889773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ht="23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3.4693532338308462</v>
      </c>
      <c r="P876">
        <f t="shared" si="53"/>
        <v>32.002753556677376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ht="23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0.69177215189873409</v>
      </c>
      <c r="P877">
        <f t="shared" si="53"/>
        <v>81.567164179104481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6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0.25433734939759045</v>
      </c>
      <c r="P878">
        <f t="shared" si="53"/>
        <v>37.035087719298247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ht="23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0.77400977995110032</v>
      </c>
      <c r="P879">
        <f t="shared" si="53"/>
        <v>103.033360455655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ht="23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0.37481481481481471</v>
      </c>
      <c r="P880">
        <f t="shared" si="53"/>
        <v>84.333333333333329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ht="23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>
        <f t="shared" si="53"/>
        <v>102.60377358490567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ht="23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>
        <f t="shared" si="53"/>
        <v>79.992129246064621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ht="23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0.38948339483394845</v>
      </c>
      <c r="P883">
        <f t="shared" si="53"/>
        <v>70.055309734513273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ht="23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>
        <f t="shared" si="53"/>
        <v>37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6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>
        <f t="shared" si="53"/>
        <v>41.911917098445599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ht="23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>
        <f t="shared" si="53"/>
        <v>57.992576882290564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ht="23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1.1827777777777779</v>
      </c>
      <c r="P887">
        <f t="shared" si="53"/>
        <v>40.942307692307693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ht="23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0.84824037184594947</v>
      </c>
      <c r="P888">
        <f t="shared" si="53"/>
        <v>69.9972602739726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6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>
        <f t="shared" si="53"/>
        <v>73.838709677419359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6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>
        <f t="shared" si="53"/>
        <v>41.979310344827589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ht="23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>
        <f t="shared" si="53"/>
        <v>77.93442622950819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ht="23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1.1595907738095237</v>
      </c>
      <c r="P892">
        <f t="shared" si="53"/>
        <v>106.01972789115646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6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>
        <f t="shared" si="53"/>
        <v>47.018181818181816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ht="23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>
        <f t="shared" si="53"/>
        <v>76.016483516483518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ht="23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</v>
      </c>
      <c r="P895">
        <f t="shared" si="53"/>
        <v>54.120603015075375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ht="23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1.8870588235294119</v>
      </c>
      <c r="P896">
        <f t="shared" si="53"/>
        <v>57.285714285714285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6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6.9511889862327925E-2</v>
      </c>
      <c r="P897">
        <f t="shared" si="53"/>
        <v>103.81308411214954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6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>
        <f t="shared" si="53"/>
        <v>105.02602739726028</v>
      </c>
      <c r="Q898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ht="23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((D899+E899)/D899)-1</f>
        <v>0.27693181818181811</v>
      </c>
      <c r="P899">
        <f t="shared" ref="P899:P962" si="57">IF(G899=0,0,(E899/G899))</f>
        <v>90.259259259259252</v>
      </c>
      <c r="Q899" t="s">
        <v>2039</v>
      </c>
      <c r="R899" t="s">
        <v>2040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ht="23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0.52479620323841436</v>
      </c>
      <c r="P900">
        <f t="shared" si="57"/>
        <v>76.978705978705975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ht="23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>
        <f t="shared" si="57"/>
        <v>102.60162601626017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ht="23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2.0000000000000018E-2</v>
      </c>
      <c r="P902">
        <f t="shared" si="57"/>
        <v>2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ht="23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1.5617857142857141</v>
      </c>
      <c r="P903">
        <f t="shared" si="57"/>
        <v>55.0062893081761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ht="23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>
        <f t="shared" si="57"/>
        <v>32.127272727272725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6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1.7292682926829173E-2</v>
      </c>
      <c r="P905">
        <f t="shared" si="57"/>
        <v>50.642857142857146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ht="23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0.12230769230769223</v>
      </c>
      <c r="P906">
        <f t="shared" si="57"/>
        <v>49.6875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ht="23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1.6398734177215188</v>
      </c>
      <c r="P907">
        <f t="shared" si="57"/>
        <v>54.894067796610166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6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1.6298181818181816</v>
      </c>
      <c r="P908">
        <f t="shared" si="57"/>
        <v>46.931937172774866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ht="23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0.20252747252747261</v>
      </c>
      <c r="P909">
        <f t="shared" si="57"/>
        <v>44.951219512195124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ht="23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>
        <f t="shared" si="57"/>
        <v>30.99898322318251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ht="23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>
        <f t="shared" si="57"/>
        <v>107.7625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ht="23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0.1955663430420711</v>
      </c>
      <c r="P912">
        <f t="shared" si="57"/>
        <v>102.07770270270271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ht="23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>
        <f t="shared" si="57"/>
        <v>24.976190476190474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ht="23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7.9499999999999993</v>
      </c>
      <c r="P914">
        <f t="shared" si="57"/>
        <v>79.944134078212286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ht="23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>
        <f t="shared" si="57"/>
        <v>67.946462715105156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ht="23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0.57437500000000008</v>
      </c>
      <c r="P916">
        <f t="shared" si="57"/>
        <v>26.070921985815602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ht="23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1.5562827640984906</v>
      </c>
      <c r="P917">
        <f t="shared" si="57"/>
        <v>105.0032154340836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6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0.36297297297297293</v>
      </c>
      <c r="P918">
        <f t="shared" si="57"/>
        <v>25.826923076923077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ht="23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>
        <f t="shared" si="57"/>
        <v>77.666666666666671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ht="23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>
        <f t="shared" si="57"/>
        <v>57.82692307692308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ht="23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0.58749999999999991</v>
      </c>
      <c r="P921">
        <f t="shared" si="57"/>
        <v>92.955555555555549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ht="23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1.8256603773584907</v>
      </c>
      <c r="P922">
        <f t="shared" si="57"/>
        <v>37.945098039215686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ht="23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7.5436408977556102E-3</v>
      </c>
      <c r="P923">
        <f t="shared" si="57"/>
        <v>31.842105263157894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ht="23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>
        <f t="shared" si="57"/>
        <v>40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ht="23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>
        <f t="shared" si="57"/>
        <v>101.1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ht="23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>
        <f t="shared" si="57"/>
        <v>84.006989951944078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6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>
        <f t="shared" si="57"/>
        <v>103.41538461538461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ht="23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</v>
      </c>
      <c r="P928">
        <f t="shared" si="57"/>
        <v>105.13333333333334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ht="23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0.45847222222222217</v>
      </c>
      <c r="P929">
        <f t="shared" si="57"/>
        <v>89.21621621621621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ht="23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>
        <f t="shared" si="57"/>
        <v>51.995234312946785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ht="23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>
        <f t="shared" si="57"/>
        <v>64.956521739130437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ht="23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>
        <f t="shared" si="57"/>
        <v>46.235294117647058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ht="23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>
        <f t="shared" si="57"/>
        <v>51.151785714285715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ht="23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>
        <f t="shared" si="57"/>
        <v>33.909722222222221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ht="23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>
        <f t="shared" si="57"/>
        <v>92.016298633017882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ht="23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>
        <f t="shared" si="57"/>
        <v>107.42857142857143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6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1.6413114754098359</v>
      </c>
      <c r="P937">
        <f t="shared" si="57"/>
        <v>75.848484848484844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ht="23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1.6375968992248024E-2</v>
      </c>
      <c r="P938">
        <f t="shared" si="57"/>
        <v>80.476190476190482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ht="23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0.49643859649122812</v>
      </c>
      <c r="P939">
        <f t="shared" si="57"/>
        <v>86.978483606557376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ht="23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>
        <f t="shared" si="57"/>
        <v>105.13541666666667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6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0.49217948717948712</v>
      </c>
      <c r="P941">
        <f t="shared" si="57"/>
        <v>57.298507462686565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ht="23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0.62232323232323239</v>
      </c>
      <c r="P942">
        <f t="shared" si="57"/>
        <v>93.348484848484844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ht="23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0.13058139534883728</v>
      </c>
      <c r="P943">
        <f t="shared" si="57"/>
        <v>71.987179487179489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ht="23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0.64635416666666656</v>
      </c>
      <c r="P944">
        <f t="shared" si="57"/>
        <v>92.611940298507463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ht="23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>
        <f t="shared" si="57"/>
        <v>104.99122807017544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ht="23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>
        <f t="shared" si="57"/>
        <v>30.958174904942965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ht="23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>
        <f t="shared" si="57"/>
        <v>33.001182732111175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6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9.9141184124918569E-2</v>
      </c>
      <c r="P948">
        <f t="shared" si="57"/>
        <v>84.187845303867405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ht="23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>
        <f t="shared" si="57"/>
        <v>73.92307692307692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ht="23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0.62957446808510631</v>
      </c>
      <c r="P950">
        <f t="shared" si="57"/>
        <v>36.987499999999997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6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1.6135593220338982</v>
      </c>
      <c r="P951">
        <f t="shared" si="57"/>
        <v>46.896551724137929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ht="23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5.0000000000000044E-2</v>
      </c>
      <c r="P952">
        <f t="shared" si="57"/>
        <v>5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ht="23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>
        <f t="shared" si="57"/>
        <v>102.02437459910199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ht="23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>
        <f t="shared" si="57"/>
        <v>45.007502206531335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6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0.60000000000000009</v>
      </c>
      <c r="P955">
        <f t="shared" si="57"/>
        <v>94.285714285714292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ht="23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>
        <f t="shared" si="57"/>
        <v>101.02325581395348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6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>
        <f t="shared" si="57"/>
        <v>97.037499999999994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ht="23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0.19028784648187624</v>
      </c>
      <c r="P958">
        <f t="shared" si="57"/>
        <v>43.00963855421687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ht="23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1.2687755102040814</v>
      </c>
      <c r="P959">
        <f t="shared" si="57"/>
        <v>94.916030534351151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6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7.3463636363636358</v>
      </c>
      <c r="P960">
        <f t="shared" si="57"/>
        <v>72.151785714285708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ht="23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4.5731034482758615E-2</v>
      </c>
      <c r="P961">
        <f t="shared" si="57"/>
        <v>51.007692307692309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ht="23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>
        <f t="shared" si="57"/>
        <v>85.054545454545448</v>
      </c>
      <c r="Q962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ht="36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((D963+E963)/D963)-1</f>
        <v>1.192982456140351</v>
      </c>
      <c r="P963">
        <f t="shared" ref="P963:P1001" si="61">IF(G963=0,0,(E963/G963))</f>
        <v>43.87096774193548</v>
      </c>
      <c r="Q963" t="s">
        <v>2047</v>
      </c>
      <c r="R963" t="s">
        <v>2059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ht="23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>
        <f t="shared" si="61"/>
        <v>40.063909774436091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ht="23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>
        <f t="shared" si="61"/>
        <v>43.833333333333336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ht="23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3.5578378378378375</v>
      </c>
      <c r="P966">
        <f t="shared" si="61"/>
        <v>84.92903225806451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ht="23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>
        <f t="shared" si="61"/>
        <v>41.067632850241544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ht="23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>
        <f t="shared" si="61"/>
        <v>54.971428571428568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ht="23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>
        <f t="shared" si="61"/>
        <v>77.010807374443743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6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3.3820833333333331</v>
      </c>
      <c r="P970">
        <f t="shared" si="61"/>
        <v>71.201754385964918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ht="23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>
        <f t="shared" si="61"/>
        <v>91.935483870967744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6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0.60757639620653325</v>
      </c>
      <c r="P972">
        <f t="shared" si="61"/>
        <v>97.069023569023571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ht="23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0.27725490196078439</v>
      </c>
      <c r="P973">
        <f t="shared" si="61"/>
        <v>58.916666666666664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6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>
        <f t="shared" si="61"/>
        <v>58.015466983938133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ht="23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0.21615194054500408</v>
      </c>
      <c r="P975">
        <f t="shared" si="61"/>
        <v>103.87301587301587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ht="23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3.7387499999999996</v>
      </c>
      <c r="P976">
        <f t="shared" si="61"/>
        <v>93.46875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ht="23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1.5492592592592591</v>
      </c>
      <c r="P977">
        <f t="shared" si="61"/>
        <v>61.970370370370368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6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>
        <f t="shared" si="61"/>
        <v>92.042857142857144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ht="23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>
        <f t="shared" si="61"/>
        <v>77.268656716417908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ht="23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>
        <f t="shared" si="61"/>
        <v>93.923913043478265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ht="23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1.4326245847176078</v>
      </c>
      <c r="P981">
        <f t="shared" si="61"/>
        <v>84.969458128078813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ht="23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0.40281762295081958</v>
      </c>
      <c r="P982">
        <f t="shared" si="61"/>
        <v>105.97035040431267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ht="23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>
        <f t="shared" si="61"/>
        <v>36.969040247678016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ht="23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>
        <f t="shared" si="61"/>
        <v>81.533333333333331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ht="23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>
        <f t="shared" si="61"/>
        <v>80.999140154772135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6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>
        <f t="shared" si="61"/>
        <v>26.010498687664043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ht="23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0.67129542790152397</v>
      </c>
      <c r="P987">
        <f t="shared" si="61"/>
        <v>25.998410896708286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ht="36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0.40307692307692311</v>
      </c>
      <c r="P988">
        <f t="shared" si="61"/>
        <v>34.173913043478258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ht="23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>
        <f t="shared" si="61"/>
        <v>28.002083333333335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ht="23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>
        <f t="shared" si="61"/>
        <v>76.546875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ht="23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>
        <f t="shared" si="61"/>
        <v>53.053097345132741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ht="23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0.8767948717948717</v>
      </c>
      <c r="P992">
        <f t="shared" si="61"/>
        <v>106.859375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ht="23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1.1317346938775512</v>
      </c>
      <c r="P993">
        <f t="shared" si="61"/>
        <v>46.020746887966808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ht="23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>
        <f t="shared" si="61"/>
        <v>100.17424242424242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ht="23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>
        <f t="shared" si="61"/>
        <v>101.44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ht="23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>
        <f t="shared" si="61"/>
        <v>87.972684085510693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ht="23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1.5746762589928056</v>
      </c>
      <c r="P997">
        <f t="shared" si="61"/>
        <v>74.995594713656388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6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0.72939393939393948</v>
      </c>
      <c r="P998">
        <f t="shared" si="61"/>
        <v>42.982142857142854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ht="23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>
        <f t="shared" si="61"/>
        <v>33.115107913669064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ht="23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0.56791291291291301</v>
      </c>
      <c r="P1000">
        <f t="shared" si="61"/>
        <v>101.13101604278074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ht="23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>
        <f t="shared" si="61"/>
        <v>55.98841354723708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autoFilter ref="A1:T1001" xr:uid="{00000000-0001-0000-0000-000000000000}"/>
  <conditionalFormatting sqref="F1:F1048576">
    <cfRule type="containsText" dxfId="34" priority="2" operator="containsText" text="Canceled">
      <formula>NOT(ISERROR(SEARCH("Canceled",F1)))</formula>
    </cfRule>
    <cfRule type="containsText" dxfId="33" priority="3" operator="containsText" text="Canceled">
      <formula>NOT(ISERROR(SEARCH("Canceled",F1)))</formula>
    </cfRule>
    <cfRule type="containsText" dxfId="32" priority="4" operator="containsText" text="Live">
      <formula>NOT(ISERROR(SEARCH("Live",F1)))</formula>
    </cfRule>
    <cfRule type="containsText" dxfId="31" priority="5" operator="containsText" text="Successful">
      <formula>NOT(ISERROR(SEARCH("Successful",F1)))</formula>
    </cfRule>
    <cfRule type="containsText" dxfId="30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7150-55F0-BA41-B759-8F32B8C974FE}">
  <dimension ref="A1:F14"/>
  <sheetViews>
    <sheetView workbookViewId="0">
      <selection activeCell="O21" sqref="O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2071</v>
      </c>
    </row>
    <row r="3" spans="1:6" x14ac:dyDescent="0.2">
      <c r="A3" s="7" t="s">
        <v>2066</v>
      </c>
      <c r="B3" s="7" t="s">
        <v>2069</v>
      </c>
    </row>
    <row r="4" spans="1:6" x14ac:dyDescent="0.2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8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8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8" t="s">
        <v>2064</v>
      </c>
      <c r="B8" s="6"/>
      <c r="C8" s="6"/>
      <c r="D8" s="6"/>
      <c r="E8" s="6">
        <v>4</v>
      </c>
      <c r="F8" s="6">
        <v>4</v>
      </c>
    </row>
    <row r="9" spans="1:6" x14ac:dyDescent="0.2">
      <c r="A9" s="8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8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8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8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8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8" t="s">
        <v>2068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16CE-EE44-B246-9419-9AE85006CB4B}">
  <dimension ref="A1:F33"/>
  <sheetViews>
    <sheetView zoomScale="96" workbookViewId="0">
      <selection activeCell="D12" sqref="D12"/>
    </sheetView>
  </sheetViews>
  <sheetFormatPr baseColWidth="10" defaultRowHeight="16" x14ac:dyDescent="0.2"/>
  <cols>
    <col min="1" max="1" width="17.33203125" bestFit="1" customWidth="1"/>
    <col min="2" max="2" width="16.1640625" bestFit="1" customWidth="1"/>
    <col min="3" max="3" width="6" bestFit="1" customWidth="1"/>
    <col min="4" max="4" width="4.33203125" bestFit="1" customWidth="1"/>
    <col min="5" max="5" width="9.83203125" bestFit="1" customWidth="1"/>
    <col min="6" max="6" width="11.33203125" bestFit="1" customWidth="1"/>
  </cols>
  <sheetData>
    <row r="1" spans="1:6" x14ac:dyDescent="0.2">
      <c r="A1" s="7" t="s">
        <v>6</v>
      </c>
      <c r="B1" t="s">
        <v>2071</v>
      </c>
    </row>
    <row r="2" spans="1:6" x14ac:dyDescent="0.2">
      <c r="A2" s="7" t="s">
        <v>2031</v>
      </c>
      <c r="B2" t="s">
        <v>2071</v>
      </c>
    </row>
    <row r="4" spans="1:6" x14ac:dyDescent="0.2">
      <c r="A4" s="7" t="s">
        <v>2070</v>
      </c>
      <c r="B4" s="7" t="s">
        <v>2069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8" t="s">
        <v>2065</v>
      </c>
      <c r="B7" s="6"/>
      <c r="C7" s="6"/>
      <c r="D7" s="6"/>
      <c r="E7" s="6">
        <v>4</v>
      </c>
      <c r="F7" s="6">
        <v>4</v>
      </c>
    </row>
    <row r="8" spans="1:6" x14ac:dyDescent="0.2">
      <c r="A8" s="8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8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8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8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8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8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8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8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8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8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8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8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8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8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8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8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8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8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8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8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8" t="s">
        <v>2062</v>
      </c>
      <c r="B29" s="6"/>
      <c r="C29" s="6"/>
      <c r="D29" s="6"/>
      <c r="E29" s="6">
        <v>3</v>
      </c>
      <c r="F29" s="6">
        <v>3</v>
      </c>
    </row>
    <row r="30" spans="1:6" x14ac:dyDescent="0.2">
      <c r="A30" s="8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  <row r="33" spans="1:2" x14ac:dyDescent="0.2">
      <c r="A33" s="10" t="s">
        <v>2088</v>
      </c>
      <c r="B33">
        <f>GETPIVOTDATA("name",$A$4,"outcome","successful")/GETPIVOTDATA("name",$A$4)</f>
        <v>0.56499999999999995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E1FE-4DF4-E24D-A8CB-9CCA4361E40E}">
  <dimension ref="A1:E18"/>
  <sheetViews>
    <sheetView workbookViewId="0">
      <selection activeCell="B24" sqref="B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2031</v>
      </c>
      <c r="B1" t="s">
        <v>2071</v>
      </c>
    </row>
    <row r="2" spans="1:5" x14ac:dyDescent="0.2">
      <c r="A2" s="7" t="s">
        <v>2086</v>
      </c>
      <c r="B2" t="s">
        <v>2071</v>
      </c>
    </row>
    <row r="4" spans="1:5" x14ac:dyDescent="0.2">
      <c r="A4" s="7" t="s">
        <v>2066</v>
      </c>
      <c r="B4" s="7" t="s">
        <v>2069</v>
      </c>
    </row>
    <row r="5" spans="1:5" x14ac:dyDescent="0.2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8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8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8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8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8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8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8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8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8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8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8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8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8" t="s">
        <v>2068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D7D7-3A8D-184A-9731-AF6AE5F651A7}">
  <dimension ref="A1:H41"/>
  <sheetViews>
    <sheetView workbookViewId="0">
      <selection activeCell="E33" sqref="E33"/>
    </sheetView>
  </sheetViews>
  <sheetFormatPr baseColWidth="10" defaultRowHeight="16" x14ac:dyDescent="0.2"/>
  <cols>
    <col min="1" max="1" width="15.6640625" bestFit="1" customWidth="1"/>
    <col min="2" max="2" width="25.83203125" bestFit="1" customWidth="1"/>
    <col min="3" max="3" width="14" bestFit="1" customWidth="1"/>
    <col min="4" max="4" width="11" bestFit="1" customWidth="1"/>
    <col min="5" max="5" width="15.1640625" bestFit="1" customWidth="1"/>
    <col min="6" max="6" width="16.83203125" bestFit="1" customWidth="1"/>
    <col min="7" max="7" width="23.6640625" bestFit="1" customWidth="1"/>
    <col min="8" max="8" width="19.5" bestFit="1" customWidth="1"/>
    <col min="9" max="12" width="12.1640625" bestFit="1" customWidth="1"/>
    <col min="13" max="13" width="11.1640625" bestFit="1" customWidth="1"/>
    <col min="14" max="98" width="12.1640625" bestFit="1" customWidth="1"/>
    <col min="99" max="99" width="11.1640625" bestFit="1" customWidth="1"/>
    <col min="100" max="102" width="12.1640625" bestFit="1" customWidth="1"/>
    <col min="103" max="103" width="11.1640625" bestFit="1" customWidth="1"/>
    <col min="104" max="111" width="12.1640625" bestFit="1" customWidth="1"/>
    <col min="112" max="112" width="6.1640625" bestFit="1" customWidth="1"/>
    <col min="113" max="118" width="12.1640625" bestFit="1" customWidth="1"/>
    <col min="119" max="119" width="7.1640625" bestFit="1" customWidth="1"/>
    <col min="120" max="120" width="12.1640625" bestFit="1" customWidth="1"/>
    <col min="121" max="121" width="11.1640625" bestFit="1" customWidth="1"/>
    <col min="122" max="124" width="12.1640625" bestFit="1" customWidth="1"/>
    <col min="125" max="125" width="11.1640625" bestFit="1" customWidth="1"/>
    <col min="126" max="154" width="12.1640625" bestFit="1" customWidth="1"/>
    <col min="155" max="155" width="10.1640625" bestFit="1" customWidth="1"/>
    <col min="156" max="168" width="12.1640625" bestFit="1" customWidth="1"/>
    <col min="169" max="169" width="11.1640625" bestFit="1" customWidth="1"/>
    <col min="170" max="170" width="6.1640625" bestFit="1" customWidth="1"/>
    <col min="171" max="175" width="12.1640625" bestFit="1" customWidth="1"/>
    <col min="176" max="176" width="11.1640625" bestFit="1" customWidth="1"/>
    <col min="177" max="177" width="6.1640625" bestFit="1" customWidth="1"/>
    <col min="178" max="185" width="12.1640625" bestFit="1" customWidth="1"/>
    <col min="186" max="186" width="11.1640625" bestFit="1" customWidth="1"/>
    <col min="187" max="187" width="12.1640625" bestFit="1" customWidth="1"/>
    <col min="188" max="189" width="11.1640625" bestFit="1" customWidth="1"/>
    <col min="190" max="198" width="12.1640625" bestFit="1" customWidth="1"/>
    <col min="199" max="199" width="11.1640625" bestFit="1" customWidth="1"/>
    <col min="200" max="201" width="12.1640625" bestFit="1" customWidth="1"/>
    <col min="202" max="202" width="10.1640625" bestFit="1" customWidth="1"/>
    <col min="203" max="205" width="12.1640625" bestFit="1" customWidth="1"/>
    <col min="206" max="206" width="11.1640625" bestFit="1" customWidth="1"/>
    <col min="207" max="211" width="12.1640625" bestFit="1" customWidth="1"/>
    <col min="212" max="212" width="11.1640625" bestFit="1" customWidth="1"/>
    <col min="213" max="213" width="12.1640625" bestFit="1" customWidth="1"/>
    <col min="214" max="214" width="11.1640625" bestFit="1" customWidth="1"/>
    <col min="215" max="218" width="12.1640625" bestFit="1" customWidth="1"/>
    <col min="219" max="219" width="6.1640625" bestFit="1" customWidth="1"/>
    <col min="220" max="220" width="7.1640625" bestFit="1" customWidth="1"/>
    <col min="221" max="221" width="10.1640625" bestFit="1" customWidth="1"/>
    <col min="222" max="222" width="12.1640625" bestFit="1" customWidth="1"/>
    <col min="223" max="223" width="11.1640625" bestFit="1" customWidth="1"/>
    <col min="224" max="229" width="12.1640625" bestFit="1" customWidth="1"/>
    <col min="230" max="230" width="11.1640625" bestFit="1" customWidth="1"/>
    <col min="231" max="237" width="12.1640625" bestFit="1" customWidth="1"/>
    <col min="238" max="238" width="10.1640625" bestFit="1" customWidth="1"/>
    <col min="239" max="239" width="12.1640625" bestFit="1" customWidth="1"/>
    <col min="240" max="240" width="7.1640625" bestFit="1" customWidth="1"/>
    <col min="241" max="243" width="12.1640625" bestFit="1" customWidth="1"/>
    <col min="244" max="244" width="11.1640625" bestFit="1" customWidth="1"/>
    <col min="245" max="245" width="12.1640625" bestFit="1" customWidth="1"/>
    <col min="246" max="246" width="11.1640625" bestFit="1" customWidth="1"/>
    <col min="247" max="252" width="12.1640625" bestFit="1" customWidth="1"/>
    <col min="253" max="253" width="11.1640625" bestFit="1" customWidth="1"/>
    <col min="254" max="259" width="12.1640625" bestFit="1" customWidth="1"/>
    <col min="260" max="260" width="10.1640625" bestFit="1" customWidth="1"/>
    <col min="261" max="270" width="12.1640625" bestFit="1" customWidth="1"/>
    <col min="271" max="271" width="11.1640625" bestFit="1" customWidth="1"/>
    <col min="272" max="280" width="12.1640625" bestFit="1" customWidth="1"/>
    <col min="281" max="281" width="11.1640625" bestFit="1" customWidth="1"/>
    <col min="282" max="282" width="12.1640625" bestFit="1" customWidth="1"/>
    <col min="283" max="283" width="7.1640625" bestFit="1" customWidth="1"/>
    <col min="284" max="287" width="12.1640625" bestFit="1" customWidth="1"/>
    <col min="288" max="289" width="11.1640625" bestFit="1" customWidth="1"/>
    <col min="290" max="291" width="12.1640625" bestFit="1" customWidth="1"/>
    <col min="292" max="292" width="11.1640625" bestFit="1" customWidth="1"/>
    <col min="293" max="315" width="12.1640625" bestFit="1" customWidth="1"/>
    <col min="316" max="316" width="11.1640625" bestFit="1" customWidth="1"/>
    <col min="317" max="327" width="12.1640625" bestFit="1" customWidth="1"/>
    <col min="328" max="328" width="11.1640625" bestFit="1" customWidth="1"/>
    <col min="329" max="344" width="12.1640625" bestFit="1" customWidth="1"/>
    <col min="345" max="345" width="11.1640625" bestFit="1" customWidth="1"/>
    <col min="346" max="347" width="12.1640625" bestFit="1" customWidth="1"/>
    <col min="348" max="348" width="7.1640625" bestFit="1" customWidth="1"/>
    <col min="349" max="368" width="12.1640625" bestFit="1" customWidth="1"/>
    <col min="369" max="369" width="7.1640625" bestFit="1" customWidth="1"/>
    <col min="370" max="371" width="12.1640625" bestFit="1" customWidth="1"/>
    <col min="372" max="372" width="11.1640625" bestFit="1" customWidth="1"/>
    <col min="373" max="375" width="12.1640625" bestFit="1" customWidth="1"/>
    <col min="376" max="376" width="11.1640625" bestFit="1" customWidth="1"/>
    <col min="377" max="377" width="12.1640625" bestFit="1" customWidth="1"/>
    <col min="378" max="378" width="11.1640625" bestFit="1" customWidth="1"/>
    <col min="379" max="388" width="12.1640625" bestFit="1" customWidth="1"/>
    <col min="389" max="389" width="7.1640625" bestFit="1" customWidth="1"/>
    <col min="390" max="402" width="12.1640625" bestFit="1" customWidth="1"/>
    <col min="403" max="403" width="11.1640625" bestFit="1" customWidth="1"/>
    <col min="404" max="411" width="12.1640625" bestFit="1" customWidth="1"/>
    <col min="412" max="412" width="11.1640625" bestFit="1" customWidth="1"/>
    <col min="413" max="414" width="12.1640625" bestFit="1" customWidth="1"/>
    <col min="415" max="416" width="11.1640625" bestFit="1" customWidth="1"/>
    <col min="417" max="421" width="12.1640625" bestFit="1" customWidth="1"/>
    <col min="422" max="422" width="8.1640625" bestFit="1" customWidth="1"/>
    <col min="423" max="425" width="12.1640625" bestFit="1" customWidth="1"/>
    <col min="426" max="426" width="11.1640625" bestFit="1" customWidth="1"/>
    <col min="427" max="433" width="12.1640625" bestFit="1" customWidth="1"/>
    <col min="434" max="434" width="11.1640625" bestFit="1" customWidth="1"/>
    <col min="435" max="436" width="12.1640625" bestFit="1" customWidth="1"/>
    <col min="437" max="437" width="11.1640625" bestFit="1" customWidth="1"/>
    <col min="438" max="448" width="12.1640625" bestFit="1" customWidth="1"/>
    <col min="449" max="449" width="7" bestFit="1" customWidth="1"/>
    <col min="450" max="608" width="12.1640625" bestFit="1" customWidth="1"/>
    <col min="609" max="609" width="9.1640625" bestFit="1" customWidth="1"/>
    <col min="610" max="629" width="12.1640625" bestFit="1" customWidth="1"/>
    <col min="630" max="630" width="8.1640625" bestFit="1" customWidth="1"/>
    <col min="631" max="698" width="12.1640625" bestFit="1" customWidth="1"/>
    <col min="699" max="699" width="7.1640625" bestFit="1" customWidth="1"/>
    <col min="700" max="737" width="12.1640625" bestFit="1" customWidth="1"/>
    <col min="738" max="738" width="6.1640625" bestFit="1" customWidth="1"/>
    <col min="739" max="813" width="12.1640625" bestFit="1" customWidth="1"/>
    <col min="814" max="814" width="11.1640625" bestFit="1" customWidth="1"/>
    <col min="815" max="853" width="12.1640625" bestFit="1" customWidth="1"/>
    <col min="854" max="854" width="4.1640625" bestFit="1" customWidth="1"/>
    <col min="855" max="856" width="12.1640625" bestFit="1" customWidth="1"/>
    <col min="857" max="857" width="9.1640625" bestFit="1" customWidth="1"/>
    <col min="858" max="878" width="12.1640625" bestFit="1" customWidth="1"/>
    <col min="879" max="879" width="6.1640625" bestFit="1" customWidth="1"/>
    <col min="880" max="880" width="9.1640625" bestFit="1" customWidth="1"/>
    <col min="881" max="899" width="12.1640625" bestFit="1" customWidth="1"/>
    <col min="900" max="900" width="9.1640625" bestFit="1" customWidth="1"/>
    <col min="901" max="962" width="12.1640625" bestFit="1" customWidth="1"/>
    <col min="963" max="963" width="6.1640625" bestFit="1" customWidth="1"/>
    <col min="964" max="972" width="12.1640625" bestFit="1" customWidth="1"/>
    <col min="973" max="973" width="8.1640625" bestFit="1" customWidth="1"/>
    <col min="974" max="985" width="12.1640625" bestFit="1" customWidth="1"/>
    <col min="986" max="986" width="11.1640625" bestFit="1" customWidth="1"/>
    <col min="987" max="987" width="12.1640625" bestFit="1" customWidth="1"/>
    <col min="988" max="988" width="7" bestFit="1" customWidth="1"/>
    <col min="989" max="989" width="12.1640625" bestFit="1" customWidth="1"/>
  </cols>
  <sheetData>
    <row r="1" spans="1:8" x14ac:dyDescent="0.2">
      <c r="A1" s="7" t="s">
        <v>6</v>
      </c>
      <c r="B1" t="s">
        <v>2071</v>
      </c>
    </row>
    <row r="3" spans="1:8" x14ac:dyDescent="0.2">
      <c r="A3" s="7" t="s">
        <v>2067</v>
      </c>
      <c r="B3" t="s">
        <v>2090</v>
      </c>
      <c r="C3" t="s">
        <v>2091</v>
      </c>
      <c r="D3" t="s">
        <v>2089</v>
      </c>
      <c r="E3" t="s">
        <v>2092</v>
      </c>
      <c r="F3" t="s">
        <v>2093</v>
      </c>
      <c r="G3" t="s">
        <v>2095</v>
      </c>
      <c r="H3" t="s">
        <v>2094</v>
      </c>
    </row>
    <row r="4" spans="1:8" x14ac:dyDescent="0.2">
      <c r="A4" s="8" t="s">
        <v>74</v>
      </c>
      <c r="B4" s="6">
        <v>70.025548863067002</v>
      </c>
      <c r="C4" s="6">
        <v>1623364</v>
      </c>
      <c r="D4" s="6">
        <v>4032600</v>
      </c>
      <c r="E4" s="6">
        <v>70747.368421052626</v>
      </c>
      <c r="F4" s="6">
        <v>57</v>
      </c>
      <c r="G4" s="6">
        <v>0.45902451521720034</v>
      </c>
      <c r="H4" s="6">
        <v>24768</v>
      </c>
    </row>
    <row r="5" spans="1:8" x14ac:dyDescent="0.2">
      <c r="A5" s="11" t="s">
        <v>2041</v>
      </c>
      <c r="B5" s="6">
        <v>74.111472297464871</v>
      </c>
      <c r="C5" s="6">
        <v>469949</v>
      </c>
      <c r="D5" s="6">
        <v>1184600</v>
      </c>
      <c r="E5" s="6">
        <v>107690.90909090909</v>
      </c>
      <c r="F5" s="6">
        <v>11</v>
      </c>
      <c r="G5" s="6">
        <v>0.45857997962176905</v>
      </c>
      <c r="H5" s="6">
        <v>7110</v>
      </c>
    </row>
    <row r="6" spans="1:8" x14ac:dyDescent="0.2">
      <c r="A6" s="11" t="s">
        <v>2033</v>
      </c>
      <c r="B6" s="6">
        <v>77.062072810833953</v>
      </c>
      <c r="C6" s="6">
        <v>136292</v>
      </c>
      <c r="D6" s="6">
        <v>366500</v>
      </c>
      <c r="E6" s="6">
        <v>91625</v>
      </c>
      <c r="F6" s="6">
        <v>4</v>
      </c>
      <c r="G6" s="6">
        <v>0.50408392077792952</v>
      </c>
      <c r="H6" s="6">
        <v>1982</v>
      </c>
    </row>
    <row r="7" spans="1:8" x14ac:dyDescent="0.2">
      <c r="A7" s="11" t="s">
        <v>2050</v>
      </c>
      <c r="B7" s="6">
        <v>25.005291005291006</v>
      </c>
      <c r="C7" s="6">
        <v>47260</v>
      </c>
      <c r="D7" s="6">
        <v>173900</v>
      </c>
      <c r="E7" s="6">
        <v>173900</v>
      </c>
      <c r="F7" s="6">
        <v>1</v>
      </c>
      <c r="G7" s="6">
        <v>0.27176538240368031</v>
      </c>
      <c r="H7" s="6">
        <v>1890</v>
      </c>
    </row>
    <row r="8" spans="1:8" x14ac:dyDescent="0.2">
      <c r="A8" s="11" t="s">
        <v>2035</v>
      </c>
      <c r="B8" s="6">
        <v>60.977600365989403</v>
      </c>
      <c r="C8" s="6">
        <v>160127</v>
      </c>
      <c r="D8" s="6">
        <v>558100</v>
      </c>
      <c r="E8" s="6">
        <v>55810</v>
      </c>
      <c r="F8" s="6">
        <v>10</v>
      </c>
      <c r="G8" s="6">
        <v>0.38498632511677078</v>
      </c>
      <c r="H8" s="6">
        <v>2241</v>
      </c>
    </row>
    <row r="9" spans="1:8" x14ac:dyDescent="0.2">
      <c r="A9" s="11" t="s">
        <v>2054</v>
      </c>
      <c r="B9" s="6">
        <v>79.368187455483877</v>
      </c>
      <c r="C9" s="6">
        <v>317094</v>
      </c>
      <c r="D9" s="6">
        <v>554300</v>
      </c>
      <c r="E9" s="6">
        <v>138575</v>
      </c>
      <c r="F9" s="6">
        <v>4</v>
      </c>
      <c r="G9" s="6">
        <v>0.61272046992048712</v>
      </c>
      <c r="H9" s="6">
        <v>4329</v>
      </c>
    </row>
    <row r="10" spans="1:8" x14ac:dyDescent="0.2">
      <c r="A10" s="11" t="s">
        <v>2047</v>
      </c>
      <c r="B10" s="6">
        <v>74.339080459770116</v>
      </c>
      <c r="C10" s="6">
        <v>6029</v>
      </c>
      <c r="D10" s="6">
        <v>16700</v>
      </c>
      <c r="E10" s="6">
        <v>8350</v>
      </c>
      <c r="F10" s="6">
        <v>2</v>
      </c>
      <c r="G10" s="6">
        <v>0.35870274170274163</v>
      </c>
      <c r="H10" s="6">
        <v>86</v>
      </c>
    </row>
    <row r="11" spans="1:8" x14ac:dyDescent="0.2">
      <c r="A11" s="11" t="s">
        <v>2037</v>
      </c>
      <c r="B11" s="6">
        <v>41.882455764840188</v>
      </c>
      <c r="C11" s="6">
        <v>10471</v>
      </c>
      <c r="D11" s="6">
        <v>16400</v>
      </c>
      <c r="E11" s="6">
        <v>8200</v>
      </c>
      <c r="F11" s="6">
        <v>2</v>
      </c>
      <c r="G11" s="6">
        <v>0.64476190476190476</v>
      </c>
      <c r="H11" s="6">
        <v>283</v>
      </c>
    </row>
    <row r="12" spans="1:8" x14ac:dyDescent="0.2">
      <c r="A12" s="11" t="s">
        <v>2039</v>
      </c>
      <c r="B12" s="6">
        <v>73.186290510566494</v>
      </c>
      <c r="C12" s="6">
        <v>476142</v>
      </c>
      <c r="D12" s="6">
        <v>1162100</v>
      </c>
      <c r="E12" s="6">
        <v>50526.086956521736</v>
      </c>
      <c r="F12" s="6">
        <v>23</v>
      </c>
      <c r="G12" s="6">
        <v>0.45757574357593966</v>
      </c>
      <c r="H12" s="6">
        <v>6847</v>
      </c>
    </row>
    <row r="13" spans="1:8" x14ac:dyDescent="0.2">
      <c r="A13" s="8" t="s">
        <v>14</v>
      </c>
      <c r="B13" s="6">
        <v>64.114728411470921</v>
      </c>
      <c r="C13" s="6">
        <v>12200146</v>
      </c>
      <c r="D13" s="6">
        <v>23806900</v>
      </c>
      <c r="E13" s="6">
        <v>65403.571428571428</v>
      </c>
      <c r="F13" s="6">
        <v>364</v>
      </c>
      <c r="G13" s="6">
        <v>0.49286741977125492</v>
      </c>
      <c r="H13" s="6">
        <v>213164</v>
      </c>
    </row>
    <row r="14" spans="1:8" x14ac:dyDescent="0.2">
      <c r="A14" s="11" t="s">
        <v>2041</v>
      </c>
      <c r="B14" s="6">
        <v>61.333651761506452</v>
      </c>
      <c r="C14" s="6">
        <v>2226852</v>
      </c>
      <c r="D14" s="6">
        <v>4547900</v>
      </c>
      <c r="E14" s="6">
        <v>75798.333333333328</v>
      </c>
      <c r="F14" s="6">
        <v>60</v>
      </c>
      <c r="G14" s="6">
        <v>0.51656023819084618</v>
      </c>
      <c r="H14" s="6">
        <v>41440</v>
      </c>
    </row>
    <row r="15" spans="1:8" x14ac:dyDescent="0.2">
      <c r="A15" s="11" t="s">
        <v>2033</v>
      </c>
      <c r="B15" s="6">
        <v>63.817364910800904</v>
      </c>
      <c r="C15" s="6">
        <v>677226</v>
      </c>
      <c r="D15" s="6">
        <v>1155200</v>
      </c>
      <c r="E15" s="6">
        <v>57760</v>
      </c>
      <c r="F15" s="6">
        <v>20</v>
      </c>
      <c r="G15" s="6">
        <v>0.49629510452741055</v>
      </c>
      <c r="H15" s="6">
        <v>14103</v>
      </c>
    </row>
    <row r="16" spans="1:8" x14ac:dyDescent="0.2">
      <c r="A16" s="11" t="s">
        <v>2050</v>
      </c>
      <c r="B16" s="6">
        <v>70.38484528288771</v>
      </c>
      <c r="C16" s="6">
        <v>921898</v>
      </c>
      <c r="D16" s="6">
        <v>1876300</v>
      </c>
      <c r="E16" s="6">
        <v>81578.260869565216</v>
      </c>
      <c r="F16" s="6">
        <v>23</v>
      </c>
      <c r="G16" s="6">
        <v>0.51149586294800553</v>
      </c>
      <c r="H16" s="6">
        <v>18020</v>
      </c>
    </row>
    <row r="17" spans="1:8" x14ac:dyDescent="0.2">
      <c r="A17" s="11" t="s">
        <v>2035</v>
      </c>
      <c r="B17" s="6">
        <v>59.993045586348963</v>
      </c>
      <c r="C17" s="6">
        <v>1897953</v>
      </c>
      <c r="D17" s="6">
        <v>3670200</v>
      </c>
      <c r="E17" s="6">
        <v>55609.090909090912</v>
      </c>
      <c r="F17" s="6">
        <v>66</v>
      </c>
      <c r="G17" s="6">
        <v>0.45803202584347202</v>
      </c>
      <c r="H17" s="6">
        <v>33941</v>
      </c>
    </row>
    <row r="18" spans="1:8" x14ac:dyDescent="0.2">
      <c r="A18" s="11" t="s">
        <v>2054</v>
      </c>
      <c r="B18" s="6">
        <v>50.336552216695921</v>
      </c>
      <c r="C18" s="6">
        <v>119228</v>
      </c>
      <c r="D18" s="6">
        <v>268900</v>
      </c>
      <c r="E18" s="6">
        <v>24445.454545454544</v>
      </c>
      <c r="F18" s="6">
        <v>11</v>
      </c>
      <c r="G18" s="6">
        <v>0.468635947318845</v>
      </c>
      <c r="H18" s="6">
        <v>2724</v>
      </c>
    </row>
    <row r="19" spans="1:8" x14ac:dyDescent="0.2">
      <c r="A19" s="11" t="s">
        <v>2047</v>
      </c>
      <c r="B19" s="6">
        <v>66.155145966124579</v>
      </c>
      <c r="C19" s="6">
        <v>1039402</v>
      </c>
      <c r="D19" s="6">
        <v>2108400</v>
      </c>
      <c r="E19" s="6">
        <v>87850</v>
      </c>
      <c r="F19" s="6">
        <v>24</v>
      </c>
      <c r="G19" s="6">
        <v>0.42249180129475672</v>
      </c>
      <c r="H19" s="6">
        <v>17479</v>
      </c>
    </row>
    <row r="20" spans="1:8" x14ac:dyDescent="0.2">
      <c r="A20" s="11" t="s">
        <v>2037</v>
      </c>
      <c r="B20" s="6">
        <v>52.885982475804994</v>
      </c>
      <c r="C20" s="6">
        <v>612540</v>
      </c>
      <c r="D20" s="6">
        <v>1272000</v>
      </c>
      <c r="E20" s="6">
        <v>45428.571428571428</v>
      </c>
      <c r="F20" s="6">
        <v>28</v>
      </c>
      <c r="G20" s="6">
        <v>0.56331660501443304</v>
      </c>
      <c r="H20" s="6">
        <v>10856</v>
      </c>
    </row>
    <row r="21" spans="1:8" x14ac:dyDescent="0.2">
      <c r="A21" s="11" t="s">
        <v>2039</v>
      </c>
      <c r="B21" s="6">
        <v>69.551281824018162</v>
      </c>
      <c r="C21" s="6">
        <v>4705047</v>
      </c>
      <c r="D21" s="6">
        <v>8908000</v>
      </c>
      <c r="E21" s="6">
        <v>67484.84848484848</v>
      </c>
      <c r="F21" s="6">
        <v>132</v>
      </c>
      <c r="G21" s="6">
        <v>0.4956215323430222</v>
      </c>
      <c r="H21" s="6">
        <v>74601</v>
      </c>
    </row>
    <row r="22" spans="1:8" x14ac:dyDescent="0.2">
      <c r="A22" s="8" t="s">
        <v>47</v>
      </c>
      <c r="B22" s="6">
        <v>70.817185158932347</v>
      </c>
      <c r="C22" s="6">
        <v>488206</v>
      </c>
      <c r="D22" s="6">
        <v>1224600</v>
      </c>
      <c r="E22" s="6">
        <v>87471.428571428565</v>
      </c>
      <c r="F22" s="6">
        <v>14</v>
      </c>
      <c r="G22" s="6">
        <v>0.44815238205124813</v>
      </c>
      <c r="H22" s="6">
        <v>8175</v>
      </c>
    </row>
    <row r="23" spans="1:8" x14ac:dyDescent="0.2">
      <c r="A23" s="11" t="s">
        <v>2041</v>
      </c>
      <c r="B23" s="6">
        <v>89.290236818403258</v>
      </c>
      <c r="C23" s="6">
        <v>168943</v>
      </c>
      <c r="D23" s="6">
        <v>399800</v>
      </c>
      <c r="E23" s="6">
        <v>79960</v>
      </c>
      <c r="F23" s="6">
        <v>5</v>
      </c>
      <c r="G23" s="6">
        <v>0.57172845068661471</v>
      </c>
      <c r="H23" s="6">
        <v>2000</v>
      </c>
    </row>
    <row r="24" spans="1:8" x14ac:dyDescent="0.2">
      <c r="A24" s="11" t="s">
        <v>2050</v>
      </c>
      <c r="B24" s="6">
        <v>66.922694880549983</v>
      </c>
      <c r="C24" s="6">
        <v>255351</v>
      </c>
      <c r="D24" s="6">
        <v>434200</v>
      </c>
      <c r="E24" s="6">
        <v>144733.33333333334</v>
      </c>
      <c r="F24" s="6">
        <v>3</v>
      </c>
      <c r="G24" s="6">
        <v>0.51516823837395809</v>
      </c>
      <c r="H24" s="6">
        <v>4962</v>
      </c>
    </row>
    <row r="25" spans="1:8" x14ac:dyDescent="0.2">
      <c r="A25" s="11" t="s">
        <v>2054</v>
      </c>
      <c r="B25" s="6">
        <v>32.016393442622949</v>
      </c>
      <c r="C25" s="6">
        <v>1953</v>
      </c>
      <c r="D25" s="6">
        <v>153700</v>
      </c>
      <c r="E25" s="6">
        <v>153700</v>
      </c>
      <c r="F25" s="6">
        <v>1</v>
      </c>
      <c r="G25" s="6">
        <v>1.2706571242680598E-2</v>
      </c>
      <c r="H25" s="6">
        <v>61</v>
      </c>
    </row>
    <row r="26" spans="1:8" x14ac:dyDescent="0.2">
      <c r="A26" s="11" t="s">
        <v>2047</v>
      </c>
      <c r="B26" s="6">
        <v>50.642857142857146</v>
      </c>
      <c r="C26" s="6">
        <v>709</v>
      </c>
      <c r="D26" s="6">
        <v>41000</v>
      </c>
      <c r="E26" s="6">
        <v>41000</v>
      </c>
      <c r="F26" s="6">
        <v>1</v>
      </c>
      <c r="G26" s="6">
        <v>1.7292682926829173E-2</v>
      </c>
      <c r="H26" s="6">
        <v>14</v>
      </c>
    </row>
    <row r="27" spans="1:8" x14ac:dyDescent="0.2">
      <c r="A27" s="11" t="s">
        <v>2037</v>
      </c>
      <c r="B27" s="6">
        <v>59.703312191684283</v>
      </c>
      <c r="C27" s="6">
        <v>8402</v>
      </c>
      <c r="D27" s="6">
        <v>13700</v>
      </c>
      <c r="E27" s="6">
        <v>6850</v>
      </c>
      <c r="F27" s="6">
        <v>2</v>
      </c>
      <c r="G27" s="6">
        <v>0.60603003721424775</v>
      </c>
      <c r="H27" s="6">
        <v>152</v>
      </c>
    </row>
    <row r="28" spans="1:8" x14ac:dyDescent="0.2">
      <c r="A28" s="11" t="s">
        <v>2039</v>
      </c>
      <c r="B28" s="6">
        <v>71.077724261268955</v>
      </c>
      <c r="C28" s="6">
        <v>52848</v>
      </c>
      <c r="D28" s="6">
        <v>182200</v>
      </c>
      <c r="E28" s="6">
        <v>91100</v>
      </c>
      <c r="F28" s="6">
        <v>2</v>
      </c>
      <c r="G28" s="6">
        <v>0.31396352578226072</v>
      </c>
      <c r="H28" s="6">
        <v>986</v>
      </c>
    </row>
    <row r="29" spans="1:8" x14ac:dyDescent="0.2">
      <c r="A29" s="8" t="s">
        <v>20</v>
      </c>
      <c r="B29" s="6">
        <v>69.426631537667788</v>
      </c>
      <c r="C29" s="6">
        <v>28436339</v>
      </c>
      <c r="D29" s="6">
        <v>14919000</v>
      </c>
      <c r="E29" s="6">
        <v>26405.309734513274</v>
      </c>
      <c r="F29" s="6">
        <v>565</v>
      </c>
      <c r="G29" s="6">
        <v>3.1727080457559311</v>
      </c>
      <c r="H29" s="6">
        <v>480898</v>
      </c>
    </row>
    <row r="30" spans="1:8" x14ac:dyDescent="0.2">
      <c r="A30" s="11" t="s">
        <v>2041</v>
      </c>
      <c r="B30" s="6">
        <v>69.274453070171404</v>
      </c>
      <c r="C30" s="6">
        <v>4644332</v>
      </c>
      <c r="D30" s="6">
        <v>2612400</v>
      </c>
      <c r="E30" s="6">
        <v>25611.764705882353</v>
      </c>
      <c r="F30" s="6">
        <v>102</v>
      </c>
      <c r="G30" s="6">
        <v>3.038011294772081</v>
      </c>
      <c r="H30" s="6">
        <v>71325</v>
      </c>
    </row>
    <row r="31" spans="1:8" x14ac:dyDescent="0.2">
      <c r="A31" s="11" t="s">
        <v>2033</v>
      </c>
      <c r="B31" s="6">
        <v>70.769524091367188</v>
      </c>
      <c r="C31" s="6">
        <v>921661</v>
      </c>
      <c r="D31" s="6">
        <v>399600</v>
      </c>
      <c r="E31" s="6">
        <v>18163.636363636364</v>
      </c>
      <c r="F31" s="6">
        <v>22</v>
      </c>
      <c r="G31" s="6">
        <v>3.9271729296190188</v>
      </c>
      <c r="H31" s="6">
        <v>12761</v>
      </c>
    </row>
    <row r="32" spans="1:8" x14ac:dyDescent="0.2">
      <c r="A32" s="11" t="s">
        <v>2050</v>
      </c>
      <c r="B32" s="6">
        <v>73.806853569426352</v>
      </c>
      <c r="C32" s="6">
        <v>791308</v>
      </c>
      <c r="D32" s="6">
        <v>373600</v>
      </c>
      <c r="E32" s="6">
        <v>17790.476190476191</v>
      </c>
      <c r="F32" s="6">
        <v>21</v>
      </c>
      <c r="G32" s="6">
        <v>4.2327344936844282</v>
      </c>
      <c r="H32" s="6">
        <v>12790</v>
      </c>
    </row>
    <row r="33" spans="1:8" x14ac:dyDescent="0.2">
      <c r="A33" s="11" t="s">
        <v>2064</v>
      </c>
      <c r="B33" s="6">
        <v>30.488038699296027</v>
      </c>
      <c r="C33" s="6">
        <v>36176</v>
      </c>
      <c r="D33" s="6">
        <v>25700</v>
      </c>
      <c r="E33" s="6">
        <v>6425</v>
      </c>
      <c r="F33" s="6">
        <v>4</v>
      </c>
      <c r="G33" s="6">
        <v>1.5062984968701985</v>
      </c>
      <c r="H33" s="6">
        <v>1194</v>
      </c>
    </row>
    <row r="34" spans="1:8" x14ac:dyDescent="0.2">
      <c r="A34" s="11" t="s">
        <v>2035</v>
      </c>
      <c r="B34" s="6">
        <v>67.591240288845952</v>
      </c>
      <c r="C34" s="6">
        <v>5422017</v>
      </c>
      <c r="D34" s="6">
        <v>2798000</v>
      </c>
      <c r="E34" s="6">
        <v>28262.626262626261</v>
      </c>
      <c r="F34" s="6">
        <v>99</v>
      </c>
      <c r="G34" s="6">
        <v>3.2937500761376852</v>
      </c>
      <c r="H34" s="6">
        <v>92820</v>
      </c>
    </row>
    <row r="35" spans="1:8" x14ac:dyDescent="0.2">
      <c r="A35" s="11" t="s">
        <v>2054</v>
      </c>
      <c r="B35" s="6">
        <v>69.866710659934313</v>
      </c>
      <c r="C35" s="6">
        <v>785656</v>
      </c>
      <c r="D35" s="6">
        <v>374800</v>
      </c>
      <c r="E35" s="6">
        <v>14415.384615384615</v>
      </c>
      <c r="F35" s="6">
        <v>26</v>
      </c>
      <c r="G35" s="6">
        <v>2.68191329938487</v>
      </c>
      <c r="H35" s="6">
        <v>16930</v>
      </c>
    </row>
    <row r="36" spans="1:8" x14ac:dyDescent="0.2">
      <c r="A36" s="11" t="s">
        <v>2047</v>
      </c>
      <c r="B36" s="6">
        <v>79.869800594197812</v>
      </c>
      <c r="C36" s="6">
        <v>2103687</v>
      </c>
      <c r="D36" s="6">
        <v>1074000</v>
      </c>
      <c r="E36" s="6">
        <v>26850</v>
      </c>
      <c r="F36" s="6">
        <v>40</v>
      </c>
      <c r="G36" s="6">
        <v>2.9800017357431026</v>
      </c>
      <c r="H36" s="6">
        <v>35040</v>
      </c>
    </row>
    <row r="37" spans="1:8" x14ac:dyDescent="0.2">
      <c r="A37" s="11" t="s">
        <v>2037</v>
      </c>
      <c r="B37" s="6">
        <v>70.409376848024422</v>
      </c>
      <c r="C37" s="6">
        <v>3202312</v>
      </c>
      <c r="D37" s="6">
        <v>1875300</v>
      </c>
      <c r="E37" s="6">
        <v>29301.5625</v>
      </c>
      <c r="F37" s="6">
        <v>64</v>
      </c>
      <c r="G37" s="6">
        <v>3.0989553919206636</v>
      </c>
      <c r="H37" s="6">
        <v>56203</v>
      </c>
    </row>
    <row r="38" spans="1:8" x14ac:dyDescent="0.2">
      <c r="A38" s="11" t="s">
        <v>2039</v>
      </c>
      <c r="B38" s="6">
        <v>68.032981754353486</v>
      </c>
      <c r="C38" s="6">
        <v>10529190</v>
      </c>
      <c r="D38" s="6">
        <v>5385600</v>
      </c>
      <c r="E38" s="6">
        <v>28800</v>
      </c>
      <c r="F38" s="6">
        <v>187</v>
      </c>
      <c r="G38" s="6">
        <v>3.1446430649443378</v>
      </c>
      <c r="H38" s="6">
        <v>181835</v>
      </c>
    </row>
    <row r="39" spans="1:8" x14ac:dyDescent="0.2">
      <c r="A39" s="8" t="s">
        <v>2087</v>
      </c>
      <c r="B39" s="6"/>
      <c r="C39" s="6"/>
      <c r="D39" s="6"/>
      <c r="E39" s="6"/>
      <c r="F39" s="6"/>
      <c r="G39" s="6"/>
      <c r="H39" s="6"/>
    </row>
    <row r="40" spans="1:8" x14ac:dyDescent="0.2">
      <c r="A40" s="11" t="s">
        <v>2087</v>
      </c>
      <c r="B40" s="6"/>
      <c r="C40" s="6"/>
      <c r="D40" s="6"/>
      <c r="E40" s="6"/>
      <c r="F40" s="6"/>
      <c r="G40" s="6"/>
      <c r="H40" s="6"/>
    </row>
    <row r="41" spans="1:8" x14ac:dyDescent="0.2">
      <c r="A41" s="8" t="s">
        <v>2068</v>
      </c>
      <c r="B41" s="6">
        <v>67.546704837977572</v>
      </c>
      <c r="C41" s="6">
        <v>42748055</v>
      </c>
      <c r="D41" s="6">
        <v>43983100</v>
      </c>
      <c r="E41" s="6">
        <v>43983.1</v>
      </c>
      <c r="F41" s="6">
        <v>1000</v>
      </c>
      <c r="G41" s="6">
        <v>2.0044223173649374</v>
      </c>
      <c r="H41" s="6">
        <v>727005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57BE-EA81-3743-B8D1-17B8EB07BD1C}">
  <dimension ref="A1:H13"/>
  <sheetViews>
    <sheetView zoomScale="75" workbookViewId="0">
      <selection activeCell="B2" sqref="B2"/>
    </sheetView>
  </sheetViews>
  <sheetFormatPr baseColWidth="10" defaultColWidth="19" defaultRowHeight="16" x14ac:dyDescent="0.2"/>
  <cols>
    <col min="1" max="1" width="17.6640625" bestFit="1" customWidth="1"/>
    <col min="2" max="2" width="27" bestFit="1" customWidth="1"/>
    <col min="3" max="3" width="22.83203125" bestFit="1" customWidth="1"/>
    <col min="4" max="4" width="26" bestFit="1" customWidth="1"/>
    <col min="5" max="36" width="23.5" bestFit="1" customWidth="1"/>
    <col min="37" max="37" width="28.33203125" bestFit="1" customWidth="1"/>
    <col min="38" max="38" width="24.6640625" bestFit="1" customWidth="1"/>
    <col min="39" max="39" width="27.1640625" bestFit="1" customWidth="1"/>
  </cols>
  <sheetData>
    <row r="1" spans="1:8" x14ac:dyDescent="0.2">
      <c r="A1" t="s">
        <v>2096</v>
      </c>
      <c r="B1" t="s">
        <v>2097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  <c r="H1" t="s">
        <v>2103</v>
      </c>
    </row>
    <row r="2" spans="1:8" x14ac:dyDescent="0.2">
      <c r="A2" t="s">
        <v>2104</v>
      </c>
      <c r="B2">
        <f>COUNTIFS(Crowdfunding!$F$2:$F$1001, "successful", Crowdfunding!$D$2:$D$1001, "&lt;1000")</f>
        <v>30</v>
      </c>
      <c r="C2">
        <f>COUNTIFS(Crowdfunding!$F$2:$F$1001, "failed", Crowdfunding!$D$2:$D$1001, "&lt;1000")</f>
        <v>20</v>
      </c>
      <c r="D2">
        <f>COUNTIFS(Crowdfunding!$F$2:$F$1001, "canceled", Crowdfunding!$D$2:$D$1001, 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D2/$E2</f>
        <v>1.9607843137254902E-2</v>
      </c>
    </row>
    <row r="3" spans="1:8" x14ac:dyDescent="0.2">
      <c r="A3" t="s">
        <v>2105</v>
      </c>
      <c r="B3">
        <f>COUNTIFS(Crowdfunding!$F$2:$F$1001, "successful", Crowdfunding!$D$2:$D$1001, "&gt;=1000", Crowdfunding!$D$2:$D$1001, "&lt;=4999")</f>
        <v>191</v>
      </c>
      <c r="C3">
        <f>COUNTIFS(Crowdfunding!$F$2:$F$1001, "failed", Crowdfunding!$D$2:$D$1001, "&gt;=1000", Crowdfunding!$D$2:$D$1001, "&lt;=4999")</f>
        <v>38</v>
      </c>
      <c r="D3">
        <f>COUNTIFS(Crowdfunding!$F$2:$F$1001, "canceled", Crowdfunding!$D$2:$D$1001, "&gt;=1000", Crowdfunding!$D$2:$D$1001, "&lt;=4999")</f>
        <v>2</v>
      </c>
      <c r="E3">
        <f t="shared" ref="E3:E13" si="0">SUM(B3:D3)</f>
        <v>231</v>
      </c>
      <c r="F3" s="12">
        <f>B3/E3</f>
        <v>0.82683982683982682</v>
      </c>
      <c r="G3" s="12">
        <f t="shared" ref="G3:G13" si="1">C3/E3</f>
        <v>0.16450216450216451</v>
      </c>
      <c r="H3" s="12">
        <f t="shared" ref="H3:H13" si="2">D3/$E3</f>
        <v>8.658008658008658E-3</v>
      </c>
    </row>
    <row r="4" spans="1:8" x14ac:dyDescent="0.2">
      <c r="A4" t="s">
        <v>2106</v>
      </c>
      <c r="B4">
        <f>COUNTIFS(Crowdfunding!$F$2:$F$1001, "successful", Crowdfunding!$D$2:$D$1001, "&gt;=5000", Crowdfunding!$D$2:$D$1001, "&lt;=9999")</f>
        <v>164</v>
      </c>
      <c r="C4">
        <f>COUNTIFS(Crowdfunding!$F$2:$F$1001, "failed", Crowdfunding!$D$2:$D$1001, "&gt;=5000", Crowdfunding!$D$2:$D$1001, "&lt;=9999")</f>
        <v>126</v>
      </c>
      <c r="D4">
        <f>COUNTIFS(Crowdfunding!$F$2:$F$1001, "canceled", Crowdfunding!$D$2:$D$1001, "&gt;=5000", Crowdfunding!$D$2:$D$1001, "&lt;=9999")</f>
        <v>25</v>
      </c>
      <c r="E4">
        <f t="shared" si="0"/>
        <v>315</v>
      </c>
      <c r="F4" s="12">
        <f t="shared" ref="F3:F13" si="3">B4/E4</f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2">
      <c r="A5" t="s">
        <v>2107</v>
      </c>
      <c r="B5">
        <f>COUNTIFS(Crowdfunding!$F$2:$F$1001, "successful", Crowdfunding!$D$2:$D$1001, "&gt;=10000", Crowdfunding!$D$2:$D$1001, "&lt;=14999")</f>
        <v>4</v>
      </c>
      <c r="C5">
        <f>COUNTIFS(Crowdfunding!$F$2:$F$1001, "failed", Crowdfunding!$D$2:$D$1001, "&gt;=10000", Crowdfunding!$D$2:$D$1001, "&lt;=14999")</f>
        <v>5</v>
      </c>
      <c r="D5">
        <f>COUNTIFS(Crowdfunding!$F$2:$F$1001, "canceled", Crowdfunding!$D$2:$D$1001, "&gt;=10000", Crowdfunding!$D$2:$D$1001, "&lt;=14999")</f>
        <v>0</v>
      </c>
      <c r="E5">
        <f t="shared" si="0"/>
        <v>9</v>
      </c>
      <c r="F5" s="12">
        <f t="shared" si="3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2">
      <c r="A6" t="s">
        <v>2108</v>
      </c>
      <c r="B6">
        <f>COUNTIFS(Crowdfunding!$F$2:$F$1001, "successful", Crowdfunding!$D$2:$D$1001, "&gt;=15000", Crowdfunding!$D$2:$D$1001, "&lt;=19999")</f>
        <v>10</v>
      </c>
      <c r="C6">
        <f>COUNTIFS(Crowdfunding!$F$2:$F$1001, "failed", Crowdfunding!$D$2:$D$1001, "&gt;=15000", Crowdfunding!$D$2:$D$1001, "&lt;=19999")</f>
        <v>0</v>
      </c>
      <c r="D6">
        <f>COUNTIFS(Crowdfunding!$F$2:$F$1001, "canceled", Crowdfunding!$D$2:$D$1001, "&gt;=15000", Crowdfunding!$D$2:$D$1001, "&lt;=19999")</f>
        <v>0</v>
      </c>
      <c r="E6">
        <f t="shared" si="0"/>
        <v>10</v>
      </c>
      <c r="F6" s="12">
        <f t="shared" si="3"/>
        <v>1</v>
      </c>
      <c r="G6" s="12">
        <f t="shared" si="1"/>
        <v>0</v>
      </c>
      <c r="H6" s="12">
        <f t="shared" si="2"/>
        <v>0</v>
      </c>
    </row>
    <row r="7" spans="1:8" x14ac:dyDescent="0.2">
      <c r="A7" t="s">
        <v>2109</v>
      </c>
      <c r="B7">
        <f>COUNTIFS(Crowdfunding!$F$2:$F$1001, "successful", Crowdfunding!$D$2:$D$1001, "&gt;=20000", Crowdfunding!$D$2:$D$1001, "&lt;=24999")</f>
        <v>7</v>
      </c>
      <c r="C7">
        <f>COUNTIFS(Crowdfunding!$F$2:$F$1001, "failed", Crowdfunding!$D$2:$D$1001, "&gt;=20000", Crowdfunding!$D$2:$D$1001, "&lt;=24999")</f>
        <v>0</v>
      </c>
      <c r="D7">
        <f>COUNTIFS(Crowdfunding!$F$2:$F$1001, "canceled", Crowdfunding!$D$2:$D$1001, "&gt;=20000", Crowdfunding!$D$2:$D$1001, "&lt;=24999")</f>
        <v>0</v>
      </c>
      <c r="E7">
        <f t="shared" si="0"/>
        <v>7</v>
      </c>
      <c r="F7" s="12">
        <f t="shared" si="3"/>
        <v>1</v>
      </c>
      <c r="G7" s="12">
        <f t="shared" si="1"/>
        <v>0</v>
      </c>
      <c r="H7" s="12">
        <f t="shared" si="2"/>
        <v>0</v>
      </c>
    </row>
    <row r="8" spans="1:8" x14ac:dyDescent="0.2">
      <c r="A8" t="s">
        <v>2110</v>
      </c>
      <c r="B8">
        <f>COUNTIFS(Crowdfunding!$F$2:$F$1001, "successful", Crowdfunding!$D$2:$D$1001, "&gt;=25000", Crowdfunding!$D$2:$D$1001, "&lt;=29999")</f>
        <v>11</v>
      </c>
      <c r="C8">
        <f>COUNTIFS(Crowdfunding!$F$2:$F$1001, "failed", Crowdfunding!$D$2:$D$1001, "&gt;=25000", Crowdfunding!$D$2:$D$1001, "&lt;=29999")</f>
        <v>3</v>
      </c>
      <c r="D8">
        <f>COUNTIFS(Crowdfunding!$F$2:$F$1001, "canceled", Crowdfunding!$D$2:$D$1001, "&gt;=25000", Crowdfunding!$D$2:$D$1001, "&lt;=29999")</f>
        <v>0</v>
      </c>
      <c r="E8">
        <f t="shared" si="0"/>
        <v>14</v>
      </c>
      <c r="F8" s="12">
        <f t="shared" si="3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2">
      <c r="A9" t="s">
        <v>2111</v>
      </c>
      <c r="B9">
        <f>COUNTIFS(Crowdfunding!$F$2:$F$1001, "successful", Crowdfunding!$D$2:$D$1001, "&gt;=30000", Crowdfunding!$D$2:$D$1001, "&lt;=34999")</f>
        <v>7</v>
      </c>
      <c r="C9">
        <f>COUNTIFS(Crowdfunding!$F$2:$F$1001, "failed", Crowdfunding!$D$2:$D$1001, "&gt;=30000", Crowdfunding!$D$2:$D$1001, "&lt;=34999")</f>
        <v>0</v>
      </c>
      <c r="D9">
        <f>COUNTIFS(Crowdfunding!$F$2:$F$1001, "canceled", Crowdfunding!$D$2:$D$1001, "&gt;=30000", Crowdfunding!$D$2:$D$1001, "&lt;=34999")</f>
        <v>0</v>
      </c>
      <c r="E9">
        <f t="shared" si="0"/>
        <v>7</v>
      </c>
      <c r="F9" s="12">
        <f t="shared" si="3"/>
        <v>1</v>
      </c>
      <c r="G9" s="12">
        <f t="shared" si="1"/>
        <v>0</v>
      </c>
      <c r="H9" s="12">
        <f t="shared" si="2"/>
        <v>0</v>
      </c>
    </row>
    <row r="10" spans="1:8" x14ac:dyDescent="0.2">
      <c r="A10" t="s">
        <v>2112</v>
      </c>
      <c r="B10">
        <f>COUNTIFS(Crowdfunding!$F$2:$F$1001, "successful", Crowdfunding!$D$2:$D$1001, "&gt;=35000", Crowdfunding!$D$2:$D$1001, "&lt;=39999")</f>
        <v>8</v>
      </c>
      <c r="C10">
        <f>COUNTIFS(Crowdfunding!$F$2:$F$1001, "failed", Crowdfunding!$D$2:$D$1001, "&gt;=35000", Crowdfunding!$D$2:$D$1001, "&lt;=39999")</f>
        <v>3</v>
      </c>
      <c r="D10">
        <f>COUNTIFS(Crowdfunding!$F$2:$F$1001, "canceled", Crowdfunding!$D$2:$D$1001, "&gt;=35000", Crowdfunding!$D$2:$D$1001, "&lt;=39999")</f>
        <v>1</v>
      </c>
      <c r="E10">
        <f t="shared" si="0"/>
        <v>12</v>
      </c>
      <c r="F10" s="12">
        <f t="shared" si="3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2">
      <c r="A11" t="s">
        <v>2113</v>
      </c>
      <c r="B11">
        <f>COUNTIFS(Crowdfunding!$F$2:$F$1001, "successful", Crowdfunding!$D$2:$D$1001, "&gt;=40000", Crowdfunding!$D$2:$D$1001, "&lt;=44999")</f>
        <v>11</v>
      </c>
      <c r="C11">
        <f>COUNTIFS(Crowdfunding!$F$2:$F$1001, "failed", Crowdfunding!$D$2:$D$1001, "&gt;=40000", Crowdfunding!$D$2:$D$1001, "&lt;=44999")</f>
        <v>3</v>
      </c>
      <c r="D11">
        <f>COUNTIFS(Crowdfunding!$F$2:$F$1001, "canceled", Crowdfunding!$D$2:$D$1001, "&gt;=40000", Crowdfunding!$D$2:$D$1001, "&lt;=44999")</f>
        <v>0</v>
      </c>
      <c r="E11">
        <f t="shared" si="0"/>
        <v>14</v>
      </c>
      <c r="F11" s="12">
        <f t="shared" si="3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2">
      <c r="A12" t="s">
        <v>2114</v>
      </c>
      <c r="B12">
        <f>COUNTIFS(Crowdfunding!$F$2:$F$1001, "successful", Crowdfunding!$D$2:$D$1001, "&gt;=45000", Crowdfunding!$D$2:$D$1001, "&lt;=49999")</f>
        <v>8</v>
      </c>
      <c r="C12">
        <f>COUNTIFS(Crowdfunding!$F$2:$F$1001, "failed", Crowdfunding!$D$2:$D$1001, "&gt;=45000", Crowdfunding!$D$2:$D$1001, "&lt;=49999")</f>
        <v>3</v>
      </c>
      <c r="D12">
        <f>COUNTIFS(Crowdfunding!$F$2:$F$1001, "canceled", Crowdfunding!$D$2:$D$1001, "&gt;=45000", Crowdfunding!$D$2:$D$1001, "&lt;=49999")</f>
        <v>0</v>
      </c>
      <c r="E12">
        <f t="shared" si="0"/>
        <v>11</v>
      </c>
      <c r="F12" s="12">
        <f t="shared" si="3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2">
      <c r="A13" t="s">
        <v>2115</v>
      </c>
      <c r="B13">
        <f>COUNTIFS(Crowdfunding!$F$2:$F$1001, "successful", Crowdfunding!$D$2:$D$1001, "&gt;=50000")</f>
        <v>114</v>
      </c>
      <c r="C13">
        <f>COUNTIFS(Crowdfunding!$F$2:$F$1001, "failed", Crowdfunding!$D$2:$D$1001, "&gt;=50000")</f>
        <v>163</v>
      </c>
      <c r="D13">
        <f>COUNTIFS(Crowdfunding!$F$2:$F$1001, "canceled", Crowdfunding!$D$2:$D$1001, "&gt;=50000")</f>
        <v>28</v>
      </c>
      <c r="E13">
        <f t="shared" si="0"/>
        <v>305</v>
      </c>
      <c r="F13" s="12">
        <f t="shared" si="3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1E94-A840-F045-8343-6236AF56DD11}">
  <dimension ref="A1:J566"/>
  <sheetViews>
    <sheetView workbookViewId="0">
      <selection activeCell="F10" sqref="F10"/>
    </sheetView>
  </sheetViews>
  <sheetFormatPr baseColWidth="10" defaultColWidth="9.6640625" defaultRowHeight="16" x14ac:dyDescent="0.2"/>
  <cols>
    <col min="1" max="1" width="10.1640625" style="14" bestFit="1" customWidth="1"/>
    <col min="2" max="2" width="16" style="14" bestFit="1" customWidth="1"/>
    <col min="3" max="3" width="10.1640625" style="14" bestFit="1" customWidth="1"/>
    <col min="4" max="4" width="16" style="14" bestFit="1" customWidth="1"/>
    <col min="5" max="7" width="9.6640625" style="14"/>
    <col min="8" max="8" width="17.1640625" style="14" bestFit="1" customWidth="1"/>
    <col min="9" max="16384" width="9.6640625" style="14"/>
  </cols>
  <sheetData>
    <row r="1" spans="1:10" ht="19" x14ac:dyDescent="0.2">
      <c r="A1" s="13" t="s">
        <v>2116</v>
      </c>
      <c r="B1" s="13" t="s">
        <v>2117</v>
      </c>
      <c r="C1" s="13" t="s">
        <v>2116</v>
      </c>
      <c r="D1" s="13" t="s">
        <v>2117</v>
      </c>
      <c r="I1" s="21" t="s">
        <v>2117</v>
      </c>
      <c r="J1" s="21"/>
    </row>
    <row r="2" spans="1:10" x14ac:dyDescent="0.2">
      <c r="A2" s="14" t="s">
        <v>20</v>
      </c>
      <c r="B2" s="14">
        <v>158</v>
      </c>
      <c r="C2" s="14" t="s">
        <v>14</v>
      </c>
      <c r="D2" s="14">
        <v>0</v>
      </c>
      <c r="H2" s="18"/>
      <c r="I2" s="17" t="s">
        <v>20</v>
      </c>
      <c r="J2" s="16" t="s">
        <v>14</v>
      </c>
    </row>
    <row r="3" spans="1:10" x14ac:dyDescent="0.2">
      <c r="A3" s="14" t="s">
        <v>20</v>
      </c>
      <c r="B3" s="14">
        <v>1425</v>
      </c>
      <c r="C3" s="14" t="s">
        <v>14</v>
      </c>
      <c r="D3" s="14">
        <v>24</v>
      </c>
      <c r="H3" s="19" t="s">
        <v>2118</v>
      </c>
      <c r="I3" s="15">
        <f>AVERAGE(B2:B566)</f>
        <v>851.14690265486729</v>
      </c>
      <c r="J3" s="15">
        <f>AVERAGE(D2:D365)</f>
        <v>585.61538461538464</v>
      </c>
    </row>
    <row r="4" spans="1:10" x14ac:dyDescent="0.2">
      <c r="A4" s="14" t="s">
        <v>20</v>
      </c>
      <c r="B4" s="14">
        <v>174</v>
      </c>
      <c r="C4" s="14" t="s">
        <v>14</v>
      </c>
      <c r="D4" s="14">
        <v>53</v>
      </c>
      <c r="H4" s="20" t="s">
        <v>2119</v>
      </c>
      <c r="I4" s="16">
        <f>MEDIAN(B2:B566)</f>
        <v>201</v>
      </c>
      <c r="J4" s="16">
        <f>MEDIAN(D2:D365)</f>
        <v>114.5</v>
      </c>
    </row>
    <row r="5" spans="1:10" x14ac:dyDescent="0.2">
      <c r="A5" s="14" t="s">
        <v>20</v>
      </c>
      <c r="B5" s="14">
        <v>227</v>
      </c>
      <c r="C5" s="14" t="s">
        <v>14</v>
      </c>
      <c r="D5" s="14">
        <v>18</v>
      </c>
      <c r="H5" s="20" t="s">
        <v>2120</v>
      </c>
      <c r="I5" s="16">
        <f>MIN(B2:B566)</f>
        <v>16</v>
      </c>
      <c r="J5" s="16">
        <f>MIN(D2:D365)</f>
        <v>0</v>
      </c>
    </row>
    <row r="6" spans="1:10" x14ac:dyDescent="0.2">
      <c r="A6" s="14" t="s">
        <v>20</v>
      </c>
      <c r="B6" s="14">
        <v>220</v>
      </c>
      <c r="C6" s="14" t="s">
        <v>14</v>
      </c>
      <c r="D6" s="14">
        <v>44</v>
      </c>
      <c r="H6" s="20" t="s">
        <v>2121</v>
      </c>
      <c r="I6" s="16">
        <f>MAX(B2:B566)</f>
        <v>7295</v>
      </c>
      <c r="J6" s="16">
        <f>MAX(D2:D365)</f>
        <v>6080</v>
      </c>
    </row>
    <row r="7" spans="1:10" x14ac:dyDescent="0.2">
      <c r="A7" s="14" t="s">
        <v>20</v>
      </c>
      <c r="B7" s="14">
        <v>98</v>
      </c>
      <c r="C7" s="14" t="s">
        <v>14</v>
      </c>
      <c r="D7" s="14">
        <v>27</v>
      </c>
      <c r="H7" s="20" t="s">
        <v>2122</v>
      </c>
      <c r="I7" s="16">
        <f>_xlfn.VAR.S(B2:B566)</f>
        <v>1606216.5936295739</v>
      </c>
      <c r="J7" s="15">
        <f>_xlfn.VAR.S(D2:D365)</f>
        <v>924113.45496927318</v>
      </c>
    </row>
    <row r="8" spans="1:10" x14ac:dyDescent="0.2">
      <c r="A8" s="14" t="s">
        <v>20</v>
      </c>
      <c r="B8" s="14">
        <v>100</v>
      </c>
      <c r="C8" s="14" t="s">
        <v>14</v>
      </c>
      <c r="D8" s="14">
        <v>55</v>
      </c>
      <c r="H8" s="20" t="s">
        <v>2123</v>
      </c>
      <c r="I8" s="15">
        <f>_xlfn.STDEV.S(B2:B566)</f>
        <v>1267.366006183523</v>
      </c>
      <c r="J8" s="15">
        <f>_xlfn.STDEV.S(D2:D365)</f>
        <v>961.30819978260524</v>
      </c>
    </row>
    <row r="9" spans="1:10" x14ac:dyDescent="0.2">
      <c r="A9" s="14" t="s">
        <v>20</v>
      </c>
      <c r="B9" s="14">
        <v>1249</v>
      </c>
      <c r="C9" s="14" t="s">
        <v>14</v>
      </c>
      <c r="D9" s="14">
        <v>200</v>
      </c>
    </row>
    <row r="10" spans="1:10" x14ac:dyDescent="0.2">
      <c r="A10" s="14" t="s">
        <v>20</v>
      </c>
      <c r="B10" s="14">
        <v>1396</v>
      </c>
      <c r="C10" s="14" t="s">
        <v>14</v>
      </c>
      <c r="D10" s="14">
        <v>452</v>
      </c>
    </row>
    <row r="11" spans="1:10" x14ac:dyDescent="0.2">
      <c r="A11" s="14" t="s">
        <v>20</v>
      </c>
      <c r="B11" s="14">
        <v>890</v>
      </c>
      <c r="C11" s="14" t="s">
        <v>14</v>
      </c>
      <c r="D11" s="14">
        <v>674</v>
      </c>
    </row>
    <row r="12" spans="1:10" x14ac:dyDescent="0.2">
      <c r="A12" s="14" t="s">
        <v>20</v>
      </c>
      <c r="B12" s="14">
        <v>142</v>
      </c>
      <c r="C12" s="14" t="s">
        <v>14</v>
      </c>
      <c r="D12" s="14">
        <v>558</v>
      </c>
    </row>
    <row r="13" spans="1:10" x14ac:dyDescent="0.2">
      <c r="A13" s="14" t="s">
        <v>20</v>
      </c>
      <c r="B13" s="14">
        <v>2673</v>
      </c>
      <c r="C13" s="14" t="s">
        <v>14</v>
      </c>
      <c r="D13" s="14">
        <v>15</v>
      </c>
    </row>
    <row r="14" spans="1:10" x14ac:dyDescent="0.2">
      <c r="A14" s="14" t="s">
        <v>20</v>
      </c>
      <c r="B14" s="14">
        <v>163</v>
      </c>
      <c r="C14" s="14" t="s">
        <v>14</v>
      </c>
      <c r="D14" s="14">
        <v>2307</v>
      </c>
    </row>
    <row r="15" spans="1:10" x14ac:dyDescent="0.2">
      <c r="A15" s="14" t="s">
        <v>20</v>
      </c>
      <c r="B15" s="14">
        <v>2220</v>
      </c>
      <c r="C15" s="14" t="s">
        <v>14</v>
      </c>
      <c r="D15" s="14">
        <v>88</v>
      </c>
    </row>
    <row r="16" spans="1:10" x14ac:dyDescent="0.2">
      <c r="A16" s="14" t="s">
        <v>20</v>
      </c>
      <c r="B16" s="14">
        <v>1606</v>
      </c>
      <c r="C16" s="14" t="s">
        <v>14</v>
      </c>
      <c r="D16" s="14">
        <v>48</v>
      </c>
    </row>
    <row r="17" spans="1:4" x14ac:dyDescent="0.2">
      <c r="A17" s="14" t="s">
        <v>20</v>
      </c>
      <c r="B17" s="14">
        <v>129</v>
      </c>
      <c r="C17" s="14" t="s">
        <v>14</v>
      </c>
      <c r="D17" s="14">
        <v>1</v>
      </c>
    </row>
    <row r="18" spans="1:4" x14ac:dyDescent="0.2">
      <c r="A18" s="14" t="s">
        <v>20</v>
      </c>
      <c r="B18" s="14">
        <v>226</v>
      </c>
      <c r="C18" s="14" t="s">
        <v>14</v>
      </c>
      <c r="D18" s="14">
        <v>1467</v>
      </c>
    </row>
    <row r="19" spans="1:4" x14ac:dyDescent="0.2">
      <c r="A19" s="14" t="s">
        <v>20</v>
      </c>
      <c r="B19" s="14">
        <v>5419</v>
      </c>
      <c r="C19" s="14" t="s">
        <v>14</v>
      </c>
      <c r="D19" s="14">
        <v>75</v>
      </c>
    </row>
    <row r="20" spans="1:4" x14ac:dyDescent="0.2">
      <c r="A20" s="14" t="s">
        <v>20</v>
      </c>
      <c r="B20" s="14">
        <v>165</v>
      </c>
      <c r="C20" s="14" t="s">
        <v>14</v>
      </c>
      <c r="D20" s="14">
        <v>120</v>
      </c>
    </row>
    <row r="21" spans="1:4" x14ac:dyDescent="0.2">
      <c r="A21" s="14" t="s">
        <v>20</v>
      </c>
      <c r="B21" s="14">
        <v>1965</v>
      </c>
      <c r="C21" s="14" t="s">
        <v>14</v>
      </c>
      <c r="D21" s="14">
        <v>2253</v>
      </c>
    </row>
    <row r="22" spans="1:4" x14ac:dyDescent="0.2">
      <c r="A22" s="14" t="s">
        <v>20</v>
      </c>
      <c r="B22" s="14">
        <v>16</v>
      </c>
      <c r="C22" s="14" t="s">
        <v>14</v>
      </c>
      <c r="D22" s="14">
        <v>5</v>
      </c>
    </row>
    <row r="23" spans="1:4" x14ac:dyDescent="0.2">
      <c r="A23" s="14" t="s">
        <v>20</v>
      </c>
      <c r="B23" s="14">
        <v>107</v>
      </c>
      <c r="C23" s="14" t="s">
        <v>14</v>
      </c>
      <c r="D23" s="14">
        <v>38</v>
      </c>
    </row>
    <row r="24" spans="1:4" x14ac:dyDescent="0.2">
      <c r="A24" s="14" t="s">
        <v>20</v>
      </c>
      <c r="B24" s="14">
        <v>134</v>
      </c>
      <c r="C24" s="14" t="s">
        <v>14</v>
      </c>
      <c r="D24" s="14">
        <v>12</v>
      </c>
    </row>
    <row r="25" spans="1:4" x14ac:dyDescent="0.2">
      <c r="A25" s="14" t="s">
        <v>20</v>
      </c>
      <c r="B25" s="14">
        <v>198</v>
      </c>
      <c r="C25" s="14" t="s">
        <v>14</v>
      </c>
      <c r="D25" s="14">
        <v>1684</v>
      </c>
    </row>
    <row r="26" spans="1:4" x14ac:dyDescent="0.2">
      <c r="A26" s="14" t="s">
        <v>20</v>
      </c>
      <c r="B26" s="14">
        <v>111</v>
      </c>
      <c r="C26" s="14" t="s">
        <v>14</v>
      </c>
      <c r="D26" s="14">
        <v>56</v>
      </c>
    </row>
    <row r="27" spans="1:4" x14ac:dyDescent="0.2">
      <c r="A27" s="14" t="s">
        <v>20</v>
      </c>
      <c r="B27" s="14">
        <v>222</v>
      </c>
      <c r="C27" s="14" t="s">
        <v>14</v>
      </c>
      <c r="D27" s="14">
        <v>838</v>
      </c>
    </row>
    <row r="28" spans="1:4" x14ac:dyDescent="0.2">
      <c r="A28" s="14" t="s">
        <v>20</v>
      </c>
      <c r="B28" s="14">
        <v>6212</v>
      </c>
      <c r="C28" s="14" t="s">
        <v>14</v>
      </c>
      <c r="D28" s="14">
        <v>1000</v>
      </c>
    </row>
    <row r="29" spans="1:4" x14ac:dyDescent="0.2">
      <c r="A29" s="14" t="s">
        <v>20</v>
      </c>
      <c r="B29" s="14">
        <v>98</v>
      </c>
      <c r="C29" s="14" t="s">
        <v>14</v>
      </c>
      <c r="D29" s="14">
        <v>1482</v>
      </c>
    </row>
    <row r="30" spans="1:4" x14ac:dyDescent="0.2">
      <c r="A30" s="14" t="s">
        <v>20</v>
      </c>
      <c r="B30" s="14">
        <v>92</v>
      </c>
      <c r="C30" s="14" t="s">
        <v>14</v>
      </c>
      <c r="D30" s="14">
        <v>106</v>
      </c>
    </row>
    <row r="31" spans="1:4" x14ac:dyDescent="0.2">
      <c r="A31" s="14" t="s">
        <v>20</v>
      </c>
      <c r="B31" s="14">
        <v>149</v>
      </c>
      <c r="C31" s="14" t="s">
        <v>14</v>
      </c>
      <c r="D31" s="14">
        <v>679</v>
      </c>
    </row>
    <row r="32" spans="1:4" x14ac:dyDescent="0.2">
      <c r="A32" s="14" t="s">
        <v>20</v>
      </c>
      <c r="B32" s="14">
        <v>2431</v>
      </c>
      <c r="C32" s="14" t="s">
        <v>14</v>
      </c>
      <c r="D32" s="14">
        <v>1220</v>
      </c>
    </row>
    <row r="33" spans="1:4" x14ac:dyDescent="0.2">
      <c r="A33" s="14" t="s">
        <v>20</v>
      </c>
      <c r="B33" s="14">
        <v>303</v>
      </c>
      <c r="C33" s="14" t="s">
        <v>14</v>
      </c>
      <c r="D33" s="14">
        <v>1</v>
      </c>
    </row>
    <row r="34" spans="1:4" x14ac:dyDescent="0.2">
      <c r="A34" s="14" t="s">
        <v>20</v>
      </c>
      <c r="B34" s="14">
        <v>209</v>
      </c>
      <c r="C34" s="14" t="s">
        <v>14</v>
      </c>
      <c r="D34" s="14">
        <v>37</v>
      </c>
    </row>
    <row r="35" spans="1:4" x14ac:dyDescent="0.2">
      <c r="A35" s="14" t="s">
        <v>20</v>
      </c>
      <c r="B35" s="14">
        <v>131</v>
      </c>
      <c r="C35" s="14" t="s">
        <v>14</v>
      </c>
      <c r="D35" s="14">
        <v>60</v>
      </c>
    </row>
    <row r="36" spans="1:4" x14ac:dyDescent="0.2">
      <c r="A36" s="14" t="s">
        <v>20</v>
      </c>
      <c r="B36" s="14">
        <v>164</v>
      </c>
      <c r="C36" s="14" t="s">
        <v>14</v>
      </c>
      <c r="D36" s="14">
        <v>296</v>
      </c>
    </row>
    <row r="37" spans="1:4" x14ac:dyDescent="0.2">
      <c r="A37" s="14" t="s">
        <v>20</v>
      </c>
      <c r="B37" s="14">
        <v>201</v>
      </c>
      <c r="C37" s="14" t="s">
        <v>14</v>
      </c>
      <c r="D37" s="14">
        <v>3304</v>
      </c>
    </row>
    <row r="38" spans="1:4" x14ac:dyDescent="0.2">
      <c r="A38" s="14" t="s">
        <v>20</v>
      </c>
      <c r="B38" s="14">
        <v>211</v>
      </c>
      <c r="C38" s="14" t="s">
        <v>14</v>
      </c>
      <c r="D38" s="14">
        <v>73</v>
      </c>
    </row>
    <row r="39" spans="1:4" x14ac:dyDescent="0.2">
      <c r="A39" s="14" t="s">
        <v>20</v>
      </c>
      <c r="B39" s="14">
        <v>128</v>
      </c>
      <c r="C39" s="14" t="s">
        <v>14</v>
      </c>
      <c r="D39" s="14">
        <v>3387</v>
      </c>
    </row>
    <row r="40" spans="1:4" x14ac:dyDescent="0.2">
      <c r="A40" s="14" t="s">
        <v>20</v>
      </c>
      <c r="B40" s="14">
        <v>1600</v>
      </c>
      <c r="C40" s="14" t="s">
        <v>14</v>
      </c>
      <c r="D40" s="14">
        <v>662</v>
      </c>
    </row>
    <row r="41" spans="1:4" x14ac:dyDescent="0.2">
      <c r="A41" s="14" t="s">
        <v>20</v>
      </c>
      <c r="B41" s="14">
        <v>249</v>
      </c>
      <c r="C41" s="14" t="s">
        <v>14</v>
      </c>
      <c r="D41" s="14">
        <v>774</v>
      </c>
    </row>
    <row r="42" spans="1:4" x14ac:dyDescent="0.2">
      <c r="A42" s="14" t="s">
        <v>20</v>
      </c>
      <c r="B42" s="14">
        <v>236</v>
      </c>
      <c r="C42" s="14" t="s">
        <v>14</v>
      </c>
      <c r="D42" s="14">
        <v>672</v>
      </c>
    </row>
    <row r="43" spans="1:4" x14ac:dyDescent="0.2">
      <c r="A43" s="14" t="s">
        <v>20</v>
      </c>
      <c r="B43" s="14">
        <v>4065</v>
      </c>
      <c r="C43" s="14" t="s">
        <v>14</v>
      </c>
      <c r="D43" s="14">
        <v>940</v>
      </c>
    </row>
    <row r="44" spans="1:4" x14ac:dyDescent="0.2">
      <c r="A44" s="14" t="s">
        <v>20</v>
      </c>
      <c r="B44" s="14">
        <v>246</v>
      </c>
      <c r="C44" s="14" t="s">
        <v>14</v>
      </c>
      <c r="D44" s="14">
        <v>117</v>
      </c>
    </row>
    <row r="45" spans="1:4" x14ac:dyDescent="0.2">
      <c r="A45" s="14" t="s">
        <v>20</v>
      </c>
      <c r="B45" s="14">
        <v>2475</v>
      </c>
      <c r="C45" s="14" t="s">
        <v>14</v>
      </c>
      <c r="D45" s="14">
        <v>115</v>
      </c>
    </row>
    <row r="46" spans="1:4" x14ac:dyDescent="0.2">
      <c r="A46" s="14" t="s">
        <v>20</v>
      </c>
      <c r="B46" s="14">
        <v>76</v>
      </c>
      <c r="C46" s="14" t="s">
        <v>14</v>
      </c>
      <c r="D46" s="14">
        <v>326</v>
      </c>
    </row>
    <row r="47" spans="1:4" x14ac:dyDescent="0.2">
      <c r="A47" s="14" t="s">
        <v>20</v>
      </c>
      <c r="B47" s="14">
        <v>54</v>
      </c>
      <c r="C47" s="14" t="s">
        <v>14</v>
      </c>
      <c r="D47" s="14">
        <v>1</v>
      </c>
    </row>
    <row r="48" spans="1:4" x14ac:dyDescent="0.2">
      <c r="A48" s="14" t="s">
        <v>20</v>
      </c>
      <c r="B48" s="14">
        <v>88</v>
      </c>
      <c r="C48" s="14" t="s">
        <v>14</v>
      </c>
      <c r="D48" s="14">
        <v>1467</v>
      </c>
    </row>
    <row r="49" spans="1:4" x14ac:dyDescent="0.2">
      <c r="A49" s="14" t="s">
        <v>20</v>
      </c>
      <c r="B49" s="14">
        <v>85</v>
      </c>
      <c r="C49" s="14" t="s">
        <v>14</v>
      </c>
      <c r="D49" s="14">
        <v>5681</v>
      </c>
    </row>
    <row r="50" spans="1:4" x14ac:dyDescent="0.2">
      <c r="A50" s="14" t="s">
        <v>20</v>
      </c>
      <c r="B50" s="14">
        <v>170</v>
      </c>
      <c r="C50" s="14" t="s">
        <v>14</v>
      </c>
      <c r="D50" s="14">
        <v>1059</v>
      </c>
    </row>
    <row r="51" spans="1:4" x14ac:dyDescent="0.2">
      <c r="A51" s="14" t="s">
        <v>20</v>
      </c>
      <c r="B51" s="14">
        <v>330</v>
      </c>
      <c r="C51" s="14" t="s">
        <v>14</v>
      </c>
      <c r="D51" s="14">
        <v>1194</v>
      </c>
    </row>
    <row r="52" spans="1:4" x14ac:dyDescent="0.2">
      <c r="A52" s="14" t="s">
        <v>20</v>
      </c>
      <c r="B52" s="14">
        <v>127</v>
      </c>
      <c r="C52" s="14" t="s">
        <v>14</v>
      </c>
      <c r="D52" s="14">
        <v>30</v>
      </c>
    </row>
    <row r="53" spans="1:4" x14ac:dyDescent="0.2">
      <c r="A53" s="14" t="s">
        <v>20</v>
      </c>
      <c r="B53" s="14">
        <v>411</v>
      </c>
      <c r="C53" s="14" t="s">
        <v>14</v>
      </c>
      <c r="D53" s="14">
        <v>75</v>
      </c>
    </row>
    <row r="54" spans="1:4" x14ac:dyDescent="0.2">
      <c r="A54" s="14" t="s">
        <v>20</v>
      </c>
      <c r="B54" s="14">
        <v>180</v>
      </c>
      <c r="C54" s="14" t="s">
        <v>14</v>
      </c>
      <c r="D54" s="14">
        <v>955</v>
      </c>
    </row>
    <row r="55" spans="1:4" x14ac:dyDescent="0.2">
      <c r="A55" s="14" t="s">
        <v>20</v>
      </c>
      <c r="B55" s="14">
        <v>374</v>
      </c>
      <c r="C55" s="14" t="s">
        <v>14</v>
      </c>
      <c r="D55" s="14">
        <v>67</v>
      </c>
    </row>
    <row r="56" spans="1:4" x14ac:dyDescent="0.2">
      <c r="A56" s="14" t="s">
        <v>20</v>
      </c>
      <c r="B56" s="14">
        <v>71</v>
      </c>
      <c r="C56" s="14" t="s">
        <v>14</v>
      </c>
      <c r="D56" s="14">
        <v>5</v>
      </c>
    </row>
    <row r="57" spans="1:4" x14ac:dyDescent="0.2">
      <c r="A57" s="14" t="s">
        <v>20</v>
      </c>
      <c r="B57" s="14">
        <v>203</v>
      </c>
      <c r="C57" s="14" t="s">
        <v>14</v>
      </c>
      <c r="D57" s="14">
        <v>26</v>
      </c>
    </row>
    <row r="58" spans="1:4" x14ac:dyDescent="0.2">
      <c r="A58" s="14" t="s">
        <v>20</v>
      </c>
      <c r="B58" s="14">
        <v>113</v>
      </c>
      <c r="C58" s="14" t="s">
        <v>14</v>
      </c>
      <c r="D58" s="14">
        <v>1130</v>
      </c>
    </row>
    <row r="59" spans="1:4" x14ac:dyDescent="0.2">
      <c r="A59" s="14" t="s">
        <v>20</v>
      </c>
      <c r="B59" s="14">
        <v>96</v>
      </c>
      <c r="C59" s="14" t="s">
        <v>14</v>
      </c>
      <c r="D59" s="14">
        <v>782</v>
      </c>
    </row>
    <row r="60" spans="1:4" x14ac:dyDescent="0.2">
      <c r="A60" s="14" t="s">
        <v>20</v>
      </c>
      <c r="B60" s="14">
        <v>498</v>
      </c>
      <c r="C60" s="14" t="s">
        <v>14</v>
      </c>
      <c r="D60" s="14">
        <v>210</v>
      </c>
    </row>
    <row r="61" spans="1:4" x14ac:dyDescent="0.2">
      <c r="A61" s="14" t="s">
        <v>20</v>
      </c>
      <c r="B61" s="14">
        <v>180</v>
      </c>
      <c r="C61" s="14" t="s">
        <v>14</v>
      </c>
      <c r="D61" s="14">
        <v>136</v>
      </c>
    </row>
    <row r="62" spans="1:4" x14ac:dyDescent="0.2">
      <c r="A62" s="14" t="s">
        <v>20</v>
      </c>
      <c r="B62" s="14">
        <v>27</v>
      </c>
      <c r="C62" s="14" t="s">
        <v>14</v>
      </c>
      <c r="D62" s="14">
        <v>86</v>
      </c>
    </row>
    <row r="63" spans="1:4" x14ac:dyDescent="0.2">
      <c r="A63" s="14" t="s">
        <v>20</v>
      </c>
      <c r="B63" s="14">
        <v>2331</v>
      </c>
      <c r="C63" s="14" t="s">
        <v>14</v>
      </c>
      <c r="D63" s="14">
        <v>19</v>
      </c>
    </row>
    <row r="64" spans="1:4" x14ac:dyDescent="0.2">
      <c r="A64" s="14" t="s">
        <v>20</v>
      </c>
      <c r="B64" s="14">
        <v>113</v>
      </c>
      <c r="C64" s="14" t="s">
        <v>14</v>
      </c>
      <c r="D64" s="14">
        <v>886</v>
      </c>
    </row>
    <row r="65" spans="1:4" x14ac:dyDescent="0.2">
      <c r="A65" s="14" t="s">
        <v>20</v>
      </c>
      <c r="B65" s="14">
        <v>164</v>
      </c>
      <c r="C65" s="14" t="s">
        <v>14</v>
      </c>
      <c r="D65" s="14">
        <v>35</v>
      </c>
    </row>
    <row r="66" spans="1:4" x14ac:dyDescent="0.2">
      <c r="A66" s="14" t="s">
        <v>20</v>
      </c>
      <c r="B66" s="14">
        <v>164</v>
      </c>
      <c r="C66" s="14" t="s">
        <v>14</v>
      </c>
      <c r="D66" s="14">
        <v>24</v>
      </c>
    </row>
    <row r="67" spans="1:4" x14ac:dyDescent="0.2">
      <c r="A67" s="14" t="s">
        <v>20</v>
      </c>
      <c r="B67" s="14">
        <v>336</v>
      </c>
      <c r="C67" s="14" t="s">
        <v>14</v>
      </c>
      <c r="D67" s="14">
        <v>86</v>
      </c>
    </row>
    <row r="68" spans="1:4" x14ac:dyDescent="0.2">
      <c r="A68" s="14" t="s">
        <v>20</v>
      </c>
      <c r="B68" s="14">
        <v>1917</v>
      </c>
      <c r="C68" s="14" t="s">
        <v>14</v>
      </c>
      <c r="D68" s="14">
        <v>243</v>
      </c>
    </row>
    <row r="69" spans="1:4" x14ac:dyDescent="0.2">
      <c r="A69" s="14" t="s">
        <v>20</v>
      </c>
      <c r="B69" s="14">
        <v>95</v>
      </c>
      <c r="C69" s="14" t="s">
        <v>14</v>
      </c>
      <c r="D69" s="14">
        <v>65</v>
      </c>
    </row>
    <row r="70" spans="1:4" x14ac:dyDescent="0.2">
      <c r="A70" s="14" t="s">
        <v>20</v>
      </c>
      <c r="B70" s="14">
        <v>147</v>
      </c>
      <c r="C70" s="14" t="s">
        <v>14</v>
      </c>
      <c r="D70" s="14">
        <v>100</v>
      </c>
    </row>
    <row r="71" spans="1:4" x14ac:dyDescent="0.2">
      <c r="A71" s="14" t="s">
        <v>20</v>
      </c>
      <c r="B71" s="14">
        <v>86</v>
      </c>
      <c r="C71" s="14" t="s">
        <v>14</v>
      </c>
      <c r="D71" s="14">
        <v>168</v>
      </c>
    </row>
    <row r="72" spans="1:4" x14ac:dyDescent="0.2">
      <c r="A72" s="14" t="s">
        <v>20</v>
      </c>
      <c r="B72" s="14">
        <v>83</v>
      </c>
      <c r="C72" s="14" t="s">
        <v>14</v>
      </c>
      <c r="D72" s="14">
        <v>13</v>
      </c>
    </row>
    <row r="73" spans="1:4" x14ac:dyDescent="0.2">
      <c r="A73" s="14" t="s">
        <v>20</v>
      </c>
      <c r="B73" s="14">
        <v>676</v>
      </c>
      <c r="C73" s="14" t="s">
        <v>14</v>
      </c>
      <c r="D73" s="14">
        <v>1</v>
      </c>
    </row>
    <row r="74" spans="1:4" x14ac:dyDescent="0.2">
      <c r="A74" s="14" t="s">
        <v>20</v>
      </c>
      <c r="B74" s="14">
        <v>361</v>
      </c>
      <c r="C74" s="14" t="s">
        <v>14</v>
      </c>
      <c r="D74" s="14">
        <v>40</v>
      </c>
    </row>
    <row r="75" spans="1:4" x14ac:dyDescent="0.2">
      <c r="A75" s="14" t="s">
        <v>20</v>
      </c>
      <c r="B75" s="14">
        <v>131</v>
      </c>
      <c r="C75" s="14" t="s">
        <v>14</v>
      </c>
      <c r="D75" s="14">
        <v>226</v>
      </c>
    </row>
    <row r="76" spans="1:4" x14ac:dyDescent="0.2">
      <c r="A76" s="14" t="s">
        <v>20</v>
      </c>
      <c r="B76" s="14">
        <v>126</v>
      </c>
      <c r="C76" s="14" t="s">
        <v>14</v>
      </c>
      <c r="D76" s="14">
        <v>1625</v>
      </c>
    </row>
    <row r="77" spans="1:4" x14ac:dyDescent="0.2">
      <c r="A77" s="14" t="s">
        <v>20</v>
      </c>
      <c r="B77" s="14">
        <v>275</v>
      </c>
      <c r="C77" s="14" t="s">
        <v>14</v>
      </c>
      <c r="D77" s="14">
        <v>143</v>
      </c>
    </row>
    <row r="78" spans="1:4" x14ac:dyDescent="0.2">
      <c r="A78" s="14" t="s">
        <v>20</v>
      </c>
      <c r="B78" s="14">
        <v>67</v>
      </c>
      <c r="C78" s="14" t="s">
        <v>14</v>
      </c>
      <c r="D78" s="14">
        <v>934</v>
      </c>
    </row>
    <row r="79" spans="1:4" x14ac:dyDescent="0.2">
      <c r="A79" s="14" t="s">
        <v>20</v>
      </c>
      <c r="B79" s="14">
        <v>154</v>
      </c>
      <c r="C79" s="14" t="s">
        <v>14</v>
      </c>
      <c r="D79" s="14">
        <v>17</v>
      </c>
    </row>
    <row r="80" spans="1:4" x14ac:dyDescent="0.2">
      <c r="A80" s="14" t="s">
        <v>20</v>
      </c>
      <c r="B80" s="14">
        <v>1782</v>
      </c>
      <c r="C80" s="14" t="s">
        <v>14</v>
      </c>
      <c r="D80" s="14">
        <v>2179</v>
      </c>
    </row>
    <row r="81" spans="1:4" x14ac:dyDescent="0.2">
      <c r="A81" s="14" t="s">
        <v>20</v>
      </c>
      <c r="B81" s="14">
        <v>903</v>
      </c>
      <c r="C81" s="14" t="s">
        <v>14</v>
      </c>
      <c r="D81" s="14">
        <v>931</v>
      </c>
    </row>
    <row r="82" spans="1:4" x14ac:dyDescent="0.2">
      <c r="A82" s="14" t="s">
        <v>20</v>
      </c>
      <c r="B82" s="14">
        <v>94</v>
      </c>
      <c r="C82" s="14" t="s">
        <v>14</v>
      </c>
      <c r="D82" s="14">
        <v>92</v>
      </c>
    </row>
    <row r="83" spans="1:4" x14ac:dyDescent="0.2">
      <c r="A83" s="14" t="s">
        <v>20</v>
      </c>
      <c r="B83" s="14">
        <v>180</v>
      </c>
      <c r="C83" s="14" t="s">
        <v>14</v>
      </c>
      <c r="D83" s="14">
        <v>57</v>
      </c>
    </row>
    <row r="84" spans="1:4" x14ac:dyDescent="0.2">
      <c r="A84" s="14" t="s">
        <v>20</v>
      </c>
      <c r="B84" s="14">
        <v>533</v>
      </c>
      <c r="C84" s="14" t="s">
        <v>14</v>
      </c>
      <c r="D84" s="14">
        <v>41</v>
      </c>
    </row>
    <row r="85" spans="1:4" x14ac:dyDescent="0.2">
      <c r="A85" s="14" t="s">
        <v>20</v>
      </c>
      <c r="B85" s="14">
        <v>2443</v>
      </c>
      <c r="C85" s="14" t="s">
        <v>14</v>
      </c>
      <c r="D85" s="14">
        <v>1</v>
      </c>
    </row>
    <row r="86" spans="1:4" x14ac:dyDescent="0.2">
      <c r="A86" s="14" t="s">
        <v>20</v>
      </c>
      <c r="B86" s="14">
        <v>89</v>
      </c>
      <c r="C86" s="14" t="s">
        <v>14</v>
      </c>
      <c r="D86" s="14">
        <v>101</v>
      </c>
    </row>
    <row r="87" spans="1:4" x14ac:dyDescent="0.2">
      <c r="A87" s="14" t="s">
        <v>20</v>
      </c>
      <c r="B87" s="14">
        <v>159</v>
      </c>
      <c r="C87" s="14" t="s">
        <v>14</v>
      </c>
      <c r="D87" s="14">
        <v>1335</v>
      </c>
    </row>
    <row r="88" spans="1:4" x14ac:dyDescent="0.2">
      <c r="A88" s="14" t="s">
        <v>20</v>
      </c>
      <c r="B88" s="14">
        <v>50</v>
      </c>
      <c r="C88" s="14" t="s">
        <v>14</v>
      </c>
      <c r="D88" s="14">
        <v>15</v>
      </c>
    </row>
    <row r="89" spans="1:4" x14ac:dyDescent="0.2">
      <c r="A89" s="14" t="s">
        <v>20</v>
      </c>
      <c r="B89" s="14">
        <v>186</v>
      </c>
      <c r="C89" s="14" t="s">
        <v>14</v>
      </c>
      <c r="D89" s="14">
        <v>454</v>
      </c>
    </row>
    <row r="90" spans="1:4" x14ac:dyDescent="0.2">
      <c r="A90" s="14" t="s">
        <v>20</v>
      </c>
      <c r="B90" s="14">
        <v>1071</v>
      </c>
      <c r="C90" s="14" t="s">
        <v>14</v>
      </c>
      <c r="D90" s="14">
        <v>3182</v>
      </c>
    </row>
    <row r="91" spans="1:4" x14ac:dyDescent="0.2">
      <c r="A91" s="14" t="s">
        <v>20</v>
      </c>
      <c r="B91" s="14">
        <v>117</v>
      </c>
      <c r="C91" s="14" t="s">
        <v>14</v>
      </c>
      <c r="D91" s="14">
        <v>15</v>
      </c>
    </row>
    <row r="92" spans="1:4" x14ac:dyDescent="0.2">
      <c r="A92" s="14" t="s">
        <v>20</v>
      </c>
      <c r="B92" s="14">
        <v>70</v>
      </c>
      <c r="C92" s="14" t="s">
        <v>14</v>
      </c>
      <c r="D92" s="14">
        <v>133</v>
      </c>
    </row>
    <row r="93" spans="1:4" x14ac:dyDescent="0.2">
      <c r="A93" s="14" t="s">
        <v>20</v>
      </c>
      <c r="B93" s="14">
        <v>135</v>
      </c>
      <c r="C93" s="14" t="s">
        <v>14</v>
      </c>
      <c r="D93" s="14">
        <v>2062</v>
      </c>
    </row>
    <row r="94" spans="1:4" x14ac:dyDescent="0.2">
      <c r="A94" s="14" t="s">
        <v>20</v>
      </c>
      <c r="B94" s="14">
        <v>768</v>
      </c>
      <c r="C94" s="14" t="s">
        <v>14</v>
      </c>
      <c r="D94" s="14">
        <v>29</v>
      </c>
    </row>
    <row r="95" spans="1:4" x14ac:dyDescent="0.2">
      <c r="A95" s="14" t="s">
        <v>20</v>
      </c>
      <c r="B95" s="14">
        <v>199</v>
      </c>
      <c r="C95" s="14" t="s">
        <v>14</v>
      </c>
      <c r="D95" s="14">
        <v>132</v>
      </c>
    </row>
    <row r="96" spans="1:4" x14ac:dyDescent="0.2">
      <c r="A96" s="14" t="s">
        <v>20</v>
      </c>
      <c r="B96" s="14">
        <v>107</v>
      </c>
      <c r="C96" s="14" t="s">
        <v>14</v>
      </c>
      <c r="D96" s="14">
        <v>137</v>
      </c>
    </row>
    <row r="97" spans="1:4" x14ac:dyDescent="0.2">
      <c r="A97" s="14" t="s">
        <v>20</v>
      </c>
      <c r="B97" s="14">
        <v>195</v>
      </c>
      <c r="C97" s="14" t="s">
        <v>14</v>
      </c>
      <c r="D97" s="14">
        <v>908</v>
      </c>
    </row>
    <row r="98" spans="1:4" x14ac:dyDescent="0.2">
      <c r="A98" s="14" t="s">
        <v>20</v>
      </c>
      <c r="B98" s="14">
        <v>3376</v>
      </c>
      <c r="C98" s="14" t="s">
        <v>14</v>
      </c>
      <c r="D98" s="14">
        <v>10</v>
      </c>
    </row>
    <row r="99" spans="1:4" x14ac:dyDescent="0.2">
      <c r="A99" s="14" t="s">
        <v>20</v>
      </c>
      <c r="B99" s="14">
        <v>41</v>
      </c>
      <c r="C99" s="14" t="s">
        <v>14</v>
      </c>
      <c r="D99" s="14">
        <v>1910</v>
      </c>
    </row>
    <row r="100" spans="1:4" x14ac:dyDescent="0.2">
      <c r="A100" s="14" t="s">
        <v>20</v>
      </c>
      <c r="B100" s="14">
        <v>1821</v>
      </c>
      <c r="C100" s="14" t="s">
        <v>14</v>
      </c>
      <c r="D100" s="14">
        <v>38</v>
      </c>
    </row>
    <row r="101" spans="1:4" x14ac:dyDescent="0.2">
      <c r="A101" s="14" t="s">
        <v>20</v>
      </c>
      <c r="B101" s="14">
        <v>164</v>
      </c>
      <c r="C101" s="14" t="s">
        <v>14</v>
      </c>
      <c r="D101" s="14">
        <v>104</v>
      </c>
    </row>
    <row r="102" spans="1:4" x14ac:dyDescent="0.2">
      <c r="A102" s="14" t="s">
        <v>20</v>
      </c>
      <c r="B102" s="14">
        <v>157</v>
      </c>
      <c r="C102" s="14" t="s">
        <v>14</v>
      </c>
      <c r="D102" s="14">
        <v>49</v>
      </c>
    </row>
    <row r="103" spans="1:4" x14ac:dyDescent="0.2">
      <c r="A103" s="14" t="s">
        <v>20</v>
      </c>
      <c r="B103" s="14">
        <v>246</v>
      </c>
      <c r="C103" s="14" t="s">
        <v>14</v>
      </c>
      <c r="D103" s="14">
        <v>1</v>
      </c>
    </row>
    <row r="104" spans="1:4" x14ac:dyDescent="0.2">
      <c r="A104" s="14" t="s">
        <v>20</v>
      </c>
      <c r="B104" s="14">
        <v>1396</v>
      </c>
      <c r="C104" s="14" t="s">
        <v>14</v>
      </c>
      <c r="D104" s="14">
        <v>245</v>
      </c>
    </row>
    <row r="105" spans="1:4" x14ac:dyDescent="0.2">
      <c r="A105" s="14" t="s">
        <v>20</v>
      </c>
      <c r="B105" s="14">
        <v>2506</v>
      </c>
      <c r="C105" s="14" t="s">
        <v>14</v>
      </c>
      <c r="D105" s="14">
        <v>32</v>
      </c>
    </row>
    <row r="106" spans="1:4" x14ac:dyDescent="0.2">
      <c r="A106" s="14" t="s">
        <v>20</v>
      </c>
      <c r="B106" s="14">
        <v>244</v>
      </c>
      <c r="C106" s="14" t="s">
        <v>14</v>
      </c>
      <c r="D106" s="14">
        <v>7</v>
      </c>
    </row>
    <row r="107" spans="1:4" x14ac:dyDescent="0.2">
      <c r="A107" s="14" t="s">
        <v>20</v>
      </c>
      <c r="B107" s="14">
        <v>146</v>
      </c>
      <c r="C107" s="14" t="s">
        <v>14</v>
      </c>
      <c r="D107" s="14">
        <v>803</v>
      </c>
    </row>
    <row r="108" spans="1:4" x14ac:dyDescent="0.2">
      <c r="A108" s="14" t="s">
        <v>20</v>
      </c>
      <c r="B108" s="14">
        <v>1267</v>
      </c>
      <c r="C108" s="14" t="s">
        <v>14</v>
      </c>
      <c r="D108" s="14">
        <v>16</v>
      </c>
    </row>
    <row r="109" spans="1:4" x14ac:dyDescent="0.2">
      <c r="A109" s="14" t="s">
        <v>20</v>
      </c>
      <c r="B109" s="14">
        <v>1561</v>
      </c>
      <c r="C109" s="14" t="s">
        <v>14</v>
      </c>
      <c r="D109" s="14">
        <v>31</v>
      </c>
    </row>
    <row r="110" spans="1:4" x14ac:dyDescent="0.2">
      <c r="A110" s="14" t="s">
        <v>20</v>
      </c>
      <c r="B110" s="14">
        <v>48</v>
      </c>
      <c r="C110" s="14" t="s">
        <v>14</v>
      </c>
      <c r="D110" s="14">
        <v>108</v>
      </c>
    </row>
    <row r="111" spans="1:4" x14ac:dyDescent="0.2">
      <c r="A111" s="14" t="s">
        <v>20</v>
      </c>
      <c r="B111" s="14">
        <v>2739</v>
      </c>
      <c r="C111" s="14" t="s">
        <v>14</v>
      </c>
      <c r="D111" s="14">
        <v>30</v>
      </c>
    </row>
    <row r="112" spans="1:4" x14ac:dyDescent="0.2">
      <c r="A112" s="14" t="s">
        <v>20</v>
      </c>
      <c r="B112" s="14">
        <v>3537</v>
      </c>
      <c r="C112" s="14" t="s">
        <v>14</v>
      </c>
      <c r="D112" s="14">
        <v>17</v>
      </c>
    </row>
    <row r="113" spans="1:4" x14ac:dyDescent="0.2">
      <c r="A113" s="14" t="s">
        <v>20</v>
      </c>
      <c r="B113" s="14">
        <v>2107</v>
      </c>
      <c r="C113" s="14" t="s">
        <v>14</v>
      </c>
      <c r="D113" s="14">
        <v>80</v>
      </c>
    </row>
    <row r="114" spans="1:4" x14ac:dyDescent="0.2">
      <c r="A114" s="14" t="s">
        <v>20</v>
      </c>
      <c r="B114" s="14">
        <v>3318</v>
      </c>
      <c r="C114" s="14" t="s">
        <v>14</v>
      </c>
      <c r="D114" s="14">
        <v>2468</v>
      </c>
    </row>
    <row r="115" spans="1:4" x14ac:dyDescent="0.2">
      <c r="A115" s="14" t="s">
        <v>20</v>
      </c>
      <c r="B115" s="14">
        <v>340</v>
      </c>
      <c r="C115" s="14" t="s">
        <v>14</v>
      </c>
      <c r="D115" s="14">
        <v>26</v>
      </c>
    </row>
    <row r="116" spans="1:4" x14ac:dyDescent="0.2">
      <c r="A116" s="14" t="s">
        <v>20</v>
      </c>
      <c r="B116" s="14">
        <v>1442</v>
      </c>
      <c r="C116" s="14" t="s">
        <v>14</v>
      </c>
      <c r="D116" s="14">
        <v>73</v>
      </c>
    </row>
    <row r="117" spans="1:4" x14ac:dyDescent="0.2">
      <c r="A117" s="14" t="s">
        <v>20</v>
      </c>
      <c r="B117" s="14">
        <v>126</v>
      </c>
      <c r="C117" s="14" t="s">
        <v>14</v>
      </c>
      <c r="D117" s="14">
        <v>128</v>
      </c>
    </row>
    <row r="118" spans="1:4" x14ac:dyDescent="0.2">
      <c r="A118" s="14" t="s">
        <v>20</v>
      </c>
      <c r="B118" s="14">
        <v>524</v>
      </c>
      <c r="C118" s="14" t="s">
        <v>14</v>
      </c>
      <c r="D118" s="14">
        <v>33</v>
      </c>
    </row>
    <row r="119" spans="1:4" x14ac:dyDescent="0.2">
      <c r="A119" s="14" t="s">
        <v>20</v>
      </c>
      <c r="B119" s="14">
        <v>1989</v>
      </c>
      <c r="C119" s="14" t="s">
        <v>14</v>
      </c>
      <c r="D119" s="14">
        <v>1072</v>
      </c>
    </row>
    <row r="120" spans="1:4" x14ac:dyDescent="0.2">
      <c r="A120" s="14" t="s">
        <v>20</v>
      </c>
      <c r="B120" s="14">
        <v>157</v>
      </c>
      <c r="C120" s="14" t="s">
        <v>14</v>
      </c>
      <c r="D120" s="14">
        <v>393</v>
      </c>
    </row>
    <row r="121" spans="1:4" x14ac:dyDescent="0.2">
      <c r="A121" s="14" t="s">
        <v>20</v>
      </c>
      <c r="B121" s="14">
        <v>4498</v>
      </c>
      <c r="C121" s="14" t="s">
        <v>14</v>
      </c>
      <c r="D121" s="14">
        <v>1257</v>
      </c>
    </row>
    <row r="122" spans="1:4" x14ac:dyDescent="0.2">
      <c r="A122" s="14" t="s">
        <v>20</v>
      </c>
      <c r="B122" s="14">
        <v>80</v>
      </c>
      <c r="C122" s="14" t="s">
        <v>14</v>
      </c>
      <c r="D122" s="14">
        <v>328</v>
      </c>
    </row>
    <row r="123" spans="1:4" x14ac:dyDescent="0.2">
      <c r="A123" s="14" t="s">
        <v>20</v>
      </c>
      <c r="B123" s="14">
        <v>43</v>
      </c>
      <c r="C123" s="14" t="s">
        <v>14</v>
      </c>
      <c r="D123" s="14">
        <v>147</v>
      </c>
    </row>
    <row r="124" spans="1:4" x14ac:dyDescent="0.2">
      <c r="A124" s="14" t="s">
        <v>20</v>
      </c>
      <c r="B124" s="14">
        <v>2053</v>
      </c>
      <c r="C124" s="14" t="s">
        <v>14</v>
      </c>
      <c r="D124" s="14">
        <v>830</v>
      </c>
    </row>
    <row r="125" spans="1:4" x14ac:dyDescent="0.2">
      <c r="A125" s="14" t="s">
        <v>20</v>
      </c>
      <c r="B125" s="14">
        <v>168</v>
      </c>
      <c r="C125" s="14" t="s">
        <v>14</v>
      </c>
      <c r="D125" s="14">
        <v>331</v>
      </c>
    </row>
    <row r="126" spans="1:4" x14ac:dyDescent="0.2">
      <c r="A126" s="14" t="s">
        <v>20</v>
      </c>
      <c r="B126" s="14">
        <v>4289</v>
      </c>
      <c r="C126" s="14" t="s">
        <v>14</v>
      </c>
      <c r="D126" s="14">
        <v>25</v>
      </c>
    </row>
    <row r="127" spans="1:4" x14ac:dyDescent="0.2">
      <c r="A127" s="14" t="s">
        <v>20</v>
      </c>
      <c r="B127" s="14">
        <v>165</v>
      </c>
      <c r="C127" s="14" t="s">
        <v>14</v>
      </c>
      <c r="D127" s="14">
        <v>3483</v>
      </c>
    </row>
    <row r="128" spans="1:4" x14ac:dyDescent="0.2">
      <c r="A128" s="14" t="s">
        <v>20</v>
      </c>
      <c r="B128" s="14">
        <v>1815</v>
      </c>
      <c r="C128" s="14" t="s">
        <v>14</v>
      </c>
      <c r="D128" s="14">
        <v>923</v>
      </c>
    </row>
    <row r="129" spans="1:4" x14ac:dyDescent="0.2">
      <c r="A129" s="14" t="s">
        <v>20</v>
      </c>
      <c r="B129" s="14">
        <v>397</v>
      </c>
      <c r="C129" s="14" t="s">
        <v>14</v>
      </c>
      <c r="D129" s="14">
        <v>1</v>
      </c>
    </row>
    <row r="130" spans="1:4" x14ac:dyDescent="0.2">
      <c r="A130" s="14" t="s">
        <v>20</v>
      </c>
      <c r="B130" s="14">
        <v>1539</v>
      </c>
      <c r="C130" s="14" t="s">
        <v>14</v>
      </c>
      <c r="D130" s="14">
        <v>33</v>
      </c>
    </row>
    <row r="131" spans="1:4" x14ac:dyDescent="0.2">
      <c r="A131" s="14" t="s">
        <v>20</v>
      </c>
      <c r="B131" s="14">
        <v>138</v>
      </c>
      <c r="C131" s="14" t="s">
        <v>14</v>
      </c>
      <c r="D131" s="14">
        <v>40</v>
      </c>
    </row>
    <row r="132" spans="1:4" x14ac:dyDescent="0.2">
      <c r="A132" s="14" t="s">
        <v>20</v>
      </c>
      <c r="B132" s="14">
        <v>3594</v>
      </c>
      <c r="C132" s="14" t="s">
        <v>14</v>
      </c>
      <c r="D132" s="14">
        <v>23</v>
      </c>
    </row>
    <row r="133" spans="1:4" x14ac:dyDescent="0.2">
      <c r="A133" s="14" t="s">
        <v>20</v>
      </c>
      <c r="B133" s="14">
        <v>5880</v>
      </c>
      <c r="C133" s="14" t="s">
        <v>14</v>
      </c>
      <c r="D133" s="14">
        <v>75</v>
      </c>
    </row>
    <row r="134" spans="1:4" x14ac:dyDescent="0.2">
      <c r="A134" s="14" t="s">
        <v>20</v>
      </c>
      <c r="B134" s="14">
        <v>112</v>
      </c>
      <c r="C134" s="14" t="s">
        <v>14</v>
      </c>
      <c r="D134" s="14">
        <v>2176</v>
      </c>
    </row>
    <row r="135" spans="1:4" x14ac:dyDescent="0.2">
      <c r="A135" s="14" t="s">
        <v>20</v>
      </c>
      <c r="B135" s="14">
        <v>943</v>
      </c>
      <c r="C135" s="14" t="s">
        <v>14</v>
      </c>
      <c r="D135" s="14">
        <v>441</v>
      </c>
    </row>
    <row r="136" spans="1:4" x14ac:dyDescent="0.2">
      <c r="A136" s="14" t="s">
        <v>20</v>
      </c>
      <c r="B136" s="14">
        <v>2468</v>
      </c>
      <c r="C136" s="14" t="s">
        <v>14</v>
      </c>
      <c r="D136" s="14">
        <v>25</v>
      </c>
    </row>
    <row r="137" spans="1:4" x14ac:dyDescent="0.2">
      <c r="A137" s="14" t="s">
        <v>20</v>
      </c>
      <c r="B137" s="14">
        <v>2551</v>
      </c>
      <c r="C137" s="14" t="s">
        <v>14</v>
      </c>
      <c r="D137" s="14">
        <v>127</v>
      </c>
    </row>
    <row r="138" spans="1:4" x14ac:dyDescent="0.2">
      <c r="A138" s="14" t="s">
        <v>20</v>
      </c>
      <c r="B138" s="14">
        <v>101</v>
      </c>
      <c r="C138" s="14" t="s">
        <v>14</v>
      </c>
      <c r="D138" s="14">
        <v>355</v>
      </c>
    </row>
    <row r="139" spans="1:4" x14ac:dyDescent="0.2">
      <c r="A139" s="14" t="s">
        <v>20</v>
      </c>
      <c r="B139" s="14">
        <v>92</v>
      </c>
      <c r="C139" s="14" t="s">
        <v>14</v>
      </c>
      <c r="D139" s="14">
        <v>44</v>
      </c>
    </row>
    <row r="140" spans="1:4" x14ac:dyDescent="0.2">
      <c r="A140" s="14" t="s">
        <v>20</v>
      </c>
      <c r="B140" s="14">
        <v>62</v>
      </c>
      <c r="C140" s="14" t="s">
        <v>14</v>
      </c>
      <c r="D140" s="14">
        <v>67</v>
      </c>
    </row>
    <row r="141" spans="1:4" x14ac:dyDescent="0.2">
      <c r="A141" s="14" t="s">
        <v>20</v>
      </c>
      <c r="B141" s="14">
        <v>149</v>
      </c>
      <c r="C141" s="14" t="s">
        <v>14</v>
      </c>
      <c r="D141" s="14">
        <v>1068</v>
      </c>
    </row>
    <row r="142" spans="1:4" x14ac:dyDescent="0.2">
      <c r="A142" s="14" t="s">
        <v>20</v>
      </c>
      <c r="B142" s="14">
        <v>329</v>
      </c>
      <c r="C142" s="14" t="s">
        <v>14</v>
      </c>
      <c r="D142" s="14">
        <v>424</v>
      </c>
    </row>
    <row r="143" spans="1:4" x14ac:dyDescent="0.2">
      <c r="A143" s="14" t="s">
        <v>20</v>
      </c>
      <c r="B143" s="14">
        <v>97</v>
      </c>
      <c r="C143" s="14" t="s">
        <v>14</v>
      </c>
      <c r="D143" s="14">
        <v>151</v>
      </c>
    </row>
    <row r="144" spans="1:4" x14ac:dyDescent="0.2">
      <c r="A144" s="14" t="s">
        <v>20</v>
      </c>
      <c r="B144" s="14">
        <v>1784</v>
      </c>
      <c r="C144" s="14" t="s">
        <v>14</v>
      </c>
      <c r="D144" s="14">
        <v>1608</v>
      </c>
    </row>
    <row r="145" spans="1:4" x14ac:dyDescent="0.2">
      <c r="A145" s="14" t="s">
        <v>20</v>
      </c>
      <c r="B145" s="14">
        <v>1684</v>
      </c>
      <c r="C145" s="14" t="s">
        <v>14</v>
      </c>
      <c r="D145" s="14">
        <v>941</v>
      </c>
    </row>
    <row r="146" spans="1:4" x14ac:dyDescent="0.2">
      <c r="A146" s="14" t="s">
        <v>20</v>
      </c>
      <c r="B146" s="14">
        <v>250</v>
      </c>
      <c r="C146" s="14" t="s">
        <v>14</v>
      </c>
      <c r="D146" s="14">
        <v>1</v>
      </c>
    </row>
    <row r="147" spans="1:4" x14ac:dyDescent="0.2">
      <c r="A147" s="14" t="s">
        <v>20</v>
      </c>
      <c r="B147" s="14">
        <v>238</v>
      </c>
      <c r="C147" s="14" t="s">
        <v>14</v>
      </c>
      <c r="D147" s="14">
        <v>40</v>
      </c>
    </row>
    <row r="148" spans="1:4" x14ac:dyDescent="0.2">
      <c r="A148" s="14" t="s">
        <v>20</v>
      </c>
      <c r="B148" s="14">
        <v>53</v>
      </c>
      <c r="C148" s="14" t="s">
        <v>14</v>
      </c>
      <c r="D148" s="14">
        <v>3015</v>
      </c>
    </row>
    <row r="149" spans="1:4" x14ac:dyDescent="0.2">
      <c r="A149" s="14" t="s">
        <v>20</v>
      </c>
      <c r="B149" s="14">
        <v>214</v>
      </c>
      <c r="C149" s="14" t="s">
        <v>14</v>
      </c>
      <c r="D149" s="14">
        <v>435</v>
      </c>
    </row>
    <row r="150" spans="1:4" x14ac:dyDescent="0.2">
      <c r="A150" s="14" t="s">
        <v>20</v>
      </c>
      <c r="B150" s="14">
        <v>222</v>
      </c>
      <c r="C150" s="14" t="s">
        <v>14</v>
      </c>
      <c r="D150" s="14">
        <v>714</v>
      </c>
    </row>
    <row r="151" spans="1:4" x14ac:dyDescent="0.2">
      <c r="A151" s="14" t="s">
        <v>20</v>
      </c>
      <c r="B151" s="14">
        <v>1884</v>
      </c>
      <c r="C151" s="14" t="s">
        <v>14</v>
      </c>
      <c r="D151" s="14">
        <v>5497</v>
      </c>
    </row>
    <row r="152" spans="1:4" x14ac:dyDescent="0.2">
      <c r="A152" s="14" t="s">
        <v>20</v>
      </c>
      <c r="B152" s="14">
        <v>218</v>
      </c>
      <c r="C152" s="14" t="s">
        <v>14</v>
      </c>
      <c r="D152" s="14">
        <v>418</v>
      </c>
    </row>
    <row r="153" spans="1:4" x14ac:dyDescent="0.2">
      <c r="A153" s="14" t="s">
        <v>20</v>
      </c>
      <c r="B153" s="14">
        <v>6465</v>
      </c>
      <c r="C153" s="14" t="s">
        <v>14</v>
      </c>
      <c r="D153" s="14">
        <v>1439</v>
      </c>
    </row>
    <row r="154" spans="1:4" x14ac:dyDescent="0.2">
      <c r="A154" s="14" t="s">
        <v>20</v>
      </c>
      <c r="B154" s="14">
        <v>59</v>
      </c>
      <c r="C154" s="14" t="s">
        <v>14</v>
      </c>
      <c r="D154" s="14">
        <v>15</v>
      </c>
    </row>
    <row r="155" spans="1:4" x14ac:dyDescent="0.2">
      <c r="A155" s="14" t="s">
        <v>20</v>
      </c>
      <c r="B155" s="14">
        <v>88</v>
      </c>
      <c r="C155" s="14" t="s">
        <v>14</v>
      </c>
      <c r="D155" s="14">
        <v>1999</v>
      </c>
    </row>
    <row r="156" spans="1:4" x14ac:dyDescent="0.2">
      <c r="A156" s="14" t="s">
        <v>20</v>
      </c>
      <c r="B156" s="14">
        <v>1697</v>
      </c>
      <c r="C156" s="14" t="s">
        <v>14</v>
      </c>
      <c r="D156" s="14">
        <v>118</v>
      </c>
    </row>
    <row r="157" spans="1:4" x14ac:dyDescent="0.2">
      <c r="A157" s="14" t="s">
        <v>20</v>
      </c>
      <c r="B157" s="14">
        <v>92</v>
      </c>
      <c r="C157" s="14" t="s">
        <v>14</v>
      </c>
      <c r="D157" s="14">
        <v>162</v>
      </c>
    </row>
    <row r="158" spans="1:4" x14ac:dyDescent="0.2">
      <c r="A158" s="14" t="s">
        <v>20</v>
      </c>
      <c r="B158" s="14">
        <v>186</v>
      </c>
      <c r="C158" s="14" t="s">
        <v>14</v>
      </c>
      <c r="D158" s="14">
        <v>83</v>
      </c>
    </row>
    <row r="159" spans="1:4" x14ac:dyDescent="0.2">
      <c r="A159" s="14" t="s">
        <v>20</v>
      </c>
      <c r="B159" s="14">
        <v>138</v>
      </c>
      <c r="C159" s="14" t="s">
        <v>14</v>
      </c>
      <c r="D159" s="14">
        <v>747</v>
      </c>
    </row>
    <row r="160" spans="1:4" x14ac:dyDescent="0.2">
      <c r="A160" s="14" t="s">
        <v>20</v>
      </c>
      <c r="B160" s="14">
        <v>261</v>
      </c>
      <c r="C160" s="14" t="s">
        <v>14</v>
      </c>
      <c r="D160" s="14">
        <v>84</v>
      </c>
    </row>
    <row r="161" spans="1:4" x14ac:dyDescent="0.2">
      <c r="A161" s="14" t="s">
        <v>20</v>
      </c>
      <c r="B161" s="14">
        <v>107</v>
      </c>
      <c r="C161" s="14" t="s">
        <v>14</v>
      </c>
      <c r="D161" s="14">
        <v>91</v>
      </c>
    </row>
    <row r="162" spans="1:4" x14ac:dyDescent="0.2">
      <c r="A162" s="14" t="s">
        <v>20</v>
      </c>
      <c r="B162" s="14">
        <v>199</v>
      </c>
      <c r="C162" s="14" t="s">
        <v>14</v>
      </c>
      <c r="D162" s="14">
        <v>792</v>
      </c>
    </row>
    <row r="163" spans="1:4" x14ac:dyDescent="0.2">
      <c r="A163" s="14" t="s">
        <v>20</v>
      </c>
      <c r="B163" s="14">
        <v>5512</v>
      </c>
      <c r="C163" s="14" t="s">
        <v>14</v>
      </c>
      <c r="D163" s="14">
        <v>32</v>
      </c>
    </row>
    <row r="164" spans="1:4" x14ac:dyDescent="0.2">
      <c r="A164" s="14" t="s">
        <v>20</v>
      </c>
      <c r="B164" s="14">
        <v>86</v>
      </c>
      <c r="C164" s="14" t="s">
        <v>14</v>
      </c>
      <c r="D164" s="14">
        <v>186</v>
      </c>
    </row>
    <row r="165" spans="1:4" x14ac:dyDescent="0.2">
      <c r="A165" s="14" t="s">
        <v>20</v>
      </c>
      <c r="B165" s="14">
        <v>2768</v>
      </c>
      <c r="C165" s="14" t="s">
        <v>14</v>
      </c>
      <c r="D165" s="14">
        <v>605</v>
      </c>
    </row>
    <row r="166" spans="1:4" x14ac:dyDescent="0.2">
      <c r="A166" s="14" t="s">
        <v>20</v>
      </c>
      <c r="B166" s="14">
        <v>48</v>
      </c>
      <c r="C166" s="14" t="s">
        <v>14</v>
      </c>
      <c r="D166" s="14">
        <v>1</v>
      </c>
    </row>
    <row r="167" spans="1:4" x14ac:dyDescent="0.2">
      <c r="A167" s="14" t="s">
        <v>20</v>
      </c>
      <c r="B167" s="14">
        <v>87</v>
      </c>
      <c r="C167" s="14" t="s">
        <v>14</v>
      </c>
      <c r="D167" s="14">
        <v>31</v>
      </c>
    </row>
    <row r="168" spans="1:4" x14ac:dyDescent="0.2">
      <c r="A168" s="14" t="s">
        <v>20</v>
      </c>
      <c r="B168" s="14">
        <v>1894</v>
      </c>
      <c r="C168" s="14" t="s">
        <v>14</v>
      </c>
      <c r="D168" s="14">
        <v>1181</v>
      </c>
    </row>
    <row r="169" spans="1:4" x14ac:dyDescent="0.2">
      <c r="A169" s="14" t="s">
        <v>20</v>
      </c>
      <c r="B169" s="14">
        <v>282</v>
      </c>
      <c r="C169" s="14" t="s">
        <v>14</v>
      </c>
      <c r="D169" s="14">
        <v>39</v>
      </c>
    </row>
    <row r="170" spans="1:4" x14ac:dyDescent="0.2">
      <c r="A170" s="14" t="s">
        <v>20</v>
      </c>
      <c r="B170" s="14">
        <v>116</v>
      </c>
      <c r="C170" s="14" t="s">
        <v>14</v>
      </c>
      <c r="D170" s="14">
        <v>46</v>
      </c>
    </row>
    <row r="171" spans="1:4" x14ac:dyDescent="0.2">
      <c r="A171" s="14" t="s">
        <v>20</v>
      </c>
      <c r="B171" s="14">
        <v>83</v>
      </c>
      <c r="C171" s="14" t="s">
        <v>14</v>
      </c>
      <c r="D171" s="14">
        <v>105</v>
      </c>
    </row>
    <row r="172" spans="1:4" x14ac:dyDescent="0.2">
      <c r="A172" s="14" t="s">
        <v>20</v>
      </c>
      <c r="B172" s="14">
        <v>91</v>
      </c>
      <c r="C172" s="14" t="s">
        <v>14</v>
      </c>
      <c r="D172" s="14">
        <v>535</v>
      </c>
    </row>
    <row r="173" spans="1:4" x14ac:dyDescent="0.2">
      <c r="A173" s="14" t="s">
        <v>20</v>
      </c>
      <c r="B173" s="14">
        <v>546</v>
      </c>
      <c r="C173" s="14" t="s">
        <v>14</v>
      </c>
      <c r="D173" s="14">
        <v>16</v>
      </c>
    </row>
    <row r="174" spans="1:4" x14ac:dyDescent="0.2">
      <c r="A174" s="14" t="s">
        <v>20</v>
      </c>
      <c r="B174" s="14">
        <v>393</v>
      </c>
      <c r="C174" s="14" t="s">
        <v>14</v>
      </c>
      <c r="D174" s="14">
        <v>575</v>
      </c>
    </row>
    <row r="175" spans="1:4" x14ac:dyDescent="0.2">
      <c r="A175" s="14" t="s">
        <v>20</v>
      </c>
      <c r="B175" s="14">
        <v>133</v>
      </c>
      <c r="C175" s="14" t="s">
        <v>14</v>
      </c>
      <c r="D175" s="14">
        <v>1120</v>
      </c>
    </row>
    <row r="176" spans="1:4" x14ac:dyDescent="0.2">
      <c r="A176" s="14" t="s">
        <v>20</v>
      </c>
      <c r="B176" s="14">
        <v>254</v>
      </c>
      <c r="C176" s="14" t="s">
        <v>14</v>
      </c>
      <c r="D176" s="14">
        <v>113</v>
      </c>
    </row>
    <row r="177" spans="1:4" x14ac:dyDescent="0.2">
      <c r="A177" s="14" t="s">
        <v>20</v>
      </c>
      <c r="B177" s="14">
        <v>176</v>
      </c>
      <c r="C177" s="14" t="s">
        <v>14</v>
      </c>
      <c r="D177" s="14">
        <v>1538</v>
      </c>
    </row>
    <row r="178" spans="1:4" x14ac:dyDescent="0.2">
      <c r="A178" s="14" t="s">
        <v>20</v>
      </c>
      <c r="B178" s="14">
        <v>337</v>
      </c>
      <c r="C178" s="14" t="s">
        <v>14</v>
      </c>
      <c r="D178" s="14">
        <v>9</v>
      </c>
    </row>
    <row r="179" spans="1:4" x14ac:dyDescent="0.2">
      <c r="A179" s="14" t="s">
        <v>20</v>
      </c>
      <c r="B179" s="14">
        <v>107</v>
      </c>
      <c r="C179" s="14" t="s">
        <v>14</v>
      </c>
      <c r="D179" s="14">
        <v>554</v>
      </c>
    </row>
    <row r="180" spans="1:4" x14ac:dyDescent="0.2">
      <c r="A180" s="14" t="s">
        <v>20</v>
      </c>
      <c r="B180" s="14">
        <v>183</v>
      </c>
      <c r="C180" s="14" t="s">
        <v>14</v>
      </c>
      <c r="D180" s="14">
        <v>648</v>
      </c>
    </row>
    <row r="181" spans="1:4" x14ac:dyDescent="0.2">
      <c r="A181" s="14" t="s">
        <v>20</v>
      </c>
      <c r="B181" s="14">
        <v>72</v>
      </c>
      <c r="C181" s="14" t="s">
        <v>14</v>
      </c>
      <c r="D181" s="14">
        <v>21</v>
      </c>
    </row>
    <row r="182" spans="1:4" x14ac:dyDescent="0.2">
      <c r="A182" s="14" t="s">
        <v>20</v>
      </c>
      <c r="B182" s="14">
        <v>295</v>
      </c>
      <c r="C182" s="14" t="s">
        <v>14</v>
      </c>
      <c r="D182" s="14">
        <v>54</v>
      </c>
    </row>
    <row r="183" spans="1:4" x14ac:dyDescent="0.2">
      <c r="A183" s="14" t="s">
        <v>20</v>
      </c>
      <c r="B183" s="14">
        <v>142</v>
      </c>
      <c r="C183" s="14" t="s">
        <v>14</v>
      </c>
      <c r="D183" s="14">
        <v>120</v>
      </c>
    </row>
    <row r="184" spans="1:4" x14ac:dyDescent="0.2">
      <c r="A184" s="14" t="s">
        <v>20</v>
      </c>
      <c r="B184" s="14">
        <v>85</v>
      </c>
      <c r="C184" s="14" t="s">
        <v>14</v>
      </c>
      <c r="D184" s="14">
        <v>579</v>
      </c>
    </row>
    <row r="185" spans="1:4" x14ac:dyDescent="0.2">
      <c r="A185" s="14" t="s">
        <v>20</v>
      </c>
      <c r="B185" s="14">
        <v>659</v>
      </c>
      <c r="C185" s="14" t="s">
        <v>14</v>
      </c>
      <c r="D185" s="14">
        <v>2072</v>
      </c>
    </row>
    <row r="186" spans="1:4" x14ac:dyDescent="0.2">
      <c r="A186" s="14" t="s">
        <v>20</v>
      </c>
      <c r="B186" s="14">
        <v>121</v>
      </c>
      <c r="C186" s="14" t="s">
        <v>14</v>
      </c>
      <c r="D186" s="14">
        <v>0</v>
      </c>
    </row>
    <row r="187" spans="1:4" x14ac:dyDescent="0.2">
      <c r="A187" s="14" t="s">
        <v>20</v>
      </c>
      <c r="B187" s="14">
        <v>3742</v>
      </c>
      <c r="C187" s="14" t="s">
        <v>14</v>
      </c>
      <c r="D187" s="14">
        <v>1796</v>
      </c>
    </row>
    <row r="188" spans="1:4" x14ac:dyDescent="0.2">
      <c r="A188" s="14" t="s">
        <v>20</v>
      </c>
      <c r="B188" s="14">
        <v>223</v>
      </c>
      <c r="C188" s="14" t="s">
        <v>14</v>
      </c>
      <c r="D188" s="14">
        <v>62</v>
      </c>
    </row>
    <row r="189" spans="1:4" x14ac:dyDescent="0.2">
      <c r="A189" s="14" t="s">
        <v>20</v>
      </c>
      <c r="B189" s="14">
        <v>133</v>
      </c>
      <c r="C189" s="14" t="s">
        <v>14</v>
      </c>
      <c r="D189" s="14">
        <v>347</v>
      </c>
    </row>
    <row r="190" spans="1:4" x14ac:dyDescent="0.2">
      <c r="A190" s="14" t="s">
        <v>20</v>
      </c>
      <c r="B190" s="14">
        <v>5168</v>
      </c>
      <c r="C190" s="14" t="s">
        <v>14</v>
      </c>
      <c r="D190" s="14">
        <v>19</v>
      </c>
    </row>
    <row r="191" spans="1:4" x14ac:dyDescent="0.2">
      <c r="A191" s="14" t="s">
        <v>20</v>
      </c>
      <c r="B191" s="14">
        <v>307</v>
      </c>
      <c r="C191" s="14" t="s">
        <v>14</v>
      </c>
      <c r="D191" s="14">
        <v>1258</v>
      </c>
    </row>
    <row r="192" spans="1:4" x14ac:dyDescent="0.2">
      <c r="A192" s="14" t="s">
        <v>20</v>
      </c>
      <c r="B192" s="14">
        <v>2441</v>
      </c>
      <c r="C192" s="14" t="s">
        <v>14</v>
      </c>
      <c r="D192" s="14">
        <v>362</v>
      </c>
    </row>
    <row r="193" spans="1:4" x14ac:dyDescent="0.2">
      <c r="A193" s="14" t="s">
        <v>20</v>
      </c>
      <c r="B193" s="14">
        <v>1385</v>
      </c>
      <c r="C193" s="14" t="s">
        <v>14</v>
      </c>
      <c r="D193" s="14">
        <v>133</v>
      </c>
    </row>
    <row r="194" spans="1:4" x14ac:dyDescent="0.2">
      <c r="A194" s="14" t="s">
        <v>20</v>
      </c>
      <c r="B194" s="14">
        <v>190</v>
      </c>
      <c r="C194" s="14" t="s">
        <v>14</v>
      </c>
      <c r="D194" s="14">
        <v>846</v>
      </c>
    </row>
    <row r="195" spans="1:4" x14ac:dyDescent="0.2">
      <c r="A195" s="14" t="s">
        <v>20</v>
      </c>
      <c r="B195" s="14">
        <v>470</v>
      </c>
      <c r="C195" s="14" t="s">
        <v>14</v>
      </c>
      <c r="D195" s="14">
        <v>10</v>
      </c>
    </row>
    <row r="196" spans="1:4" x14ac:dyDescent="0.2">
      <c r="A196" s="14" t="s">
        <v>20</v>
      </c>
      <c r="B196" s="14">
        <v>253</v>
      </c>
      <c r="C196" s="14" t="s">
        <v>14</v>
      </c>
      <c r="D196" s="14">
        <v>191</v>
      </c>
    </row>
    <row r="197" spans="1:4" x14ac:dyDescent="0.2">
      <c r="A197" s="14" t="s">
        <v>20</v>
      </c>
      <c r="B197" s="14">
        <v>1113</v>
      </c>
      <c r="C197" s="14" t="s">
        <v>14</v>
      </c>
      <c r="D197" s="14">
        <v>1979</v>
      </c>
    </row>
    <row r="198" spans="1:4" x14ac:dyDescent="0.2">
      <c r="A198" s="14" t="s">
        <v>20</v>
      </c>
      <c r="B198" s="14">
        <v>2283</v>
      </c>
      <c r="C198" s="14" t="s">
        <v>14</v>
      </c>
      <c r="D198" s="14">
        <v>63</v>
      </c>
    </row>
    <row r="199" spans="1:4" x14ac:dyDescent="0.2">
      <c r="A199" s="14" t="s">
        <v>20</v>
      </c>
      <c r="B199" s="14">
        <v>1095</v>
      </c>
      <c r="C199" s="14" t="s">
        <v>14</v>
      </c>
      <c r="D199" s="14">
        <v>6080</v>
      </c>
    </row>
    <row r="200" spans="1:4" x14ac:dyDescent="0.2">
      <c r="A200" s="14" t="s">
        <v>20</v>
      </c>
      <c r="B200" s="14">
        <v>1690</v>
      </c>
      <c r="C200" s="14" t="s">
        <v>14</v>
      </c>
      <c r="D200" s="14">
        <v>80</v>
      </c>
    </row>
    <row r="201" spans="1:4" x14ac:dyDescent="0.2">
      <c r="A201" s="14" t="s">
        <v>20</v>
      </c>
      <c r="B201" s="14">
        <v>191</v>
      </c>
      <c r="C201" s="14" t="s">
        <v>14</v>
      </c>
      <c r="D201" s="14">
        <v>9</v>
      </c>
    </row>
    <row r="202" spans="1:4" x14ac:dyDescent="0.2">
      <c r="A202" s="14" t="s">
        <v>20</v>
      </c>
      <c r="B202" s="14">
        <v>2013</v>
      </c>
      <c r="C202" s="14" t="s">
        <v>14</v>
      </c>
      <c r="D202" s="14">
        <v>1784</v>
      </c>
    </row>
    <row r="203" spans="1:4" x14ac:dyDescent="0.2">
      <c r="A203" s="14" t="s">
        <v>20</v>
      </c>
      <c r="B203" s="14">
        <v>1703</v>
      </c>
      <c r="C203" s="14" t="s">
        <v>14</v>
      </c>
      <c r="D203" s="14">
        <v>243</v>
      </c>
    </row>
    <row r="204" spans="1:4" x14ac:dyDescent="0.2">
      <c r="A204" s="14" t="s">
        <v>20</v>
      </c>
      <c r="B204" s="14">
        <v>80</v>
      </c>
      <c r="C204" s="14" t="s">
        <v>14</v>
      </c>
      <c r="D204" s="14">
        <v>1296</v>
      </c>
    </row>
    <row r="205" spans="1:4" x14ac:dyDescent="0.2">
      <c r="A205" s="14" t="s">
        <v>20</v>
      </c>
      <c r="B205" s="14">
        <v>41</v>
      </c>
      <c r="C205" s="14" t="s">
        <v>14</v>
      </c>
      <c r="D205" s="14">
        <v>77</v>
      </c>
    </row>
    <row r="206" spans="1:4" x14ac:dyDescent="0.2">
      <c r="A206" s="14" t="s">
        <v>20</v>
      </c>
      <c r="B206" s="14">
        <v>187</v>
      </c>
      <c r="C206" s="14" t="s">
        <v>14</v>
      </c>
      <c r="D206" s="14">
        <v>395</v>
      </c>
    </row>
    <row r="207" spans="1:4" x14ac:dyDescent="0.2">
      <c r="A207" s="14" t="s">
        <v>20</v>
      </c>
      <c r="B207" s="14">
        <v>2875</v>
      </c>
      <c r="C207" s="14" t="s">
        <v>14</v>
      </c>
      <c r="D207" s="14">
        <v>49</v>
      </c>
    </row>
    <row r="208" spans="1:4" x14ac:dyDescent="0.2">
      <c r="A208" s="14" t="s">
        <v>20</v>
      </c>
      <c r="B208" s="14">
        <v>88</v>
      </c>
      <c r="C208" s="14" t="s">
        <v>14</v>
      </c>
      <c r="D208" s="14">
        <v>180</v>
      </c>
    </row>
    <row r="209" spans="1:4" x14ac:dyDescent="0.2">
      <c r="A209" s="14" t="s">
        <v>20</v>
      </c>
      <c r="B209" s="14">
        <v>191</v>
      </c>
      <c r="C209" s="14" t="s">
        <v>14</v>
      </c>
      <c r="D209" s="14">
        <v>2690</v>
      </c>
    </row>
    <row r="210" spans="1:4" x14ac:dyDescent="0.2">
      <c r="A210" s="14" t="s">
        <v>20</v>
      </c>
      <c r="B210" s="14">
        <v>139</v>
      </c>
      <c r="C210" s="14" t="s">
        <v>14</v>
      </c>
      <c r="D210" s="14">
        <v>2779</v>
      </c>
    </row>
    <row r="211" spans="1:4" x14ac:dyDescent="0.2">
      <c r="A211" s="14" t="s">
        <v>20</v>
      </c>
      <c r="B211" s="14">
        <v>186</v>
      </c>
      <c r="C211" s="14" t="s">
        <v>14</v>
      </c>
      <c r="D211" s="14">
        <v>92</v>
      </c>
    </row>
    <row r="212" spans="1:4" x14ac:dyDescent="0.2">
      <c r="A212" s="14" t="s">
        <v>20</v>
      </c>
      <c r="B212" s="14">
        <v>112</v>
      </c>
      <c r="C212" s="14" t="s">
        <v>14</v>
      </c>
      <c r="D212" s="14">
        <v>1028</v>
      </c>
    </row>
    <row r="213" spans="1:4" x14ac:dyDescent="0.2">
      <c r="A213" s="14" t="s">
        <v>20</v>
      </c>
      <c r="B213" s="14">
        <v>101</v>
      </c>
      <c r="C213" s="14" t="s">
        <v>14</v>
      </c>
      <c r="D213" s="14">
        <v>26</v>
      </c>
    </row>
    <row r="214" spans="1:4" x14ac:dyDescent="0.2">
      <c r="A214" s="14" t="s">
        <v>20</v>
      </c>
      <c r="B214" s="14">
        <v>206</v>
      </c>
      <c r="C214" s="14" t="s">
        <v>14</v>
      </c>
      <c r="D214" s="14">
        <v>1790</v>
      </c>
    </row>
    <row r="215" spans="1:4" x14ac:dyDescent="0.2">
      <c r="A215" s="14" t="s">
        <v>20</v>
      </c>
      <c r="B215" s="14">
        <v>154</v>
      </c>
      <c r="C215" s="14" t="s">
        <v>14</v>
      </c>
      <c r="D215" s="14">
        <v>37</v>
      </c>
    </row>
    <row r="216" spans="1:4" x14ac:dyDescent="0.2">
      <c r="A216" s="14" t="s">
        <v>20</v>
      </c>
      <c r="B216" s="14">
        <v>5966</v>
      </c>
      <c r="C216" s="14" t="s">
        <v>14</v>
      </c>
      <c r="D216" s="14">
        <v>35</v>
      </c>
    </row>
    <row r="217" spans="1:4" x14ac:dyDescent="0.2">
      <c r="A217" s="14" t="s">
        <v>20</v>
      </c>
      <c r="B217" s="14">
        <v>169</v>
      </c>
      <c r="C217" s="14" t="s">
        <v>14</v>
      </c>
      <c r="D217" s="14">
        <v>558</v>
      </c>
    </row>
    <row r="218" spans="1:4" x14ac:dyDescent="0.2">
      <c r="A218" s="14" t="s">
        <v>20</v>
      </c>
      <c r="B218" s="14">
        <v>2106</v>
      </c>
      <c r="C218" s="14" t="s">
        <v>14</v>
      </c>
      <c r="D218" s="14">
        <v>64</v>
      </c>
    </row>
    <row r="219" spans="1:4" x14ac:dyDescent="0.2">
      <c r="A219" s="14" t="s">
        <v>20</v>
      </c>
      <c r="B219" s="14">
        <v>131</v>
      </c>
      <c r="C219" s="14" t="s">
        <v>14</v>
      </c>
      <c r="D219" s="14">
        <v>245</v>
      </c>
    </row>
    <row r="220" spans="1:4" x14ac:dyDescent="0.2">
      <c r="A220" s="14" t="s">
        <v>20</v>
      </c>
      <c r="B220" s="14">
        <v>84</v>
      </c>
      <c r="C220" s="14" t="s">
        <v>14</v>
      </c>
      <c r="D220" s="14">
        <v>71</v>
      </c>
    </row>
    <row r="221" spans="1:4" x14ac:dyDescent="0.2">
      <c r="A221" s="14" t="s">
        <v>20</v>
      </c>
      <c r="B221" s="14">
        <v>155</v>
      </c>
      <c r="C221" s="14" t="s">
        <v>14</v>
      </c>
      <c r="D221" s="14">
        <v>42</v>
      </c>
    </row>
    <row r="222" spans="1:4" x14ac:dyDescent="0.2">
      <c r="A222" s="14" t="s">
        <v>20</v>
      </c>
      <c r="B222" s="14">
        <v>189</v>
      </c>
      <c r="C222" s="14" t="s">
        <v>14</v>
      </c>
      <c r="D222" s="14">
        <v>156</v>
      </c>
    </row>
    <row r="223" spans="1:4" x14ac:dyDescent="0.2">
      <c r="A223" s="14" t="s">
        <v>20</v>
      </c>
      <c r="B223" s="14">
        <v>4799</v>
      </c>
      <c r="C223" s="14" t="s">
        <v>14</v>
      </c>
      <c r="D223" s="14">
        <v>1368</v>
      </c>
    </row>
    <row r="224" spans="1:4" x14ac:dyDescent="0.2">
      <c r="A224" s="14" t="s">
        <v>20</v>
      </c>
      <c r="B224" s="14">
        <v>1137</v>
      </c>
      <c r="C224" s="14" t="s">
        <v>14</v>
      </c>
      <c r="D224" s="14">
        <v>102</v>
      </c>
    </row>
    <row r="225" spans="1:4" x14ac:dyDescent="0.2">
      <c r="A225" s="14" t="s">
        <v>20</v>
      </c>
      <c r="B225" s="14">
        <v>1152</v>
      </c>
      <c r="C225" s="14" t="s">
        <v>14</v>
      </c>
      <c r="D225" s="14">
        <v>86</v>
      </c>
    </row>
    <row r="226" spans="1:4" x14ac:dyDescent="0.2">
      <c r="A226" s="14" t="s">
        <v>20</v>
      </c>
      <c r="B226" s="14">
        <v>50</v>
      </c>
      <c r="C226" s="14" t="s">
        <v>14</v>
      </c>
      <c r="D226" s="14">
        <v>253</v>
      </c>
    </row>
    <row r="227" spans="1:4" x14ac:dyDescent="0.2">
      <c r="A227" s="14" t="s">
        <v>20</v>
      </c>
      <c r="B227" s="14">
        <v>3059</v>
      </c>
      <c r="C227" s="14" t="s">
        <v>14</v>
      </c>
      <c r="D227" s="14">
        <v>157</v>
      </c>
    </row>
    <row r="228" spans="1:4" x14ac:dyDescent="0.2">
      <c r="A228" s="14" t="s">
        <v>20</v>
      </c>
      <c r="B228" s="14">
        <v>34</v>
      </c>
      <c r="C228" s="14" t="s">
        <v>14</v>
      </c>
      <c r="D228" s="14">
        <v>183</v>
      </c>
    </row>
    <row r="229" spans="1:4" x14ac:dyDescent="0.2">
      <c r="A229" s="14" t="s">
        <v>20</v>
      </c>
      <c r="B229" s="14">
        <v>220</v>
      </c>
      <c r="C229" s="14" t="s">
        <v>14</v>
      </c>
      <c r="D229" s="14">
        <v>82</v>
      </c>
    </row>
    <row r="230" spans="1:4" x14ac:dyDescent="0.2">
      <c r="A230" s="14" t="s">
        <v>20</v>
      </c>
      <c r="B230" s="14">
        <v>1604</v>
      </c>
      <c r="C230" s="14" t="s">
        <v>14</v>
      </c>
      <c r="D230" s="14">
        <v>1</v>
      </c>
    </row>
    <row r="231" spans="1:4" x14ac:dyDescent="0.2">
      <c r="A231" s="14" t="s">
        <v>20</v>
      </c>
      <c r="B231" s="14">
        <v>454</v>
      </c>
      <c r="C231" s="14" t="s">
        <v>14</v>
      </c>
      <c r="D231" s="14">
        <v>1198</v>
      </c>
    </row>
    <row r="232" spans="1:4" x14ac:dyDescent="0.2">
      <c r="A232" s="14" t="s">
        <v>20</v>
      </c>
      <c r="B232" s="14">
        <v>123</v>
      </c>
      <c r="C232" s="14" t="s">
        <v>14</v>
      </c>
      <c r="D232" s="14">
        <v>648</v>
      </c>
    </row>
    <row r="233" spans="1:4" x14ac:dyDescent="0.2">
      <c r="A233" s="14" t="s">
        <v>20</v>
      </c>
      <c r="B233" s="14">
        <v>299</v>
      </c>
      <c r="C233" s="14" t="s">
        <v>14</v>
      </c>
      <c r="D233" s="14">
        <v>64</v>
      </c>
    </row>
    <row r="234" spans="1:4" x14ac:dyDescent="0.2">
      <c r="A234" s="14" t="s">
        <v>20</v>
      </c>
      <c r="B234" s="14">
        <v>2237</v>
      </c>
      <c r="C234" s="14" t="s">
        <v>14</v>
      </c>
      <c r="D234" s="14">
        <v>62</v>
      </c>
    </row>
    <row r="235" spans="1:4" x14ac:dyDescent="0.2">
      <c r="A235" s="14" t="s">
        <v>20</v>
      </c>
      <c r="B235" s="14">
        <v>645</v>
      </c>
      <c r="C235" s="14" t="s">
        <v>14</v>
      </c>
      <c r="D235" s="14">
        <v>750</v>
      </c>
    </row>
    <row r="236" spans="1:4" x14ac:dyDescent="0.2">
      <c r="A236" s="14" t="s">
        <v>20</v>
      </c>
      <c r="B236" s="14">
        <v>484</v>
      </c>
      <c r="C236" s="14" t="s">
        <v>14</v>
      </c>
      <c r="D236" s="14">
        <v>105</v>
      </c>
    </row>
    <row r="237" spans="1:4" x14ac:dyDescent="0.2">
      <c r="A237" s="14" t="s">
        <v>20</v>
      </c>
      <c r="B237" s="14">
        <v>154</v>
      </c>
      <c r="C237" s="14" t="s">
        <v>14</v>
      </c>
      <c r="D237" s="14">
        <v>2604</v>
      </c>
    </row>
    <row r="238" spans="1:4" x14ac:dyDescent="0.2">
      <c r="A238" s="14" t="s">
        <v>20</v>
      </c>
      <c r="B238" s="14">
        <v>82</v>
      </c>
      <c r="C238" s="14" t="s">
        <v>14</v>
      </c>
      <c r="D238" s="14">
        <v>65</v>
      </c>
    </row>
    <row r="239" spans="1:4" x14ac:dyDescent="0.2">
      <c r="A239" s="14" t="s">
        <v>20</v>
      </c>
      <c r="B239" s="14">
        <v>134</v>
      </c>
      <c r="C239" s="14" t="s">
        <v>14</v>
      </c>
      <c r="D239" s="14">
        <v>94</v>
      </c>
    </row>
    <row r="240" spans="1:4" x14ac:dyDescent="0.2">
      <c r="A240" s="14" t="s">
        <v>20</v>
      </c>
      <c r="B240" s="14">
        <v>5203</v>
      </c>
      <c r="C240" s="14" t="s">
        <v>14</v>
      </c>
      <c r="D240" s="14">
        <v>257</v>
      </c>
    </row>
    <row r="241" spans="1:4" x14ac:dyDescent="0.2">
      <c r="A241" s="14" t="s">
        <v>20</v>
      </c>
      <c r="B241" s="14">
        <v>94</v>
      </c>
      <c r="C241" s="14" t="s">
        <v>14</v>
      </c>
      <c r="D241" s="14">
        <v>2928</v>
      </c>
    </row>
    <row r="242" spans="1:4" x14ac:dyDescent="0.2">
      <c r="A242" s="14" t="s">
        <v>20</v>
      </c>
      <c r="B242" s="14">
        <v>205</v>
      </c>
      <c r="C242" s="14" t="s">
        <v>14</v>
      </c>
      <c r="D242" s="14">
        <v>4697</v>
      </c>
    </row>
    <row r="243" spans="1:4" x14ac:dyDescent="0.2">
      <c r="A243" s="14" t="s">
        <v>20</v>
      </c>
      <c r="B243" s="14">
        <v>92</v>
      </c>
      <c r="C243" s="14" t="s">
        <v>14</v>
      </c>
      <c r="D243" s="14">
        <v>2915</v>
      </c>
    </row>
    <row r="244" spans="1:4" x14ac:dyDescent="0.2">
      <c r="A244" s="14" t="s">
        <v>20</v>
      </c>
      <c r="B244" s="14">
        <v>219</v>
      </c>
      <c r="C244" s="14" t="s">
        <v>14</v>
      </c>
      <c r="D244" s="14">
        <v>18</v>
      </c>
    </row>
    <row r="245" spans="1:4" x14ac:dyDescent="0.2">
      <c r="A245" s="14" t="s">
        <v>20</v>
      </c>
      <c r="B245" s="14">
        <v>2526</v>
      </c>
      <c r="C245" s="14" t="s">
        <v>14</v>
      </c>
      <c r="D245" s="14">
        <v>602</v>
      </c>
    </row>
    <row r="246" spans="1:4" x14ac:dyDescent="0.2">
      <c r="A246" s="14" t="s">
        <v>20</v>
      </c>
      <c r="B246" s="14">
        <v>94</v>
      </c>
      <c r="C246" s="14" t="s">
        <v>14</v>
      </c>
      <c r="D246" s="14">
        <v>1</v>
      </c>
    </row>
    <row r="247" spans="1:4" x14ac:dyDescent="0.2">
      <c r="A247" s="14" t="s">
        <v>20</v>
      </c>
      <c r="B247" s="14">
        <v>1713</v>
      </c>
      <c r="C247" s="14" t="s">
        <v>14</v>
      </c>
      <c r="D247" s="14">
        <v>3868</v>
      </c>
    </row>
    <row r="248" spans="1:4" x14ac:dyDescent="0.2">
      <c r="A248" s="14" t="s">
        <v>20</v>
      </c>
      <c r="B248" s="14">
        <v>249</v>
      </c>
      <c r="C248" s="14" t="s">
        <v>14</v>
      </c>
      <c r="D248" s="14">
        <v>504</v>
      </c>
    </row>
    <row r="249" spans="1:4" x14ac:dyDescent="0.2">
      <c r="A249" s="14" t="s">
        <v>20</v>
      </c>
      <c r="B249" s="14">
        <v>192</v>
      </c>
      <c r="C249" s="14" t="s">
        <v>14</v>
      </c>
      <c r="D249" s="14">
        <v>14</v>
      </c>
    </row>
    <row r="250" spans="1:4" x14ac:dyDescent="0.2">
      <c r="A250" s="14" t="s">
        <v>20</v>
      </c>
      <c r="B250" s="14">
        <v>247</v>
      </c>
      <c r="C250" s="14" t="s">
        <v>14</v>
      </c>
      <c r="D250" s="14">
        <v>750</v>
      </c>
    </row>
    <row r="251" spans="1:4" x14ac:dyDescent="0.2">
      <c r="A251" s="14" t="s">
        <v>20</v>
      </c>
      <c r="B251" s="14">
        <v>2293</v>
      </c>
      <c r="C251" s="14" t="s">
        <v>14</v>
      </c>
      <c r="D251" s="14">
        <v>77</v>
      </c>
    </row>
    <row r="252" spans="1:4" x14ac:dyDescent="0.2">
      <c r="A252" s="14" t="s">
        <v>20</v>
      </c>
      <c r="B252" s="14">
        <v>3131</v>
      </c>
      <c r="C252" s="14" t="s">
        <v>14</v>
      </c>
      <c r="D252" s="14">
        <v>752</v>
      </c>
    </row>
    <row r="253" spans="1:4" x14ac:dyDescent="0.2">
      <c r="A253" s="14" t="s">
        <v>20</v>
      </c>
      <c r="B253" s="14">
        <v>143</v>
      </c>
      <c r="C253" s="14" t="s">
        <v>14</v>
      </c>
      <c r="D253" s="14">
        <v>131</v>
      </c>
    </row>
    <row r="254" spans="1:4" x14ac:dyDescent="0.2">
      <c r="A254" s="14" t="s">
        <v>20</v>
      </c>
      <c r="B254" s="14">
        <v>296</v>
      </c>
      <c r="C254" s="14" t="s">
        <v>14</v>
      </c>
      <c r="D254" s="14">
        <v>87</v>
      </c>
    </row>
    <row r="255" spans="1:4" x14ac:dyDescent="0.2">
      <c r="A255" s="14" t="s">
        <v>20</v>
      </c>
      <c r="B255" s="14">
        <v>170</v>
      </c>
      <c r="C255" s="14" t="s">
        <v>14</v>
      </c>
      <c r="D255" s="14">
        <v>1063</v>
      </c>
    </row>
    <row r="256" spans="1:4" x14ac:dyDescent="0.2">
      <c r="A256" s="14" t="s">
        <v>20</v>
      </c>
      <c r="B256" s="14">
        <v>86</v>
      </c>
      <c r="C256" s="14" t="s">
        <v>14</v>
      </c>
      <c r="D256" s="14">
        <v>76</v>
      </c>
    </row>
    <row r="257" spans="1:4" x14ac:dyDescent="0.2">
      <c r="A257" s="14" t="s">
        <v>20</v>
      </c>
      <c r="B257" s="14">
        <v>6286</v>
      </c>
      <c r="C257" s="14" t="s">
        <v>14</v>
      </c>
      <c r="D257" s="14">
        <v>4428</v>
      </c>
    </row>
    <row r="258" spans="1:4" x14ac:dyDescent="0.2">
      <c r="A258" s="14" t="s">
        <v>20</v>
      </c>
      <c r="B258" s="14">
        <v>3727</v>
      </c>
      <c r="C258" s="14" t="s">
        <v>14</v>
      </c>
      <c r="D258" s="14">
        <v>58</v>
      </c>
    </row>
    <row r="259" spans="1:4" x14ac:dyDescent="0.2">
      <c r="A259" s="14" t="s">
        <v>20</v>
      </c>
      <c r="B259" s="14">
        <v>1605</v>
      </c>
      <c r="C259" s="14" t="s">
        <v>14</v>
      </c>
      <c r="D259" s="14">
        <v>111</v>
      </c>
    </row>
    <row r="260" spans="1:4" x14ac:dyDescent="0.2">
      <c r="A260" s="14" t="s">
        <v>20</v>
      </c>
      <c r="B260" s="14">
        <v>2120</v>
      </c>
      <c r="C260" s="14" t="s">
        <v>14</v>
      </c>
      <c r="D260" s="14">
        <v>2955</v>
      </c>
    </row>
    <row r="261" spans="1:4" x14ac:dyDescent="0.2">
      <c r="A261" s="14" t="s">
        <v>20</v>
      </c>
      <c r="B261" s="14">
        <v>50</v>
      </c>
      <c r="C261" s="14" t="s">
        <v>14</v>
      </c>
      <c r="D261" s="14">
        <v>1657</v>
      </c>
    </row>
    <row r="262" spans="1:4" x14ac:dyDescent="0.2">
      <c r="A262" s="14" t="s">
        <v>20</v>
      </c>
      <c r="B262" s="14">
        <v>2080</v>
      </c>
      <c r="C262" s="14" t="s">
        <v>14</v>
      </c>
      <c r="D262" s="14">
        <v>926</v>
      </c>
    </row>
    <row r="263" spans="1:4" x14ac:dyDescent="0.2">
      <c r="A263" s="14" t="s">
        <v>20</v>
      </c>
      <c r="B263" s="14">
        <v>2105</v>
      </c>
      <c r="C263" s="14" t="s">
        <v>14</v>
      </c>
      <c r="D263" s="14">
        <v>77</v>
      </c>
    </row>
    <row r="264" spans="1:4" x14ac:dyDescent="0.2">
      <c r="A264" s="14" t="s">
        <v>20</v>
      </c>
      <c r="B264" s="14">
        <v>2436</v>
      </c>
      <c r="C264" s="14" t="s">
        <v>14</v>
      </c>
      <c r="D264" s="14">
        <v>1748</v>
      </c>
    </row>
    <row r="265" spans="1:4" x14ac:dyDescent="0.2">
      <c r="A265" s="14" t="s">
        <v>20</v>
      </c>
      <c r="B265" s="14">
        <v>80</v>
      </c>
      <c r="C265" s="14" t="s">
        <v>14</v>
      </c>
      <c r="D265" s="14">
        <v>79</v>
      </c>
    </row>
    <row r="266" spans="1:4" x14ac:dyDescent="0.2">
      <c r="A266" s="14" t="s">
        <v>20</v>
      </c>
      <c r="B266" s="14">
        <v>42</v>
      </c>
      <c r="C266" s="14" t="s">
        <v>14</v>
      </c>
      <c r="D266" s="14">
        <v>889</v>
      </c>
    </row>
    <row r="267" spans="1:4" x14ac:dyDescent="0.2">
      <c r="A267" s="14" t="s">
        <v>20</v>
      </c>
      <c r="B267" s="14">
        <v>139</v>
      </c>
      <c r="C267" s="14" t="s">
        <v>14</v>
      </c>
      <c r="D267" s="14">
        <v>56</v>
      </c>
    </row>
    <row r="268" spans="1:4" x14ac:dyDescent="0.2">
      <c r="A268" s="14" t="s">
        <v>20</v>
      </c>
      <c r="B268" s="14">
        <v>159</v>
      </c>
      <c r="C268" s="14" t="s">
        <v>14</v>
      </c>
      <c r="D268" s="14">
        <v>1</v>
      </c>
    </row>
    <row r="269" spans="1:4" x14ac:dyDescent="0.2">
      <c r="A269" s="14" t="s">
        <v>20</v>
      </c>
      <c r="B269" s="14">
        <v>381</v>
      </c>
      <c r="C269" s="14" t="s">
        <v>14</v>
      </c>
      <c r="D269" s="14">
        <v>83</v>
      </c>
    </row>
    <row r="270" spans="1:4" x14ac:dyDescent="0.2">
      <c r="A270" s="14" t="s">
        <v>20</v>
      </c>
      <c r="B270" s="14">
        <v>194</v>
      </c>
      <c r="C270" s="14" t="s">
        <v>14</v>
      </c>
      <c r="D270" s="14">
        <v>2025</v>
      </c>
    </row>
    <row r="271" spans="1:4" x14ac:dyDescent="0.2">
      <c r="A271" s="14" t="s">
        <v>20</v>
      </c>
      <c r="B271" s="14">
        <v>106</v>
      </c>
      <c r="C271" s="14" t="s">
        <v>14</v>
      </c>
      <c r="D271" s="14">
        <v>14</v>
      </c>
    </row>
    <row r="272" spans="1:4" x14ac:dyDescent="0.2">
      <c r="A272" s="14" t="s">
        <v>20</v>
      </c>
      <c r="B272" s="14">
        <v>142</v>
      </c>
      <c r="C272" s="14" t="s">
        <v>14</v>
      </c>
      <c r="D272" s="14">
        <v>656</v>
      </c>
    </row>
    <row r="273" spans="1:4" x14ac:dyDescent="0.2">
      <c r="A273" s="14" t="s">
        <v>20</v>
      </c>
      <c r="B273" s="14">
        <v>211</v>
      </c>
      <c r="C273" s="14" t="s">
        <v>14</v>
      </c>
      <c r="D273" s="14">
        <v>1596</v>
      </c>
    </row>
    <row r="274" spans="1:4" x14ac:dyDescent="0.2">
      <c r="A274" s="14" t="s">
        <v>20</v>
      </c>
      <c r="B274" s="14">
        <v>2756</v>
      </c>
      <c r="C274" s="14" t="s">
        <v>14</v>
      </c>
      <c r="D274" s="14">
        <v>10</v>
      </c>
    </row>
    <row r="275" spans="1:4" x14ac:dyDescent="0.2">
      <c r="A275" s="14" t="s">
        <v>20</v>
      </c>
      <c r="B275" s="14">
        <v>173</v>
      </c>
      <c r="C275" s="14" t="s">
        <v>14</v>
      </c>
      <c r="D275" s="14">
        <v>1121</v>
      </c>
    </row>
    <row r="276" spans="1:4" x14ac:dyDescent="0.2">
      <c r="A276" s="14" t="s">
        <v>20</v>
      </c>
      <c r="B276" s="14">
        <v>87</v>
      </c>
      <c r="C276" s="14" t="s">
        <v>14</v>
      </c>
      <c r="D276" s="14">
        <v>15</v>
      </c>
    </row>
    <row r="277" spans="1:4" x14ac:dyDescent="0.2">
      <c r="A277" s="14" t="s">
        <v>20</v>
      </c>
      <c r="B277" s="14">
        <v>1572</v>
      </c>
      <c r="C277" s="14" t="s">
        <v>14</v>
      </c>
      <c r="D277" s="14">
        <v>191</v>
      </c>
    </row>
    <row r="278" spans="1:4" x14ac:dyDescent="0.2">
      <c r="A278" s="14" t="s">
        <v>20</v>
      </c>
      <c r="B278" s="14">
        <v>2346</v>
      </c>
      <c r="C278" s="14" t="s">
        <v>14</v>
      </c>
      <c r="D278" s="14">
        <v>16</v>
      </c>
    </row>
    <row r="279" spans="1:4" x14ac:dyDescent="0.2">
      <c r="A279" s="14" t="s">
        <v>20</v>
      </c>
      <c r="B279" s="14">
        <v>115</v>
      </c>
      <c r="C279" s="14" t="s">
        <v>14</v>
      </c>
      <c r="D279" s="14">
        <v>17</v>
      </c>
    </row>
    <row r="280" spans="1:4" x14ac:dyDescent="0.2">
      <c r="A280" s="14" t="s">
        <v>20</v>
      </c>
      <c r="B280" s="14">
        <v>85</v>
      </c>
      <c r="C280" s="14" t="s">
        <v>14</v>
      </c>
      <c r="D280" s="14">
        <v>34</v>
      </c>
    </row>
    <row r="281" spans="1:4" x14ac:dyDescent="0.2">
      <c r="A281" s="14" t="s">
        <v>20</v>
      </c>
      <c r="B281" s="14">
        <v>144</v>
      </c>
      <c r="C281" s="14" t="s">
        <v>14</v>
      </c>
      <c r="D281" s="14">
        <v>1</v>
      </c>
    </row>
    <row r="282" spans="1:4" x14ac:dyDescent="0.2">
      <c r="A282" s="14" t="s">
        <v>20</v>
      </c>
      <c r="B282" s="14">
        <v>2443</v>
      </c>
      <c r="C282" s="14" t="s">
        <v>14</v>
      </c>
      <c r="D282" s="14">
        <v>1274</v>
      </c>
    </row>
    <row r="283" spans="1:4" x14ac:dyDescent="0.2">
      <c r="A283" s="14" t="s">
        <v>20</v>
      </c>
      <c r="B283" s="14">
        <v>64</v>
      </c>
      <c r="C283" s="14" t="s">
        <v>14</v>
      </c>
      <c r="D283" s="14">
        <v>210</v>
      </c>
    </row>
    <row r="284" spans="1:4" x14ac:dyDescent="0.2">
      <c r="A284" s="14" t="s">
        <v>20</v>
      </c>
      <c r="B284" s="14">
        <v>268</v>
      </c>
      <c r="C284" s="14" t="s">
        <v>14</v>
      </c>
      <c r="D284" s="14">
        <v>248</v>
      </c>
    </row>
    <row r="285" spans="1:4" x14ac:dyDescent="0.2">
      <c r="A285" s="14" t="s">
        <v>20</v>
      </c>
      <c r="B285" s="14">
        <v>195</v>
      </c>
      <c r="C285" s="14" t="s">
        <v>14</v>
      </c>
      <c r="D285" s="14">
        <v>513</v>
      </c>
    </row>
    <row r="286" spans="1:4" x14ac:dyDescent="0.2">
      <c r="A286" s="14" t="s">
        <v>20</v>
      </c>
      <c r="B286" s="14">
        <v>186</v>
      </c>
      <c r="C286" s="14" t="s">
        <v>14</v>
      </c>
      <c r="D286" s="14">
        <v>3410</v>
      </c>
    </row>
    <row r="287" spans="1:4" x14ac:dyDescent="0.2">
      <c r="A287" s="14" t="s">
        <v>20</v>
      </c>
      <c r="B287" s="14">
        <v>460</v>
      </c>
      <c r="C287" s="14" t="s">
        <v>14</v>
      </c>
      <c r="D287" s="14">
        <v>10</v>
      </c>
    </row>
    <row r="288" spans="1:4" x14ac:dyDescent="0.2">
      <c r="A288" s="14" t="s">
        <v>20</v>
      </c>
      <c r="B288" s="14">
        <v>2528</v>
      </c>
      <c r="C288" s="14" t="s">
        <v>14</v>
      </c>
      <c r="D288" s="14">
        <v>2201</v>
      </c>
    </row>
    <row r="289" spans="1:4" x14ac:dyDescent="0.2">
      <c r="A289" s="14" t="s">
        <v>20</v>
      </c>
      <c r="B289" s="14">
        <v>3657</v>
      </c>
      <c r="C289" s="14" t="s">
        <v>14</v>
      </c>
      <c r="D289" s="14">
        <v>676</v>
      </c>
    </row>
    <row r="290" spans="1:4" x14ac:dyDescent="0.2">
      <c r="A290" s="14" t="s">
        <v>20</v>
      </c>
      <c r="B290" s="14">
        <v>131</v>
      </c>
      <c r="C290" s="14" t="s">
        <v>14</v>
      </c>
      <c r="D290" s="14">
        <v>831</v>
      </c>
    </row>
    <row r="291" spans="1:4" x14ac:dyDescent="0.2">
      <c r="A291" s="14" t="s">
        <v>20</v>
      </c>
      <c r="B291" s="14">
        <v>239</v>
      </c>
      <c r="C291" s="14" t="s">
        <v>14</v>
      </c>
      <c r="D291" s="14">
        <v>859</v>
      </c>
    </row>
    <row r="292" spans="1:4" x14ac:dyDescent="0.2">
      <c r="A292" s="14" t="s">
        <v>20</v>
      </c>
      <c r="B292" s="14">
        <v>78</v>
      </c>
      <c r="C292" s="14" t="s">
        <v>14</v>
      </c>
      <c r="D292" s="14">
        <v>45</v>
      </c>
    </row>
    <row r="293" spans="1:4" x14ac:dyDescent="0.2">
      <c r="A293" s="14" t="s">
        <v>20</v>
      </c>
      <c r="B293" s="14">
        <v>1773</v>
      </c>
      <c r="C293" s="14" t="s">
        <v>14</v>
      </c>
      <c r="D293" s="14">
        <v>6</v>
      </c>
    </row>
    <row r="294" spans="1:4" x14ac:dyDescent="0.2">
      <c r="A294" s="14" t="s">
        <v>20</v>
      </c>
      <c r="B294" s="14">
        <v>32</v>
      </c>
      <c r="C294" s="14" t="s">
        <v>14</v>
      </c>
      <c r="D294" s="14">
        <v>7</v>
      </c>
    </row>
    <row r="295" spans="1:4" x14ac:dyDescent="0.2">
      <c r="A295" s="14" t="s">
        <v>20</v>
      </c>
      <c r="B295" s="14">
        <v>369</v>
      </c>
      <c r="C295" s="14" t="s">
        <v>14</v>
      </c>
      <c r="D295" s="14">
        <v>31</v>
      </c>
    </row>
    <row r="296" spans="1:4" x14ac:dyDescent="0.2">
      <c r="A296" s="14" t="s">
        <v>20</v>
      </c>
      <c r="B296" s="14">
        <v>89</v>
      </c>
      <c r="C296" s="14" t="s">
        <v>14</v>
      </c>
      <c r="D296" s="14">
        <v>78</v>
      </c>
    </row>
    <row r="297" spans="1:4" x14ac:dyDescent="0.2">
      <c r="A297" s="14" t="s">
        <v>20</v>
      </c>
      <c r="B297" s="14">
        <v>147</v>
      </c>
      <c r="C297" s="14" t="s">
        <v>14</v>
      </c>
      <c r="D297" s="14">
        <v>1225</v>
      </c>
    </row>
    <row r="298" spans="1:4" x14ac:dyDescent="0.2">
      <c r="A298" s="14" t="s">
        <v>20</v>
      </c>
      <c r="B298" s="14">
        <v>126</v>
      </c>
      <c r="C298" s="14" t="s">
        <v>14</v>
      </c>
      <c r="D298" s="14">
        <v>1</v>
      </c>
    </row>
    <row r="299" spans="1:4" x14ac:dyDescent="0.2">
      <c r="A299" s="14" t="s">
        <v>20</v>
      </c>
      <c r="B299" s="14">
        <v>2218</v>
      </c>
      <c r="C299" s="14" t="s">
        <v>14</v>
      </c>
      <c r="D299" s="14">
        <v>67</v>
      </c>
    </row>
    <row r="300" spans="1:4" x14ac:dyDescent="0.2">
      <c r="A300" s="14" t="s">
        <v>20</v>
      </c>
      <c r="B300" s="14">
        <v>202</v>
      </c>
      <c r="C300" s="14" t="s">
        <v>14</v>
      </c>
      <c r="D300" s="14">
        <v>19</v>
      </c>
    </row>
    <row r="301" spans="1:4" x14ac:dyDescent="0.2">
      <c r="A301" s="14" t="s">
        <v>20</v>
      </c>
      <c r="B301" s="14">
        <v>140</v>
      </c>
      <c r="C301" s="14" t="s">
        <v>14</v>
      </c>
      <c r="D301" s="14">
        <v>2108</v>
      </c>
    </row>
    <row r="302" spans="1:4" x14ac:dyDescent="0.2">
      <c r="A302" s="14" t="s">
        <v>20</v>
      </c>
      <c r="B302" s="14">
        <v>1052</v>
      </c>
      <c r="C302" s="14" t="s">
        <v>14</v>
      </c>
      <c r="D302" s="14">
        <v>679</v>
      </c>
    </row>
    <row r="303" spans="1:4" x14ac:dyDescent="0.2">
      <c r="A303" s="14" t="s">
        <v>20</v>
      </c>
      <c r="B303" s="14">
        <v>247</v>
      </c>
      <c r="C303" s="14" t="s">
        <v>14</v>
      </c>
      <c r="D303" s="14">
        <v>36</v>
      </c>
    </row>
    <row r="304" spans="1:4" x14ac:dyDescent="0.2">
      <c r="A304" s="14" t="s">
        <v>20</v>
      </c>
      <c r="B304" s="14">
        <v>84</v>
      </c>
      <c r="C304" s="14" t="s">
        <v>14</v>
      </c>
      <c r="D304" s="14">
        <v>47</v>
      </c>
    </row>
    <row r="305" spans="1:4" x14ac:dyDescent="0.2">
      <c r="A305" s="14" t="s">
        <v>20</v>
      </c>
      <c r="B305" s="14">
        <v>88</v>
      </c>
      <c r="C305" s="14" t="s">
        <v>14</v>
      </c>
      <c r="D305" s="14">
        <v>70</v>
      </c>
    </row>
    <row r="306" spans="1:4" x14ac:dyDescent="0.2">
      <c r="A306" s="14" t="s">
        <v>20</v>
      </c>
      <c r="B306" s="14">
        <v>156</v>
      </c>
      <c r="C306" s="14" t="s">
        <v>14</v>
      </c>
      <c r="D306" s="14">
        <v>154</v>
      </c>
    </row>
    <row r="307" spans="1:4" x14ac:dyDescent="0.2">
      <c r="A307" s="14" t="s">
        <v>20</v>
      </c>
      <c r="B307" s="14">
        <v>2985</v>
      </c>
      <c r="C307" s="14" t="s">
        <v>14</v>
      </c>
      <c r="D307" s="14">
        <v>22</v>
      </c>
    </row>
    <row r="308" spans="1:4" x14ac:dyDescent="0.2">
      <c r="A308" s="14" t="s">
        <v>20</v>
      </c>
      <c r="B308" s="14">
        <v>762</v>
      </c>
      <c r="C308" s="14" t="s">
        <v>14</v>
      </c>
      <c r="D308" s="14">
        <v>1758</v>
      </c>
    </row>
    <row r="309" spans="1:4" x14ac:dyDescent="0.2">
      <c r="A309" s="14" t="s">
        <v>20</v>
      </c>
      <c r="B309" s="14">
        <v>554</v>
      </c>
      <c r="C309" s="14" t="s">
        <v>14</v>
      </c>
      <c r="D309" s="14">
        <v>94</v>
      </c>
    </row>
    <row r="310" spans="1:4" x14ac:dyDescent="0.2">
      <c r="A310" s="14" t="s">
        <v>20</v>
      </c>
      <c r="B310" s="14">
        <v>135</v>
      </c>
      <c r="C310" s="14" t="s">
        <v>14</v>
      </c>
      <c r="D310" s="14">
        <v>33</v>
      </c>
    </row>
    <row r="311" spans="1:4" x14ac:dyDescent="0.2">
      <c r="A311" s="14" t="s">
        <v>20</v>
      </c>
      <c r="B311" s="14">
        <v>122</v>
      </c>
      <c r="C311" s="14" t="s">
        <v>14</v>
      </c>
      <c r="D311" s="14">
        <v>1</v>
      </c>
    </row>
    <row r="312" spans="1:4" x14ac:dyDescent="0.2">
      <c r="A312" s="14" t="s">
        <v>20</v>
      </c>
      <c r="B312" s="14">
        <v>221</v>
      </c>
      <c r="C312" s="14" t="s">
        <v>14</v>
      </c>
      <c r="D312" s="14">
        <v>31</v>
      </c>
    </row>
    <row r="313" spans="1:4" x14ac:dyDescent="0.2">
      <c r="A313" s="14" t="s">
        <v>20</v>
      </c>
      <c r="B313" s="14">
        <v>126</v>
      </c>
      <c r="C313" s="14" t="s">
        <v>14</v>
      </c>
      <c r="D313" s="14">
        <v>35</v>
      </c>
    </row>
    <row r="314" spans="1:4" x14ac:dyDescent="0.2">
      <c r="A314" s="14" t="s">
        <v>20</v>
      </c>
      <c r="B314" s="14">
        <v>1022</v>
      </c>
      <c r="C314" s="14" t="s">
        <v>14</v>
      </c>
      <c r="D314" s="14">
        <v>63</v>
      </c>
    </row>
    <row r="315" spans="1:4" x14ac:dyDescent="0.2">
      <c r="A315" s="14" t="s">
        <v>20</v>
      </c>
      <c r="B315" s="14">
        <v>3177</v>
      </c>
      <c r="C315" s="14" t="s">
        <v>14</v>
      </c>
      <c r="D315" s="14">
        <v>526</v>
      </c>
    </row>
    <row r="316" spans="1:4" x14ac:dyDescent="0.2">
      <c r="A316" s="14" t="s">
        <v>20</v>
      </c>
      <c r="B316" s="14">
        <v>198</v>
      </c>
      <c r="C316" s="14" t="s">
        <v>14</v>
      </c>
      <c r="D316" s="14">
        <v>121</v>
      </c>
    </row>
    <row r="317" spans="1:4" x14ac:dyDescent="0.2">
      <c r="A317" s="14" t="s">
        <v>20</v>
      </c>
      <c r="B317" s="14">
        <v>85</v>
      </c>
      <c r="C317" s="14" t="s">
        <v>14</v>
      </c>
      <c r="D317" s="14">
        <v>67</v>
      </c>
    </row>
    <row r="318" spans="1:4" x14ac:dyDescent="0.2">
      <c r="A318" s="14" t="s">
        <v>20</v>
      </c>
      <c r="B318" s="14">
        <v>3596</v>
      </c>
      <c r="C318" s="14" t="s">
        <v>14</v>
      </c>
      <c r="D318" s="14">
        <v>57</v>
      </c>
    </row>
    <row r="319" spans="1:4" x14ac:dyDescent="0.2">
      <c r="A319" s="14" t="s">
        <v>20</v>
      </c>
      <c r="B319" s="14">
        <v>244</v>
      </c>
      <c r="C319" s="14" t="s">
        <v>14</v>
      </c>
      <c r="D319" s="14">
        <v>1229</v>
      </c>
    </row>
    <row r="320" spans="1:4" x14ac:dyDescent="0.2">
      <c r="A320" s="14" t="s">
        <v>20</v>
      </c>
      <c r="B320" s="14">
        <v>5180</v>
      </c>
      <c r="C320" s="14" t="s">
        <v>14</v>
      </c>
      <c r="D320" s="14">
        <v>12</v>
      </c>
    </row>
    <row r="321" spans="1:4" x14ac:dyDescent="0.2">
      <c r="A321" s="14" t="s">
        <v>20</v>
      </c>
      <c r="B321" s="14">
        <v>589</v>
      </c>
      <c r="C321" s="14" t="s">
        <v>14</v>
      </c>
      <c r="D321" s="14">
        <v>452</v>
      </c>
    </row>
    <row r="322" spans="1:4" x14ac:dyDescent="0.2">
      <c r="A322" s="14" t="s">
        <v>20</v>
      </c>
      <c r="B322" s="14">
        <v>2725</v>
      </c>
      <c r="C322" s="14" t="s">
        <v>14</v>
      </c>
      <c r="D322" s="14">
        <v>1886</v>
      </c>
    </row>
    <row r="323" spans="1:4" x14ac:dyDescent="0.2">
      <c r="A323" s="14" t="s">
        <v>20</v>
      </c>
      <c r="B323" s="14">
        <v>300</v>
      </c>
      <c r="C323" s="14" t="s">
        <v>14</v>
      </c>
      <c r="D323" s="14">
        <v>1825</v>
      </c>
    </row>
    <row r="324" spans="1:4" x14ac:dyDescent="0.2">
      <c r="A324" s="14" t="s">
        <v>20</v>
      </c>
      <c r="B324" s="14">
        <v>144</v>
      </c>
      <c r="C324" s="14" t="s">
        <v>14</v>
      </c>
      <c r="D324" s="14">
        <v>31</v>
      </c>
    </row>
    <row r="325" spans="1:4" x14ac:dyDescent="0.2">
      <c r="A325" s="14" t="s">
        <v>20</v>
      </c>
      <c r="B325" s="14">
        <v>87</v>
      </c>
      <c r="C325" s="14" t="s">
        <v>14</v>
      </c>
      <c r="D325" s="14">
        <v>107</v>
      </c>
    </row>
    <row r="326" spans="1:4" x14ac:dyDescent="0.2">
      <c r="A326" s="14" t="s">
        <v>20</v>
      </c>
      <c r="B326" s="14">
        <v>3116</v>
      </c>
      <c r="C326" s="14" t="s">
        <v>14</v>
      </c>
      <c r="D326" s="14">
        <v>27</v>
      </c>
    </row>
    <row r="327" spans="1:4" x14ac:dyDescent="0.2">
      <c r="A327" s="14" t="s">
        <v>20</v>
      </c>
      <c r="B327" s="14">
        <v>909</v>
      </c>
      <c r="C327" s="14" t="s">
        <v>14</v>
      </c>
      <c r="D327" s="14">
        <v>1221</v>
      </c>
    </row>
    <row r="328" spans="1:4" x14ac:dyDescent="0.2">
      <c r="A328" s="14" t="s">
        <v>20</v>
      </c>
      <c r="B328" s="14">
        <v>1613</v>
      </c>
      <c r="C328" s="14" t="s">
        <v>14</v>
      </c>
      <c r="D328" s="14">
        <v>1</v>
      </c>
    </row>
    <row r="329" spans="1:4" x14ac:dyDescent="0.2">
      <c r="A329" s="14" t="s">
        <v>20</v>
      </c>
      <c r="B329" s="14">
        <v>136</v>
      </c>
      <c r="C329" s="14" t="s">
        <v>14</v>
      </c>
      <c r="D329" s="14">
        <v>16</v>
      </c>
    </row>
    <row r="330" spans="1:4" x14ac:dyDescent="0.2">
      <c r="A330" s="14" t="s">
        <v>20</v>
      </c>
      <c r="B330" s="14">
        <v>130</v>
      </c>
      <c r="C330" s="14" t="s">
        <v>14</v>
      </c>
      <c r="D330" s="14">
        <v>41</v>
      </c>
    </row>
    <row r="331" spans="1:4" x14ac:dyDescent="0.2">
      <c r="A331" s="14" t="s">
        <v>20</v>
      </c>
      <c r="B331" s="14">
        <v>102</v>
      </c>
      <c r="C331" s="14" t="s">
        <v>14</v>
      </c>
      <c r="D331" s="14">
        <v>523</v>
      </c>
    </row>
    <row r="332" spans="1:4" x14ac:dyDescent="0.2">
      <c r="A332" s="14" t="s">
        <v>20</v>
      </c>
      <c r="B332" s="14">
        <v>4006</v>
      </c>
      <c r="C332" s="14" t="s">
        <v>14</v>
      </c>
      <c r="D332" s="14">
        <v>141</v>
      </c>
    </row>
    <row r="333" spans="1:4" x14ac:dyDescent="0.2">
      <c r="A333" s="14" t="s">
        <v>20</v>
      </c>
      <c r="B333" s="14">
        <v>1629</v>
      </c>
      <c r="C333" s="14" t="s">
        <v>14</v>
      </c>
      <c r="D333" s="14">
        <v>52</v>
      </c>
    </row>
    <row r="334" spans="1:4" x14ac:dyDescent="0.2">
      <c r="A334" s="14" t="s">
        <v>20</v>
      </c>
      <c r="B334" s="14">
        <v>2188</v>
      </c>
      <c r="C334" s="14" t="s">
        <v>14</v>
      </c>
      <c r="D334" s="14">
        <v>225</v>
      </c>
    </row>
    <row r="335" spans="1:4" x14ac:dyDescent="0.2">
      <c r="A335" s="14" t="s">
        <v>20</v>
      </c>
      <c r="B335" s="14">
        <v>2409</v>
      </c>
      <c r="C335" s="14" t="s">
        <v>14</v>
      </c>
      <c r="D335" s="14">
        <v>38</v>
      </c>
    </row>
    <row r="336" spans="1:4" x14ac:dyDescent="0.2">
      <c r="A336" s="14" t="s">
        <v>20</v>
      </c>
      <c r="B336" s="14">
        <v>194</v>
      </c>
      <c r="C336" s="14" t="s">
        <v>14</v>
      </c>
      <c r="D336" s="14">
        <v>15</v>
      </c>
    </row>
    <row r="337" spans="1:4" x14ac:dyDescent="0.2">
      <c r="A337" s="14" t="s">
        <v>20</v>
      </c>
      <c r="B337" s="14">
        <v>1140</v>
      </c>
      <c r="C337" s="14" t="s">
        <v>14</v>
      </c>
      <c r="D337" s="14">
        <v>37</v>
      </c>
    </row>
    <row r="338" spans="1:4" x14ac:dyDescent="0.2">
      <c r="A338" s="14" t="s">
        <v>20</v>
      </c>
      <c r="B338" s="14">
        <v>102</v>
      </c>
      <c r="C338" s="14" t="s">
        <v>14</v>
      </c>
      <c r="D338" s="14">
        <v>112</v>
      </c>
    </row>
    <row r="339" spans="1:4" x14ac:dyDescent="0.2">
      <c r="A339" s="14" t="s">
        <v>20</v>
      </c>
      <c r="B339" s="14">
        <v>2857</v>
      </c>
      <c r="C339" s="14" t="s">
        <v>14</v>
      </c>
      <c r="D339" s="14">
        <v>21</v>
      </c>
    </row>
    <row r="340" spans="1:4" x14ac:dyDescent="0.2">
      <c r="A340" s="14" t="s">
        <v>20</v>
      </c>
      <c r="B340" s="14">
        <v>107</v>
      </c>
      <c r="C340" s="14" t="s">
        <v>14</v>
      </c>
      <c r="D340" s="14">
        <v>67</v>
      </c>
    </row>
    <row r="341" spans="1:4" x14ac:dyDescent="0.2">
      <c r="A341" s="14" t="s">
        <v>20</v>
      </c>
      <c r="B341" s="14">
        <v>160</v>
      </c>
      <c r="C341" s="14" t="s">
        <v>14</v>
      </c>
      <c r="D341" s="14">
        <v>78</v>
      </c>
    </row>
    <row r="342" spans="1:4" x14ac:dyDescent="0.2">
      <c r="A342" s="14" t="s">
        <v>20</v>
      </c>
      <c r="B342" s="14">
        <v>2230</v>
      </c>
      <c r="C342" s="14" t="s">
        <v>14</v>
      </c>
      <c r="D342" s="14">
        <v>67</v>
      </c>
    </row>
    <row r="343" spans="1:4" x14ac:dyDescent="0.2">
      <c r="A343" s="14" t="s">
        <v>20</v>
      </c>
      <c r="B343" s="14">
        <v>316</v>
      </c>
      <c r="C343" s="14" t="s">
        <v>14</v>
      </c>
      <c r="D343" s="14">
        <v>263</v>
      </c>
    </row>
    <row r="344" spans="1:4" x14ac:dyDescent="0.2">
      <c r="A344" s="14" t="s">
        <v>20</v>
      </c>
      <c r="B344" s="14">
        <v>117</v>
      </c>
      <c r="C344" s="14" t="s">
        <v>14</v>
      </c>
      <c r="D344" s="14">
        <v>1691</v>
      </c>
    </row>
    <row r="345" spans="1:4" x14ac:dyDescent="0.2">
      <c r="A345" s="14" t="s">
        <v>20</v>
      </c>
      <c r="B345" s="14">
        <v>6406</v>
      </c>
      <c r="C345" s="14" t="s">
        <v>14</v>
      </c>
      <c r="D345" s="14">
        <v>181</v>
      </c>
    </row>
    <row r="346" spans="1:4" x14ac:dyDescent="0.2">
      <c r="A346" s="14" t="s">
        <v>20</v>
      </c>
      <c r="B346" s="14">
        <v>192</v>
      </c>
      <c r="C346" s="14" t="s">
        <v>14</v>
      </c>
      <c r="D346" s="14">
        <v>13</v>
      </c>
    </row>
    <row r="347" spans="1:4" x14ac:dyDescent="0.2">
      <c r="A347" s="14" t="s">
        <v>20</v>
      </c>
      <c r="B347" s="14">
        <v>26</v>
      </c>
      <c r="C347" s="14" t="s">
        <v>14</v>
      </c>
      <c r="D347" s="14">
        <v>1</v>
      </c>
    </row>
    <row r="348" spans="1:4" x14ac:dyDescent="0.2">
      <c r="A348" s="14" t="s">
        <v>20</v>
      </c>
      <c r="B348" s="14">
        <v>723</v>
      </c>
      <c r="C348" s="14" t="s">
        <v>14</v>
      </c>
      <c r="D348" s="14">
        <v>21</v>
      </c>
    </row>
    <row r="349" spans="1:4" x14ac:dyDescent="0.2">
      <c r="A349" s="14" t="s">
        <v>20</v>
      </c>
      <c r="B349" s="14">
        <v>170</v>
      </c>
      <c r="C349" s="14" t="s">
        <v>14</v>
      </c>
      <c r="D349" s="14">
        <v>830</v>
      </c>
    </row>
    <row r="350" spans="1:4" x14ac:dyDescent="0.2">
      <c r="A350" s="14" t="s">
        <v>20</v>
      </c>
      <c r="B350" s="14">
        <v>238</v>
      </c>
      <c r="C350" s="14" t="s">
        <v>14</v>
      </c>
      <c r="D350" s="14">
        <v>130</v>
      </c>
    </row>
    <row r="351" spans="1:4" x14ac:dyDescent="0.2">
      <c r="A351" s="14" t="s">
        <v>20</v>
      </c>
      <c r="B351" s="14">
        <v>55</v>
      </c>
      <c r="C351" s="14" t="s">
        <v>14</v>
      </c>
      <c r="D351" s="14">
        <v>55</v>
      </c>
    </row>
    <row r="352" spans="1:4" x14ac:dyDescent="0.2">
      <c r="A352" s="14" t="s">
        <v>20</v>
      </c>
      <c r="B352" s="14">
        <v>128</v>
      </c>
      <c r="C352" s="14" t="s">
        <v>14</v>
      </c>
      <c r="D352" s="14">
        <v>114</v>
      </c>
    </row>
    <row r="353" spans="1:4" x14ac:dyDescent="0.2">
      <c r="A353" s="14" t="s">
        <v>20</v>
      </c>
      <c r="B353" s="14">
        <v>2144</v>
      </c>
      <c r="C353" s="14" t="s">
        <v>14</v>
      </c>
      <c r="D353" s="14">
        <v>594</v>
      </c>
    </row>
    <row r="354" spans="1:4" x14ac:dyDescent="0.2">
      <c r="A354" s="14" t="s">
        <v>20</v>
      </c>
      <c r="B354" s="14">
        <v>2693</v>
      </c>
      <c r="C354" s="14" t="s">
        <v>14</v>
      </c>
      <c r="D354" s="14">
        <v>24</v>
      </c>
    </row>
    <row r="355" spans="1:4" x14ac:dyDescent="0.2">
      <c r="A355" s="14" t="s">
        <v>20</v>
      </c>
      <c r="B355" s="14">
        <v>432</v>
      </c>
      <c r="C355" s="14" t="s">
        <v>14</v>
      </c>
      <c r="D355" s="14">
        <v>252</v>
      </c>
    </row>
    <row r="356" spans="1:4" x14ac:dyDescent="0.2">
      <c r="A356" s="14" t="s">
        <v>20</v>
      </c>
      <c r="B356" s="14">
        <v>189</v>
      </c>
      <c r="C356" s="14" t="s">
        <v>14</v>
      </c>
      <c r="D356" s="14">
        <v>67</v>
      </c>
    </row>
    <row r="357" spans="1:4" x14ac:dyDescent="0.2">
      <c r="A357" s="14" t="s">
        <v>20</v>
      </c>
      <c r="B357" s="14">
        <v>154</v>
      </c>
      <c r="C357" s="14" t="s">
        <v>14</v>
      </c>
      <c r="D357" s="14">
        <v>742</v>
      </c>
    </row>
    <row r="358" spans="1:4" x14ac:dyDescent="0.2">
      <c r="A358" s="14" t="s">
        <v>20</v>
      </c>
      <c r="B358" s="14">
        <v>96</v>
      </c>
      <c r="C358" s="14" t="s">
        <v>14</v>
      </c>
      <c r="D358" s="14">
        <v>75</v>
      </c>
    </row>
    <row r="359" spans="1:4" x14ac:dyDescent="0.2">
      <c r="A359" s="14" t="s">
        <v>20</v>
      </c>
      <c r="B359" s="14">
        <v>3063</v>
      </c>
      <c r="C359" s="14" t="s">
        <v>14</v>
      </c>
      <c r="D359" s="14">
        <v>4405</v>
      </c>
    </row>
    <row r="360" spans="1:4" x14ac:dyDescent="0.2">
      <c r="A360" s="14" t="s">
        <v>20</v>
      </c>
      <c r="B360" s="14">
        <v>2266</v>
      </c>
      <c r="C360" s="14" t="s">
        <v>14</v>
      </c>
      <c r="D360" s="14">
        <v>92</v>
      </c>
    </row>
    <row r="361" spans="1:4" x14ac:dyDescent="0.2">
      <c r="A361" s="14" t="s">
        <v>20</v>
      </c>
      <c r="B361" s="14">
        <v>194</v>
      </c>
      <c r="C361" s="14" t="s">
        <v>14</v>
      </c>
      <c r="D361" s="14">
        <v>64</v>
      </c>
    </row>
    <row r="362" spans="1:4" x14ac:dyDescent="0.2">
      <c r="A362" s="14" t="s">
        <v>20</v>
      </c>
      <c r="B362" s="14">
        <v>129</v>
      </c>
      <c r="C362" s="14" t="s">
        <v>14</v>
      </c>
      <c r="D362" s="14">
        <v>64</v>
      </c>
    </row>
    <row r="363" spans="1:4" x14ac:dyDescent="0.2">
      <c r="A363" s="14" t="s">
        <v>20</v>
      </c>
      <c r="B363" s="14">
        <v>375</v>
      </c>
      <c r="C363" s="14" t="s">
        <v>14</v>
      </c>
      <c r="D363" s="14">
        <v>842</v>
      </c>
    </row>
    <row r="364" spans="1:4" x14ac:dyDescent="0.2">
      <c r="A364" s="14" t="s">
        <v>20</v>
      </c>
      <c r="B364" s="14">
        <v>409</v>
      </c>
      <c r="C364" s="14" t="s">
        <v>14</v>
      </c>
      <c r="D364" s="14">
        <v>112</v>
      </c>
    </row>
    <row r="365" spans="1:4" x14ac:dyDescent="0.2">
      <c r="A365" s="14" t="s">
        <v>20</v>
      </c>
      <c r="B365" s="14">
        <v>234</v>
      </c>
      <c r="C365" s="14" t="s">
        <v>14</v>
      </c>
      <c r="D365" s="14">
        <v>374</v>
      </c>
    </row>
    <row r="366" spans="1:4" x14ac:dyDescent="0.2">
      <c r="A366" s="14" t="s">
        <v>20</v>
      </c>
      <c r="B366" s="14">
        <v>3016</v>
      </c>
    </row>
    <row r="367" spans="1:4" x14ac:dyDescent="0.2">
      <c r="A367" s="14" t="s">
        <v>20</v>
      </c>
      <c r="B367" s="14">
        <v>264</v>
      </c>
    </row>
    <row r="368" spans="1:4" x14ac:dyDescent="0.2">
      <c r="A368" s="14" t="s">
        <v>20</v>
      </c>
      <c r="B368" s="14">
        <v>272</v>
      </c>
    </row>
    <row r="369" spans="1:2" x14ac:dyDescent="0.2">
      <c r="A369" s="14" t="s">
        <v>20</v>
      </c>
      <c r="B369" s="14">
        <v>419</v>
      </c>
    </row>
    <row r="370" spans="1:2" x14ac:dyDescent="0.2">
      <c r="A370" s="14" t="s">
        <v>20</v>
      </c>
      <c r="B370" s="14">
        <v>1621</v>
      </c>
    </row>
    <row r="371" spans="1:2" x14ac:dyDescent="0.2">
      <c r="A371" s="14" t="s">
        <v>20</v>
      </c>
      <c r="B371" s="14">
        <v>1101</v>
      </c>
    </row>
    <row r="372" spans="1:2" x14ac:dyDescent="0.2">
      <c r="A372" s="14" t="s">
        <v>20</v>
      </c>
      <c r="B372" s="14">
        <v>1073</v>
      </c>
    </row>
    <row r="373" spans="1:2" x14ac:dyDescent="0.2">
      <c r="A373" s="14" t="s">
        <v>20</v>
      </c>
      <c r="B373" s="14">
        <v>331</v>
      </c>
    </row>
    <row r="374" spans="1:2" x14ac:dyDescent="0.2">
      <c r="A374" s="14" t="s">
        <v>20</v>
      </c>
      <c r="B374" s="14">
        <v>1170</v>
      </c>
    </row>
    <row r="375" spans="1:2" x14ac:dyDescent="0.2">
      <c r="A375" s="14" t="s">
        <v>20</v>
      </c>
      <c r="B375" s="14">
        <v>363</v>
      </c>
    </row>
    <row r="376" spans="1:2" x14ac:dyDescent="0.2">
      <c r="A376" s="14" t="s">
        <v>20</v>
      </c>
      <c r="B376" s="14">
        <v>103</v>
      </c>
    </row>
    <row r="377" spans="1:2" x14ac:dyDescent="0.2">
      <c r="A377" s="14" t="s">
        <v>20</v>
      </c>
      <c r="B377" s="14">
        <v>147</v>
      </c>
    </row>
    <row r="378" spans="1:2" x14ac:dyDescent="0.2">
      <c r="A378" s="14" t="s">
        <v>20</v>
      </c>
      <c r="B378" s="14">
        <v>110</v>
      </c>
    </row>
    <row r="379" spans="1:2" x14ac:dyDescent="0.2">
      <c r="A379" s="14" t="s">
        <v>20</v>
      </c>
      <c r="B379" s="14">
        <v>134</v>
      </c>
    </row>
    <row r="380" spans="1:2" x14ac:dyDescent="0.2">
      <c r="A380" s="14" t="s">
        <v>20</v>
      </c>
      <c r="B380" s="14">
        <v>269</v>
      </c>
    </row>
    <row r="381" spans="1:2" x14ac:dyDescent="0.2">
      <c r="A381" s="14" t="s">
        <v>20</v>
      </c>
      <c r="B381" s="14">
        <v>175</v>
      </c>
    </row>
    <row r="382" spans="1:2" x14ac:dyDescent="0.2">
      <c r="A382" s="14" t="s">
        <v>20</v>
      </c>
      <c r="B382" s="14">
        <v>69</v>
      </c>
    </row>
    <row r="383" spans="1:2" x14ac:dyDescent="0.2">
      <c r="A383" s="14" t="s">
        <v>20</v>
      </c>
      <c r="B383" s="14">
        <v>190</v>
      </c>
    </row>
    <row r="384" spans="1:2" x14ac:dyDescent="0.2">
      <c r="A384" s="14" t="s">
        <v>20</v>
      </c>
      <c r="B384" s="14">
        <v>237</v>
      </c>
    </row>
    <row r="385" spans="1:2" x14ac:dyDescent="0.2">
      <c r="A385" s="14" t="s">
        <v>20</v>
      </c>
      <c r="B385" s="14">
        <v>196</v>
      </c>
    </row>
    <row r="386" spans="1:2" x14ac:dyDescent="0.2">
      <c r="A386" s="14" t="s">
        <v>20</v>
      </c>
      <c r="B386" s="14">
        <v>7295</v>
      </c>
    </row>
    <row r="387" spans="1:2" x14ac:dyDescent="0.2">
      <c r="A387" s="14" t="s">
        <v>20</v>
      </c>
      <c r="B387" s="14">
        <v>2893</v>
      </c>
    </row>
    <row r="388" spans="1:2" x14ac:dyDescent="0.2">
      <c r="A388" s="14" t="s">
        <v>20</v>
      </c>
      <c r="B388" s="14">
        <v>820</v>
      </c>
    </row>
    <row r="389" spans="1:2" x14ac:dyDescent="0.2">
      <c r="A389" s="14" t="s">
        <v>20</v>
      </c>
      <c r="B389" s="14">
        <v>2038</v>
      </c>
    </row>
    <row r="390" spans="1:2" x14ac:dyDescent="0.2">
      <c r="A390" s="14" t="s">
        <v>20</v>
      </c>
      <c r="B390" s="14">
        <v>116</v>
      </c>
    </row>
    <row r="391" spans="1:2" x14ac:dyDescent="0.2">
      <c r="A391" s="14" t="s">
        <v>20</v>
      </c>
      <c r="B391" s="14">
        <v>1345</v>
      </c>
    </row>
    <row r="392" spans="1:2" x14ac:dyDescent="0.2">
      <c r="A392" s="14" t="s">
        <v>20</v>
      </c>
      <c r="B392" s="14">
        <v>168</v>
      </c>
    </row>
    <row r="393" spans="1:2" x14ac:dyDescent="0.2">
      <c r="A393" s="14" t="s">
        <v>20</v>
      </c>
      <c r="B393" s="14">
        <v>137</v>
      </c>
    </row>
    <row r="394" spans="1:2" x14ac:dyDescent="0.2">
      <c r="A394" s="14" t="s">
        <v>20</v>
      </c>
      <c r="B394" s="14">
        <v>186</v>
      </c>
    </row>
    <row r="395" spans="1:2" x14ac:dyDescent="0.2">
      <c r="A395" s="14" t="s">
        <v>20</v>
      </c>
      <c r="B395" s="14">
        <v>125</v>
      </c>
    </row>
    <row r="396" spans="1:2" x14ac:dyDescent="0.2">
      <c r="A396" s="14" t="s">
        <v>20</v>
      </c>
      <c r="B396" s="14">
        <v>202</v>
      </c>
    </row>
    <row r="397" spans="1:2" x14ac:dyDescent="0.2">
      <c r="A397" s="14" t="s">
        <v>20</v>
      </c>
      <c r="B397" s="14">
        <v>103</v>
      </c>
    </row>
    <row r="398" spans="1:2" x14ac:dyDescent="0.2">
      <c r="A398" s="14" t="s">
        <v>20</v>
      </c>
      <c r="B398" s="14">
        <v>1785</v>
      </c>
    </row>
    <row r="399" spans="1:2" x14ac:dyDescent="0.2">
      <c r="A399" s="14" t="s">
        <v>20</v>
      </c>
      <c r="B399" s="14">
        <v>157</v>
      </c>
    </row>
    <row r="400" spans="1:2" x14ac:dyDescent="0.2">
      <c r="A400" s="14" t="s">
        <v>20</v>
      </c>
      <c r="B400" s="14">
        <v>555</v>
      </c>
    </row>
    <row r="401" spans="1:2" x14ac:dyDescent="0.2">
      <c r="A401" s="14" t="s">
        <v>20</v>
      </c>
      <c r="B401" s="14">
        <v>297</v>
      </c>
    </row>
    <row r="402" spans="1:2" x14ac:dyDescent="0.2">
      <c r="A402" s="14" t="s">
        <v>20</v>
      </c>
      <c r="B402" s="14">
        <v>123</v>
      </c>
    </row>
    <row r="403" spans="1:2" x14ac:dyDescent="0.2">
      <c r="A403" s="14" t="s">
        <v>20</v>
      </c>
      <c r="B403" s="14">
        <v>3036</v>
      </c>
    </row>
    <row r="404" spans="1:2" x14ac:dyDescent="0.2">
      <c r="A404" s="14" t="s">
        <v>20</v>
      </c>
      <c r="B404" s="14">
        <v>144</v>
      </c>
    </row>
    <row r="405" spans="1:2" x14ac:dyDescent="0.2">
      <c r="A405" s="14" t="s">
        <v>20</v>
      </c>
      <c r="B405" s="14">
        <v>121</v>
      </c>
    </row>
    <row r="406" spans="1:2" x14ac:dyDescent="0.2">
      <c r="A406" s="14" t="s">
        <v>20</v>
      </c>
      <c r="B406" s="14">
        <v>181</v>
      </c>
    </row>
    <row r="407" spans="1:2" x14ac:dyDescent="0.2">
      <c r="A407" s="14" t="s">
        <v>20</v>
      </c>
      <c r="B407" s="14">
        <v>122</v>
      </c>
    </row>
    <row r="408" spans="1:2" x14ac:dyDescent="0.2">
      <c r="A408" s="14" t="s">
        <v>20</v>
      </c>
      <c r="B408" s="14">
        <v>1071</v>
      </c>
    </row>
    <row r="409" spans="1:2" x14ac:dyDescent="0.2">
      <c r="A409" s="14" t="s">
        <v>20</v>
      </c>
      <c r="B409" s="14">
        <v>980</v>
      </c>
    </row>
    <row r="410" spans="1:2" x14ac:dyDescent="0.2">
      <c r="A410" s="14" t="s">
        <v>20</v>
      </c>
      <c r="B410" s="14">
        <v>536</v>
      </c>
    </row>
    <row r="411" spans="1:2" x14ac:dyDescent="0.2">
      <c r="A411" s="14" t="s">
        <v>20</v>
      </c>
      <c r="B411" s="14">
        <v>1991</v>
      </c>
    </row>
    <row r="412" spans="1:2" x14ac:dyDescent="0.2">
      <c r="A412" s="14" t="s">
        <v>20</v>
      </c>
      <c r="B412" s="14">
        <v>180</v>
      </c>
    </row>
    <row r="413" spans="1:2" x14ac:dyDescent="0.2">
      <c r="A413" s="14" t="s">
        <v>20</v>
      </c>
      <c r="B413" s="14">
        <v>130</v>
      </c>
    </row>
    <row r="414" spans="1:2" x14ac:dyDescent="0.2">
      <c r="A414" s="14" t="s">
        <v>20</v>
      </c>
      <c r="B414" s="14">
        <v>122</v>
      </c>
    </row>
    <row r="415" spans="1:2" x14ac:dyDescent="0.2">
      <c r="A415" s="14" t="s">
        <v>20</v>
      </c>
      <c r="B415" s="14">
        <v>140</v>
      </c>
    </row>
    <row r="416" spans="1:2" x14ac:dyDescent="0.2">
      <c r="A416" s="14" t="s">
        <v>20</v>
      </c>
      <c r="B416" s="14">
        <v>3388</v>
      </c>
    </row>
    <row r="417" spans="1:2" x14ac:dyDescent="0.2">
      <c r="A417" s="14" t="s">
        <v>20</v>
      </c>
      <c r="B417" s="14">
        <v>280</v>
      </c>
    </row>
    <row r="418" spans="1:2" x14ac:dyDescent="0.2">
      <c r="A418" s="14" t="s">
        <v>20</v>
      </c>
      <c r="B418" s="14">
        <v>366</v>
      </c>
    </row>
    <row r="419" spans="1:2" x14ac:dyDescent="0.2">
      <c r="A419" s="14" t="s">
        <v>20</v>
      </c>
      <c r="B419" s="14">
        <v>270</v>
      </c>
    </row>
    <row r="420" spans="1:2" x14ac:dyDescent="0.2">
      <c r="A420" s="14" t="s">
        <v>20</v>
      </c>
      <c r="B420" s="14">
        <v>137</v>
      </c>
    </row>
    <row r="421" spans="1:2" x14ac:dyDescent="0.2">
      <c r="A421" s="14" t="s">
        <v>20</v>
      </c>
      <c r="B421" s="14">
        <v>3205</v>
      </c>
    </row>
    <row r="422" spans="1:2" x14ac:dyDescent="0.2">
      <c r="A422" s="14" t="s">
        <v>20</v>
      </c>
      <c r="B422" s="14">
        <v>288</v>
      </c>
    </row>
    <row r="423" spans="1:2" x14ac:dyDescent="0.2">
      <c r="A423" s="14" t="s">
        <v>20</v>
      </c>
      <c r="B423" s="14">
        <v>148</v>
      </c>
    </row>
    <row r="424" spans="1:2" x14ac:dyDescent="0.2">
      <c r="A424" s="14" t="s">
        <v>20</v>
      </c>
      <c r="B424" s="14">
        <v>114</v>
      </c>
    </row>
    <row r="425" spans="1:2" x14ac:dyDescent="0.2">
      <c r="A425" s="14" t="s">
        <v>20</v>
      </c>
      <c r="B425" s="14">
        <v>1518</v>
      </c>
    </row>
    <row r="426" spans="1:2" x14ac:dyDescent="0.2">
      <c r="A426" s="14" t="s">
        <v>20</v>
      </c>
      <c r="B426" s="14">
        <v>166</v>
      </c>
    </row>
    <row r="427" spans="1:2" x14ac:dyDescent="0.2">
      <c r="A427" s="14" t="s">
        <v>20</v>
      </c>
      <c r="B427" s="14">
        <v>100</v>
      </c>
    </row>
    <row r="428" spans="1:2" x14ac:dyDescent="0.2">
      <c r="A428" s="14" t="s">
        <v>20</v>
      </c>
      <c r="B428" s="14">
        <v>235</v>
      </c>
    </row>
    <row r="429" spans="1:2" x14ac:dyDescent="0.2">
      <c r="A429" s="14" t="s">
        <v>20</v>
      </c>
      <c r="B429" s="14">
        <v>148</v>
      </c>
    </row>
    <row r="430" spans="1:2" x14ac:dyDescent="0.2">
      <c r="A430" s="14" t="s">
        <v>20</v>
      </c>
      <c r="B430" s="14">
        <v>198</v>
      </c>
    </row>
    <row r="431" spans="1:2" x14ac:dyDescent="0.2">
      <c r="A431" s="14" t="s">
        <v>20</v>
      </c>
      <c r="B431" s="14">
        <v>150</v>
      </c>
    </row>
    <row r="432" spans="1:2" x14ac:dyDescent="0.2">
      <c r="A432" s="14" t="s">
        <v>20</v>
      </c>
      <c r="B432" s="14">
        <v>216</v>
      </c>
    </row>
    <row r="433" spans="1:2" x14ac:dyDescent="0.2">
      <c r="A433" s="14" t="s">
        <v>20</v>
      </c>
      <c r="B433" s="14">
        <v>5139</v>
      </c>
    </row>
    <row r="434" spans="1:2" x14ac:dyDescent="0.2">
      <c r="A434" s="14" t="s">
        <v>20</v>
      </c>
      <c r="B434" s="14">
        <v>2353</v>
      </c>
    </row>
    <row r="435" spans="1:2" x14ac:dyDescent="0.2">
      <c r="A435" s="14" t="s">
        <v>20</v>
      </c>
      <c r="B435" s="14">
        <v>78</v>
      </c>
    </row>
    <row r="436" spans="1:2" x14ac:dyDescent="0.2">
      <c r="A436" s="14" t="s">
        <v>20</v>
      </c>
      <c r="B436" s="14">
        <v>174</v>
      </c>
    </row>
    <row r="437" spans="1:2" x14ac:dyDescent="0.2">
      <c r="A437" s="14" t="s">
        <v>20</v>
      </c>
      <c r="B437" s="14">
        <v>164</v>
      </c>
    </row>
    <row r="438" spans="1:2" x14ac:dyDescent="0.2">
      <c r="A438" s="14" t="s">
        <v>20</v>
      </c>
      <c r="B438" s="14">
        <v>161</v>
      </c>
    </row>
    <row r="439" spans="1:2" x14ac:dyDescent="0.2">
      <c r="A439" s="14" t="s">
        <v>20</v>
      </c>
      <c r="B439" s="14">
        <v>138</v>
      </c>
    </row>
    <row r="440" spans="1:2" x14ac:dyDescent="0.2">
      <c r="A440" s="14" t="s">
        <v>20</v>
      </c>
      <c r="B440" s="14">
        <v>3308</v>
      </c>
    </row>
    <row r="441" spans="1:2" x14ac:dyDescent="0.2">
      <c r="A441" s="14" t="s">
        <v>20</v>
      </c>
      <c r="B441" s="14">
        <v>127</v>
      </c>
    </row>
    <row r="442" spans="1:2" x14ac:dyDescent="0.2">
      <c r="A442" s="14" t="s">
        <v>20</v>
      </c>
      <c r="B442" s="14">
        <v>207</v>
      </c>
    </row>
    <row r="443" spans="1:2" x14ac:dyDescent="0.2">
      <c r="A443" s="14" t="s">
        <v>20</v>
      </c>
      <c r="B443" s="14">
        <v>181</v>
      </c>
    </row>
    <row r="444" spans="1:2" x14ac:dyDescent="0.2">
      <c r="A444" s="14" t="s">
        <v>20</v>
      </c>
      <c r="B444" s="14">
        <v>110</v>
      </c>
    </row>
    <row r="445" spans="1:2" x14ac:dyDescent="0.2">
      <c r="A445" s="14" t="s">
        <v>20</v>
      </c>
      <c r="B445" s="14">
        <v>185</v>
      </c>
    </row>
    <row r="446" spans="1:2" x14ac:dyDescent="0.2">
      <c r="A446" s="14" t="s">
        <v>20</v>
      </c>
      <c r="B446" s="14">
        <v>121</v>
      </c>
    </row>
    <row r="447" spans="1:2" x14ac:dyDescent="0.2">
      <c r="A447" s="14" t="s">
        <v>20</v>
      </c>
      <c r="B447" s="14">
        <v>106</v>
      </c>
    </row>
    <row r="448" spans="1:2" x14ac:dyDescent="0.2">
      <c r="A448" s="14" t="s">
        <v>20</v>
      </c>
      <c r="B448" s="14">
        <v>142</v>
      </c>
    </row>
    <row r="449" spans="1:2" x14ac:dyDescent="0.2">
      <c r="A449" s="14" t="s">
        <v>20</v>
      </c>
      <c r="B449" s="14">
        <v>233</v>
      </c>
    </row>
    <row r="450" spans="1:2" x14ac:dyDescent="0.2">
      <c r="A450" s="14" t="s">
        <v>20</v>
      </c>
      <c r="B450" s="14">
        <v>218</v>
      </c>
    </row>
    <row r="451" spans="1:2" x14ac:dyDescent="0.2">
      <c r="A451" s="14" t="s">
        <v>20</v>
      </c>
      <c r="B451" s="14">
        <v>76</v>
      </c>
    </row>
    <row r="452" spans="1:2" x14ac:dyDescent="0.2">
      <c r="A452" s="14" t="s">
        <v>20</v>
      </c>
      <c r="B452" s="14">
        <v>43</v>
      </c>
    </row>
    <row r="453" spans="1:2" x14ac:dyDescent="0.2">
      <c r="A453" s="14" t="s">
        <v>20</v>
      </c>
      <c r="B453" s="14">
        <v>221</v>
      </c>
    </row>
    <row r="454" spans="1:2" x14ac:dyDescent="0.2">
      <c r="A454" s="14" t="s">
        <v>20</v>
      </c>
      <c r="B454" s="14">
        <v>2805</v>
      </c>
    </row>
    <row r="455" spans="1:2" x14ac:dyDescent="0.2">
      <c r="A455" s="14" t="s">
        <v>20</v>
      </c>
      <c r="B455" s="14">
        <v>68</v>
      </c>
    </row>
    <row r="456" spans="1:2" x14ac:dyDescent="0.2">
      <c r="A456" s="14" t="s">
        <v>20</v>
      </c>
      <c r="B456" s="14">
        <v>183</v>
      </c>
    </row>
    <row r="457" spans="1:2" x14ac:dyDescent="0.2">
      <c r="A457" s="14" t="s">
        <v>20</v>
      </c>
      <c r="B457" s="14">
        <v>133</v>
      </c>
    </row>
    <row r="458" spans="1:2" x14ac:dyDescent="0.2">
      <c r="A458" s="14" t="s">
        <v>20</v>
      </c>
      <c r="B458" s="14">
        <v>2489</v>
      </c>
    </row>
    <row r="459" spans="1:2" x14ac:dyDescent="0.2">
      <c r="A459" s="14" t="s">
        <v>20</v>
      </c>
      <c r="B459" s="14">
        <v>69</v>
      </c>
    </row>
    <row r="460" spans="1:2" x14ac:dyDescent="0.2">
      <c r="A460" s="14" t="s">
        <v>20</v>
      </c>
      <c r="B460" s="14">
        <v>279</v>
      </c>
    </row>
    <row r="461" spans="1:2" x14ac:dyDescent="0.2">
      <c r="A461" s="14" t="s">
        <v>20</v>
      </c>
      <c r="B461" s="14">
        <v>210</v>
      </c>
    </row>
    <row r="462" spans="1:2" x14ac:dyDescent="0.2">
      <c r="A462" s="14" t="s">
        <v>20</v>
      </c>
      <c r="B462" s="14">
        <v>2100</v>
      </c>
    </row>
    <row r="463" spans="1:2" x14ac:dyDescent="0.2">
      <c r="A463" s="14" t="s">
        <v>20</v>
      </c>
      <c r="B463" s="14">
        <v>252</v>
      </c>
    </row>
    <row r="464" spans="1:2" x14ac:dyDescent="0.2">
      <c r="A464" s="14" t="s">
        <v>20</v>
      </c>
      <c r="B464" s="14">
        <v>1280</v>
      </c>
    </row>
    <row r="465" spans="1:2" x14ac:dyDescent="0.2">
      <c r="A465" s="14" t="s">
        <v>20</v>
      </c>
      <c r="B465" s="14">
        <v>157</v>
      </c>
    </row>
    <row r="466" spans="1:2" x14ac:dyDescent="0.2">
      <c r="A466" s="14" t="s">
        <v>20</v>
      </c>
      <c r="B466" s="14">
        <v>194</v>
      </c>
    </row>
    <row r="467" spans="1:2" x14ac:dyDescent="0.2">
      <c r="A467" s="14" t="s">
        <v>20</v>
      </c>
      <c r="B467" s="14">
        <v>82</v>
      </c>
    </row>
    <row r="468" spans="1:2" x14ac:dyDescent="0.2">
      <c r="A468" s="14" t="s">
        <v>20</v>
      </c>
      <c r="B468" s="14">
        <v>4233</v>
      </c>
    </row>
    <row r="469" spans="1:2" x14ac:dyDescent="0.2">
      <c r="A469" s="14" t="s">
        <v>20</v>
      </c>
      <c r="B469" s="14">
        <v>1297</v>
      </c>
    </row>
    <row r="470" spans="1:2" x14ac:dyDescent="0.2">
      <c r="A470" s="14" t="s">
        <v>20</v>
      </c>
      <c r="B470" s="14">
        <v>165</v>
      </c>
    </row>
    <row r="471" spans="1:2" x14ac:dyDescent="0.2">
      <c r="A471" s="14" t="s">
        <v>20</v>
      </c>
      <c r="B471" s="14">
        <v>119</v>
      </c>
    </row>
    <row r="472" spans="1:2" x14ac:dyDescent="0.2">
      <c r="A472" s="14" t="s">
        <v>20</v>
      </c>
      <c r="B472" s="14">
        <v>1797</v>
      </c>
    </row>
    <row r="473" spans="1:2" x14ac:dyDescent="0.2">
      <c r="A473" s="14" t="s">
        <v>20</v>
      </c>
      <c r="B473" s="14">
        <v>261</v>
      </c>
    </row>
    <row r="474" spans="1:2" x14ac:dyDescent="0.2">
      <c r="A474" s="14" t="s">
        <v>20</v>
      </c>
      <c r="B474" s="14">
        <v>157</v>
      </c>
    </row>
    <row r="475" spans="1:2" x14ac:dyDescent="0.2">
      <c r="A475" s="14" t="s">
        <v>20</v>
      </c>
      <c r="B475" s="14">
        <v>3533</v>
      </c>
    </row>
    <row r="476" spans="1:2" x14ac:dyDescent="0.2">
      <c r="A476" s="14" t="s">
        <v>20</v>
      </c>
      <c r="B476" s="14">
        <v>155</v>
      </c>
    </row>
    <row r="477" spans="1:2" x14ac:dyDescent="0.2">
      <c r="A477" s="14" t="s">
        <v>20</v>
      </c>
      <c r="B477" s="14">
        <v>132</v>
      </c>
    </row>
    <row r="478" spans="1:2" x14ac:dyDescent="0.2">
      <c r="A478" s="14" t="s">
        <v>20</v>
      </c>
      <c r="B478" s="14">
        <v>1354</v>
      </c>
    </row>
    <row r="479" spans="1:2" x14ac:dyDescent="0.2">
      <c r="A479" s="14" t="s">
        <v>20</v>
      </c>
      <c r="B479" s="14">
        <v>48</v>
      </c>
    </row>
    <row r="480" spans="1:2" x14ac:dyDescent="0.2">
      <c r="A480" s="14" t="s">
        <v>20</v>
      </c>
      <c r="B480" s="14">
        <v>110</v>
      </c>
    </row>
    <row r="481" spans="1:2" x14ac:dyDescent="0.2">
      <c r="A481" s="14" t="s">
        <v>20</v>
      </c>
      <c r="B481" s="14">
        <v>172</v>
      </c>
    </row>
    <row r="482" spans="1:2" x14ac:dyDescent="0.2">
      <c r="A482" s="14" t="s">
        <v>20</v>
      </c>
      <c r="B482" s="14">
        <v>307</v>
      </c>
    </row>
    <row r="483" spans="1:2" x14ac:dyDescent="0.2">
      <c r="A483" s="14" t="s">
        <v>20</v>
      </c>
      <c r="B483" s="14">
        <v>160</v>
      </c>
    </row>
    <row r="484" spans="1:2" x14ac:dyDescent="0.2">
      <c r="A484" s="14" t="s">
        <v>20</v>
      </c>
      <c r="B484" s="14">
        <v>1467</v>
      </c>
    </row>
    <row r="485" spans="1:2" x14ac:dyDescent="0.2">
      <c r="A485" s="14" t="s">
        <v>20</v>
      </c>
      <c r="B485" s="14">
        <v>2662</v>
      </c>
    </row>
    <row r="486" spans="1:2" x14ac:dyDescent="0.2">
      <c r="A486" s="14" t="s">
        <v>20</v>
      </c>
      <c r="B486" s="14">
        <v>452</v>
      </c>
    </row>
    <row r="487" spans="1:2" x14ac:dyDescent="0.2">
      <c r="A487" s="14" t="s">
        <v>20</v>
      </c>
      <c r="B487" s="14">
        <v>158</v>
      </c>
    </row>
    <row r="488" spans="1:2" x14ac:dyDescent="0.2">
      <c r="A488" s="14" t="s">
        <v>20</v>
      </c>
      <c r="B488" s="14">
        <v>225</v>
      </c>
    </row>
    <row r="489" spans="1:2" x14ac:dyDescent="0.2">
      <c r="A489" s="14" t="s">
        <v>20</v>
      </c>
      <c r="B489" s="14">
        <v>65</v>
      </c>
    </row>
    <row r="490" spans="1:2" x14ac:dyDescent="0.2">
      <c r="A490" s="14" t="s">
        <v>20</v>
      </c>
      <c r="B490" s="14">
        <v>163</v>
      </c>
    </row>
    <row r="491" spans="1:2" x14ac:dyDescent="0.2">
      <c r="A491" s="14" t="s">
        <v>20</v>
      </c>
      <c r="B491" s="14">
        <v>85</v>
      </c>
    </row>
    <row r="492" spans="1:2" x14ac:dyDescent="0.2">
      <c r="A492" s="14" t="s">
        <v>20</v>
      </c>
      <c r="B492" s="14">
        <v>217</v>
      </c>
    </row>
    <row r="493" spans="1:2" x14ac:dyDescent="0.2">
      <c r="A493" s="14" t="s">
        <v>20</v>
      </c>
      <c r="B493" s="14">
        <v>150</v>
      </c>
    </row>
    <row r="494" spans="1:2" x14ac:dyDescent="0.2">
      <c r="A494" s="14" t="s">
        <v>20</v>
      </c>
      <c r="B494" s="14">
        <v>3272</v>
      </c>
    </row>
    <row r="495" spans="1:2" x14ac:dyDescent="0.2">
      <c r="A495" s="14" t="s">
        <v>20</v>
      </c>
      <c r="B495" s="14">
        <v>300</v>
      </c>
    </row>
    <row r="496" spans="1:2" x14ac:dyDescent="0.2">
      <c r="A496" s="14" t="s">
        <v>20</v>
      </c>
      <c r="B496" s="14">
        <v>126</v>
      </c>
    </row>
    <row r="497" spans="1:2" x14ac:dyDescent="0.2">
      <c r="A497" s="14" t="s">
        <v>20</v>
      </c>
      <c r="B497" s="14">
        <v>2320</v>
      </c>
    </row>
    <row r="498" spans="1:2" x14ac:dyDescent="0.2">
      <c r="A498" s="14" t="s">
        <v>20</v>
      </c>
      <c r="B498" s="14">
        <v>81</v>
      </c>
    </row>
    <row r="499" spans="1:2" x14ac:dyDescent="0.2">
      <c r="A499" s="14" t="s">
        <v>20</v>
      </c>
      <c r="B499" s="14">
        <v>1887</v>
      </c>
    </row>
    <row r="500" spans="1:2" x14ac:dyDescent="0.2">
      <c r="A500" s="14" t="s">
        <v>20</v>
      </c>
      <c r="B500" s="14">
        <v>4358</v>
      </c>
    </row>
    <row r="501" spans="1:2" x14ac:dyDescent="0.2">
      <c r="A501" s="14" t="s">
        <v>20</v>
      </c>
      <c r="B501" s="14">
        <v>53</v>
      </c>
    </row>
    <row r="502" spans="1:2" x14ac:dyDescent="0.2">
      <c r="A502" s="14" t="s">
        <v>20</v>
      </c>
      <c r="B502" s="14">
        <v>2414</v>
      </c>
    </row>
    <row r="503" spans="1:2" x14ac:dyDescent="0.2">
      <c r="A503" s="14" t="s">
        <v>20</v>
      </c>
      <c r="B503" s="14">
        <v>80</v>
      </c>
    </row>
    <row r="504" spans="1:2" x14ac:dyDescent="0.2">
      <c r="A504" s="14" t="s">
        <v>20</v>
      </c>
      <c r="B504" s="14">
        <v>193</v>
      </c>
    </row>
    <row r="505" spans="1:2" x14ac:dyDescent="0.2">
      <c r="A505" s="14" t="s">
        <v>20</v>
      </c>
      <c r="B505" s="14">
        <v>52</v>
      </c>
    </row>
    <row r="506" spans="1:2" x14ac:dyDescent="0.2">
      <c r="A506" s="14" t="s">
        <v>20</v>
      </c>
      <c r="B506" s="14">
        <v>290</v>
      </c>
    </row>
    <row r="507" spans="1:2" x14ac:dyDescent="0.2">
      <c r="A507" s="14" t="s">
        <v>20</v>
      </c>
      <c r="B507" s="14">
        <v>122</v>
      </c>
    </row>
    <row r="508" spans="1:2" x14ac:dyDescent="0.2">
      <c r="A508" s="14" t="s">
        <v>20</v>
      </c>
      <c r="B508" s="14">
        <v>1470</v>
      </c>
    </row>
    <row r="509" spans="1:2" x14ac:dyDescent="0.2">
      <c r="A509" s="14" t="s">
        <v>20</v>
      </c>
      <c r="B509" s="14">
        <v>165</v>
      </c>
    </row>
    <row r="510" spans="1:2" x14ac:dyDescent="0.2">
      <c r="A510" s="14" t="s">
        <v>20</v>
      </c>
      <c r="B510" s="14">
        <v>182</v>
      </c>
    </row>
    <row r="511" spans="1:2" x14ac:dyDescent="0.2">
      <c r="A511" s="14" t="s">
        <v>20</v>
      </c>
      <c r="B511" s="14">
        <v>199</v>
      </c>
    </row>
    <row r="512" spans="1:2" x14ac:dyDescent="0.2">
      <c r="A512" s="14" t="s">
        <v>20</v>
      </c>
      <c r="B512" s="14">
        <v>56</v>
      </c>
    </row>
    <row r="513" spans="1:2" x14ac:dyDescent="0.2">
      <c r="A513" s="14" t="s">
        <v>20</v>
      </c>
      <c r="B513" s="14">
        <v>1460</v>
      </c>
    </row>
    <row r="514" spans="1:2" x14ac:dyDescent="0.2">
      <c r="A514" s="14" t="s">
        <v>20</v>
      </c>
      <c r="B514" s="14">
        <v>123</v>
      </c>
    </row>
    <row r="515" spans="1:2" x14ac:dyDescent="0.2">
      <c r="A515" s="14" t="s">
        <v>20</v>
      </c>
      <c r="B515" s="14">
        <v>159</v>
      </c>
    </row>
    <row r="516" spans="1:2" x14ac:dyDescent="0.2">
      <c r="A516" s="14" t="s">
        <v>20</v>
      </c>
      <c r="B516" s="14">
        <v>110</v>
      </c>
    </row>
    <row r="517" spans="1:2" x14ac:dyDescent="0.2">
      <c r="A517" s="14" t="s">
        <v>20</v>
      </c>
      <c r="B517" s="14">
        <v>236</v>
      </c>
    </row>
    <row r="518" spans="1:2" x14ac:dyDescent="0.2">
      <c r="A518" s="14" t="s">
        <v>20</v>
      </c>
      <c r="B518" s="14">
        <v>191</v>
      </c>
    </row>
    <row r="519" spans="1:2" x14ac:dyDescent="0.2">
      <c r="A519" s="14" t="s">
        <v>20</v>
      </c>
      <c r="B519" s="14">
        <v>3934</v>
      </c>
    </row>
    <row r="520" spans="1:2" x14ac:dyDescent="0.2">
      <c r="A520" s="14" t="s">
        <v>20</v>
      </c>
      <c r="B520" s="14">
        <v>80</v>
      </c>
    </row>
    <row r="521" spans="1:2" x14ac:dyDescent="0.2">
      <c r="A521" s="14" t="s">
        <v>20</v>
      </c>
      <c r="B521" s="14">
        <v>462</v>
      </c>
    </row>
    <row r="522" spans="1:2" x14ac:dyDescent="0.2">
      <c r="A522" s="14" t="s">
        <v>20</v>
      </c>
      <c r="B522" s="14">
        <v>179</v>
      </c>
    </row>
    <row r="523" spans="1:2" x14ac:dyDescent="0.2">
      <c r="A523" s="14" t="s">
        <v>20</v>
      </c>
      <c r="B523" s="14">
        <v>1866</v>
      </c>
    </row>
    <row r="524" spans="1:2" x14ac:dyDescent="0.2">
      <c r="A524" s="14" t="s">
        <v>20</v>
      </c>
      <c r="B524" s="14">
        <v>156</v>
      </c>
    </row>
    <row r="525" spans="1:2" x14ac:dyDescent="0.2">
      <c r="A525" s="14" t="s">
        <v>20</v>
      </c>
      <c r="B525" s="14">
        <v>255</v>
      </c>
    </row>
    <row r="526" spans="1:2" x14ac:dyDescent="0.2">
      <c r="A526" s="14" t="s">
        <v>20</v>
      </c>
      <c r="B526" s="14">
        <v>2261</v>
      </c>
    </row>
    <row r="527" spans="1:2" x14ac:dyDescent="0.2">
      <c r="A527" s="14" t="s">
        <v>20</v>
      </c>
      <c r="B527" s="14">
        <v>40</v>
      </c>
    </row>
    <row r="528" spans="1:2" x14ac:dyDescent="0.2">
      <c r="A528" s="14" t="s">
        <v>20</v>
      </c>
      <c r="B528" s="14">
        <v>2289</v>
      </c>
    </row>
    <row r="529" spans="1:2" x14ac:dyDescent="0.2">
      <c r="A529" s="14" t="s">
        <v>20</v>
      </c>
      <c r="B529" s="14">
        <v>65</v>
      </c>
    </row>
    <row r="530" spans="1:2" x14ac:dyDescent="0.2">
      <c r="A530" s="14" t="s">
        <v>20</v>
      </c>
      <c r="B530" s="14">
        <v>3777</v>
      </c>
    </row>
    <row r="531" spans="1:2" x14ac:dyDescent="0.2">
      <c r="A531" s="14" t="s">
        <v>20</v>
      </c>
      <c r="B531" s="14">
        <v>184</v>
      </c>
    </row>
    <row r="532" spans="1:2" x14ac:dyDescent="0.2">
      <c r="A532" s="14" t="s">
        <v>20</v>
      </c>
      <c r="B532" s="14">
        <v>85</v>
      </c>
    </row>
    <row r="533" spans="1:2" x14ac:dyDescent="0.2">
      <c r="A533" s="14" t="s">
        <v>20</v>
      </c>
      <c r="B533" s="14">
        <v>144</v>
      </c>
    </row>
    <row r="534" spans="1:2" x14ac:dyDescent="0.2">
      <c r="A534" s="14" t="s">
        <v>20</v>
      </c>
      <c r="B534" s="14">
        <v>1902</v>
      </c>
    </row>
    <row r="535" spans="1:2" x14ac:dyDescent="0.2">
      <c r="A535" s="14" t="s">
        <v>20</v>
      </c>
      <c r="B535" s="14">
        <v>105</v>
      </c>
    </row>
    <row r="536" spans="1:2" x14ac:dyDescent="0.2">
      <c r="A536" s="14" t="s">
        <v>20</v>
      </c>
      <c r="B536" s="14">
        <v>132</v>
      </c>
    </row>
    <row r="537" spans="1:2" x14ac:dyDescent="0.2">
      <c r="A537" s="14" t="s">
        <v>20</v>
      </c>
      <c r="B537" s="14">
        <v>96</v>
      </c>
    </row>
    <row r="538" spans="1:2" x14ac:dyDescent="0.2">
      <c r="A538" s="14" t="s">
        <v>20</v>
      </c>
      <c r="B538" s="14">
        <v>114</v>
      </c>
    </row>
    <row r="539" spans="1:2" x14ac:dyDescent="0.2">
      <c r="A539" s="14" t="s">
        <v>20</v>
      </c>
      <c r="B539" s="14">
        <v>203</v>
      </c>
    </row>
    <row r="540" spans="1:2" x14ac:dyDescent="0.2">
      <c r="A540" s="14" t="s">
        <v>20</v>
      </c>
      <c r="B540" s="14">
        <v>1559</v>
      </c>
    </row>
    <row r="541" spans="1:2" x14ac:dyDescent="0.2">
      <c r="A541" s="14" t="s">
        <v>20</v>
      </c>
      <c r="B541" s="14">
        <v>1548</v>
      </c>
    </row>
    <row r="542" spans="1:2" x14ac:dyDescent="0.2">
      <c r="A542" s="14" t="s">
        <v>20</v>
      </c>
      <c r="B542" s="14">
        <v>80</v>
      </c>
    </row>
    <row r="543" spans="1:2" x14ac:dyDescent="0.2">
      <c r="A543" s="14" t="s">
        <v>20</v>
      </c>
      <c r="B543" s="14">
        <v>131</v>
      </c>
    </row>
    <row r="544" spans="1:2" x14ac:dyDescent="0.2">
      <c r="A544" s="14" t="s">
        <v>20</v>
      </c>
      <c r="B544" s="14">
        <v>112</v>
      </c>
    </row>
    <row r="545" spans="1:2" x14ac:dyDescent="0.2">
      <c r="A545" s="14" t="s">
        <v>20</v>
      </c>
      <c r="B545" s="14">
        <v>155</v>
      </c>
    </row>
    <row r="546" spans="1:2" x14ac:dyDescent="0.2">
      <c r="A546" s="14" t="s">
        <v>20</v>
      </c>
      <c r="B546" s="14">
        <v>266</v>
      </c>
    </row>
    <row r="547" spans="1:2" x14ac:dyDescent="0.2">
      <c r="A547" s="14" t="s">
        <v>20</v>
      </c>
      <c r="B547" s="14">
        <v>155</v>
      </c>
    </row>
    <row r="548" spans="1:2" x14ac:dyDescent="0.2">
      <c r="A548" s="14" t="s">
        <v>20</v>
      </c>
      <c r="B548" s="14">
        <v>207</v>
      </c>
    </row>
    <row r="549" spans="1:2" x14ac:dyDescent="0.2">
      <c r="A549" s="14" t="s">
        <v>20</v>
      </c>
      <c r="B549" s="14">
        <v>245</v>
      </c>
    </row>
    <row r="550" spans="1:2" x14ac:dyDescent="0.2">
      <c r="A550" s="14" t="s">
        <v>20</v>
      </c>
      <c r="B550" s="14">
        <v>1573</v>
      </c>
    </row>
    <row r="551" spans="1:2" x14ac:dyDescent="0.2">
      <c r="A551" s="14" t="s">
        <v>20</v>
      </c>
      <c r="B551" s="14">
        <v>114</v>
      </c>
    </row>
    <row r="552" spans="1:2" x14ac:dyDescent="0.2">
      <c r="A552" s="14" t="s">
        <v>20</v>
      </c>
      <c r="B552" s="14">
        <v>93</v>
      </c>
    </row>
    <row r="553" spans="1:2" x14ac:dyDescent="0.2">
      <c r="A553" s="14" t="s">
        <v>20</v>
      </c>
      <c r="B553" s="14">
        <v>1681</v>
      </c>
    </row>
    <row r="554" spans="1:2" x14ac:dyDescent="0.2">
      <c r="A554" s="14" t="s">
        <v>20</v>
      </c>
      <c r="B554" s="14">
        <v>32</v>
      </c>
    </row>
    <row r="555" spans="1:2" x14ac:dyDescent="0.2">
      <c r="A555" s="14" t="s">
        <v>20</v>
      </c>
      <c r="B555" s="14">
        <v>135</v>
      </c>
    </row>
    <row r="556" spans="1:2" x14ac:dyDescent="0.2">
      <c r="A556" s="14" t="s">
        <v>20</v>
      </c>
      <c r="B556" s="14">
        <v>140</v>
      </c>
    </row>
    <row r="557" spans="1:2" x14ac:dyDescent="0.2">
      <c r="A557" s="14" t="s">
        <v>20</v>
      </c>
      <c r="B557" s="14">
        <v>92</v>
      </c>
    </row>
    <row r="558" spans="1:2" x14ac:dyDescent="0.2">
      <c r="A558" s="14" t="s">
        <v>20</v>
      </c>
      <c r="B558" s="14">
        <v>1015</v>
      </c>
    </row>
    <row r="559" spans="1:2" x14ac:dyDescent="0.2">
      <c r="A559" s="14" t="s">
        <v>20</v>
      </c>
      <c r="B559" s="14">
        <v>323</v>
      </c>
    </row>
    <row r="560" spans="1:2" x14ac:dyDescent="0.2">
      <c r="A560" s="14" t="s">
        <v>20</v>
      </c>
      <c r="B560" s="14">
        <v>2326</v>
      </c>
    </row>
    <row r="561" spans="1:2" x14ac:dyDescent="0.2">
      <c r="A561" s="14" t="s">
        <v>20</v>
      </c>
      <c r="B561" s="14">
        <v>381</v>
      </c>
    </row>
    <row r="562" spans="1:2" x14ac:dyDescent="0.2">
      <c r="A562" s="14" t="s">
        <v>20</v>
      </c>
      <c r="B562" s="14">
        <v>480</v>
      </c>
    </row>
    <row r="563" spans="1:2" x14ac:dyDescent="0.2">
      <c r="A563" s="14" t="s">
        <v>20</v>
      </c>
      <c r="B563" s="14">
        <v>226</v>
      </c>
    </row>
    <row r="564" spans="1:2" x14ac:dyDescent="0.2">
      <c r="A564" s="14" t="s">
        <v>20</v>
      </c>
      <c r="B564" s="14">
        <v>241</v>
      </c>
    </row>
    <row r="565" spans="1:2" x14ac:dyDescent="0.2">
      <c r="A565" s="14" t="s">
        <v>20</v>
      </c>
      <c r="B565" s="14">
        <v>132</v>
      </c>
    </row>
    <row r="566" spans="1:2" x14ac:dyDescent="0.2">
      <c r="A566" s="14" t="s">
        <v>20</v>
      </c>
      <c r="B566" s="14">
        <v>2043</v>
      </c>
    </row>
  </sheetData>
  <mergeCells count="1">
    <mergeCell ref="I1:J1"/>
  </mergeCells>
  <conditionalFormatting sqref="A2:A566">
    <cfRule type="containsText" dxfId="19" priority="16" operator="containsText" text="Canceled">
      <formula>NOT(ISERROR(SEARCH("Canceled",A2)))</formula>
    </cfRule>
    <cfRule type="containsText" dxfId="18" priority="17" operator="containsText" text="Canceled">
      <formula>NOT(ISERROR(SEARCH("Canceled",A2)))</formula>
    </cfRule>
    <cfRule type="containsText" dxfId="17" priority="18" operator="containsText" text="Live">
      <formula>NOT(ISERROR(SEARCH("Live",A2)))</formula>
    </cfRule>
    <cfRule type="containsText" dxfId="16" priority="19" operator="containsText" text="Successful">
      <formula>NOT(ISERROR(SEARCH("Successful",A2)))</formula>
    </cfRule>
    <cfRule type="containsText" dxfId="15" priority="20" operator="containsText" text="Failed">
      <formula>NOT(ISERROR(SEARCH("Failed",A2)))</formula>
    </cfRule>
  </conditionalFormatting>
  <conditionalFormatting sqref="C2:C365">
    <cfRule type="containsText" dxfId="14" priority="11" operator="containsText" text="Canceled">
      <formula>NOT(ISERROR(SEARCH("Canceled",C2)))</formula>
    </cfRule>
    <cfRule type="containsText" dxfId="13" priority="12" operator="containsText" text="Canceled">
      <formula>NOT(ISERROR(SEARCH("Canceled",C2)))</formula>
    </cfRule>
    <cfRule type="containsText" dxfId="12" priority="13" operator="containsText" text="Live">
      <formula>NOT(ISERROR(SEARCH("Live",C2)))</formula>
    </cfRule>
    <cfRule type="containsText" dxfId="11" priority="14" operator="containsText" text="Successful">
      <formula>NOT(ISERROR(SEARCH("Successful",C2)))</formula>
    </cfRule>
    <cfRule type="containsText" dxfId="10" priority="15" operator="containsText" text="Failed">
      <formula>NOT(ISERROR(SEARCH("Failed",C2)))</formula>
    </cfRule>
  </conditionalFormatting>
  <conditionalFormatting sqref="I2">
    <cfRule type="containsText" dxfId="9" priority="6" operator="containsText" text="Canceled">
      <formula>NOT(ISERROR(SEARCH("Canceled",I2)))</formula>
    </cfRule>
    <cfRule type="containsText" dxfId="8" priority="7" operator="containsText" text="Canceled">
      <formula>NOT(ISERROR(SEARCH("Canceled",I2)))</formula>
    </cfRule>
    <cfRule type="containsText" dxfId="7" priority="8" operator="containsText" text="Live">
      <formula>NOT(ISERROR(SEARCH("Live",I2)))</formula>
    </cfRule>
    <cfRule type="containsText" dxfId="6" priority="9" operator="containsText" text="Successful">
      <formula>NOT(ISERROR(SEARCH("Successful",I2)))</formula>
    </cfRule>
    <cfRule type="containsText" dxfId="5" priority="10" operator="containsText" text="Failed">
      <formula>NOT(ISERROR(SEARCH("Failed",I2)))</formula>
    </cfRule>
  </conditionalFormatting>
  <conditionalFormatting sqref="J2">
    <cfRule type="containsText" dxfId="4" priority="1" operator="containsText" text="Canceled">
      <formula>NOT(ISERROR(SEARCH("Canceled",J2)))</formula>
    </cfRule>
    <cfRule type="containsText" dxfId="3" priority="2" operator="containsText" text="Canceled">
      <formula>NOT(ISERROR(SEARCH("Canceled",J2)))</formula>
    </cfRule>
    <cfRule type="containsText" dxfId="2" priority="3" operator="containsText" text="Live">
      <formula>NOT(ISERROR(SEARCH("Live",J2)))</formula>
    </cfRule>
    <cfRule type="containsText" dxfId="1" priority="4" operator="containsText" text="Successful">
      <formula>NOT(ISERROR(SEARCH("Successful",J2)))</formula>
    </cfRule>
    <cfRule type="containsText" dxfId="0" priority="5" operator="containsText" text="Failed">
      <formula>NOT(ISERROR(SEARCH("Failed",J2)))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Extra Pivot Table</vt:lpstr>
      <vt:lpstr>Crowfunding Goal Analysis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Mason Portman</cp:lastModifiedBy>
  <dcterms:created xsi:type="dcterms:W3CDTF">2021-09-29T18:52:28Z</dcterms:created>
  <dcterms:modified xsi:type="dcterms:W3CDTF">2022-12-10T17:14:30Z</dcterms:modified>
</cp:coreProperties>
</file>