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onrossi/Downloads/"/>
    </mc:Choice>
  </mc:AlternateContent>
  <xr:revisionPtr revIDLastSave="0" documentId="13_ncr:1_{08BBF7BF-2685-634F-A44B-C5FF558766B4}" xr6:coauthVersionLast="47" xr6:coauthVersionMax="47" xr10:uidLastSave="{00000000-0000-0000-0000-000000000000}"/>
  <bookViews>
    <workbookView xWindow="0" yWindow="500" windowWidth="28800" windowHeight="16180" activeTab="3" xr2:uid="{00000000-000D-0000-FFFF-FFFF00000000}"/>
  </bookViews>
  <sheets>
    <sheet name="Journal Entries" sheetId="1" r:id="rId1"/>
    <sheet name="T-Accounts" sheetId="2" r:id="rId2"/>
    <sheet name="Trial Balance" sheetId="4" r:id="rId3"/>
    <sheet name="Financial Statements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4" i="5" l="1"/>
  <c r="J12" i="2"/>
  <c r="I86" i="5"/>
  <c r="I108" i="5"/>
  <c r="I109" i="5"/>
  <c r="I104" i="5"/>
  <c r="E37" i="5"/>
  <c r="F35" i="5"/>
  <c r="K33" i="2"/>
  <c r="N46" i="2"/>
  <c r="G64" i="5"/>
  <c r="G69" i="5"/>
  <c r="G63" i="5"/>
  <c r="G62" i="5"/>
  <c r="G54" i="5"/>
  <c r="G53" i="5"/>
  <c r="G48" i="5"/>
  <c r="G50" i="5"/>
  <c r="G49" i="5"/>
  <c r="G47" i="5"/>
  <c r="G46" i="5"/>
  <c r="D39" i="5"/>
  <c r="G73" i="5" s="1"/>
  <c r="G18" i="5"/>
  <c r="G17" i="5"/>
  <c r="G7" i="5"/>
  <c r="G16" i="5"/>
  <c r="G15" i="5"/>
  <c r="I89" i="5" s="1"/>
  <c r="G13" i="5"/>
  <c r="G12" i="5"/>
  <c r="G6" i="5"/>
  <c r="I111" i="5" l="1"/>
  <c r="I99" i="5"/>
  <c r="G19" i="5"/>
  <c r="G66" i="5"/>
  <c r="G70" i="5" s="1"/>
  <c r="G55" i="5"/>
  <c r="G51" i="5"/>
  <c r="N29" i="4"/>
  <c r="O29" i="4"/>
  <c r="O16" i="4"/>
  <c r="O15" i="4"/>
  <c r="O14" i="4"/>
  <c r="O13" i="4"/>
  <c r="O12" i="4"/>
  <c r="O11" i="4"/>
  <c r="O10" i="4"/>
  <c r="N9" i="4"/>
  <c r="N8" i="4"/>
  <c r="N7" i="4"/>
  <c r="O6" i="4"/>
  <c r="N5" i="4"/>
  <c r="N4" i="4"/>
  <c r="L29" i="4"/>
  <c r="K29" i="4"/>
  <c r="L27" i="4"/>
  <c r="L26" i="4"/>
  <c r="L25" i="4"/>
  <c r="L24" i="4"/>
  <c r="K23" i="4"/>
  <c r="L22" i="4"/>
  <c r="L21" i="4"/>
  <c r="L20" i="4"/>
  <c r="L19" i="4"/>
  <c r="L18" i="4"/>
  <c r="I6" i="4"/>
  <c r="H27" i="4"/>
  <c r="H26" i="4"/>
  <c r="H25" i="4"/>
  <c r="H24" i="4"/>
  <c r="I23" i="4"/>
  <c r="H22" i="4"/>
  <c r="H21" i="4"/>
  <c r="H20" i="4"/>
  <c r="H19" i="4"/>
  <c r="H18" i="4"/>
  <c r="H17" i="4"/>
  <c r="I16" i="4"/>
  <c r="I15" i="4"/>
  <c r="I14" i="4"/>
  <c r="I13" i="4"/>
  <c r="I12" i="4"/>
  <c r="I11" i="4"/>
  <c r="I10" i="4"/>
  <c r="I29" i="4" s="1"/>
  <c r="H9" i="4"/>
  <c r="H8" i="4"/>
  <c r="H7" i="4"/>
  <c r="H5" i="4"/>
  <c r="H4" i="4"/>
  <c r="H29" i="4" s="1"/>
  <c r="D86" i="1"/>
  <c r="E86" i="1"/>
  <c r="E29" i="4"/>
  <c r="F29" i="4"/>
  <c r="O51" i="2"/>
  <c r="J51" i="2"/>
  <c r="F51" i="2"/>
  <c r="J40" i="2"/>
  <c r="F40" i="2"/>
  <c r="R44" i="2"/>
  <c r="C31" i="2"/>
  <c r="O6" i="2"/>
  <c r="O7" i="2" s="1"/>
  <c r="N8" i="2" s="1"/>
  <c r="N6" i="2"/>
  <c r="J10" i="2"/>
  <c r="C29" i="4"/>
  <c r="B29" i="4"/>
  <c r="R5" i="2"/>
  <c r="F6" i="2"/>
  <c r="B51" i="2"/>
  <c r="B40" i="2"/>
  <c r="B42" i="2" s="1"/>
  <c r="R42" i="2"/>
  <c r="O42" i="2"/>
  <c r="O44" i="2" s="1"/>
  <c r="J31" i="2"/>
  <c r="J33" i="2" s="1"/>
  <c r="G32" i="2"/>
  <c r="N31" i="2"/>
  <c r="O20" i="2"/>
  <c r="J23" i="2"/>
  <c r="K23" i="2"/>
  <c r="C20" i="2"/>
  <c r="C21" i="2" s="1"/>
  <c r="J7" i="2"/>
  <c r="K7" i="2"/>
  <c r="B12" i="2"/>
  <c r="C12" i="2"/>
  <c r="R31" i="2"/>
  <c r="R33" i="2" s="1"/>
  <c r="I113" i="5" l="1"/>
  <c r="I117" i="5" s="1"/>
  <c r="L71" i="5"/>
  <c r="G59" i="5"/>
  <c r="J71" i="5" s="1"/>
  <c r="J72" i="5" s="1"/>
  <c r="J8" i="2"/>
  <c r="K24" i="2"/>
  <c r="B13" i="2"/>
  <c r="F37" i="5" l="1"/>
  <c r="E39" i="5"/>
  <c r="G74" i="5" s="1"/>
  <c r="F39" i="5" l="1"/>
  <c r="G75" i="5"/>
  <c r="N71" i="5" l="1"/>
  <c r="G78" i="5"/>
  <c r="L72" i="5" l="1"/>
  <c r="K73" i="5" s="1"/>
</calcChain>
</file>

<file path=xl/sharedStrings.xml><?xml version="1.0" encoding="utf-8"?>
<sst xmlns="http://schemas.openxmlformats.org/spreadsheetml/2006/main" count="318" uniqueCount="145">
  <si>
    <t>#</t>
  </si>
  <si>
    <t>Date</t>
  </si>
  <si>
    <t>Account</t>
  </si>
  <si>
    <t>Debits</t>
  </si>
  <si>
    <t>Credits</t>
  </si>
  <si>
    <t>Cash</t>
  </si>
  <si>
    <t xml:space="preserve">    Common Stock</t>
  </si>
  <si>
    <t xml:space="preserve">    Notes Payable</t>
  </si>
  <si>
    <t>Equipment</t>
  </si>
  <si>
    <t xml:space="preserve">    Accounts Payable</t>
  </si>
  <si>
    <t>Prepaid Insurance</t>
  </si>
  <si>
    <t xml:space="preserve">    Cash</t>
  </si>
  <si>
    <t>Accounts Payable</t>
  </si>
  <si>
    <t xml:space="preserve">Accounts Receivable </t>
  </si>
  <si>
    <t xml:space="preserve">    Revenue</t>
  </si>
  <si>
    <t>Cost of Goods Sold</t>
  </si>
  <si>
    <t xml:space="preserve">    Inventory</t>
  </si>
  <si>
    <t>Inventory</t>
  </si>
  <si>
    <t xml:space="preserve">    Unearned Revenue</t>
  </si>
  <si>
    <t>Prepaid Expense</t>
  </si>
  <si>
    <t>Accounts Receivable</t>
  </si>
  <si>
    <t>Utility Expense</t>
  </si>
  <si>
    <t>Retained Earnings</t>
  </si>
  <si>
    <t>Salary Expense</t>
  </si>
  <si>
    <t>Interest Expense</t>
  </si>
  <si>
    <t>Memorandum entry for customer order</t>
  </si>
  <si>
    <t>Adjusting Journal Entries</t>
  </si>
  <si>
    <t>Depreciation Expense</t>
  </si>
  <si>
    <t xml:space="preserve">    Accumulated Depreciation </t>
  </si>
  <si>
    <t xml:space="preserve">    Salaries Payable</t>
  </si>
  <si>
    <t>Insurance Expense</t>
  </si>
  <si>
    <t xml:space="preserve">    Prepaid Insurance</t>
  </si>
  <si>
    <t>Unearned Revenue</t>
  </si>
  <si>
    <t>Costs of Goods Sold</t>
  </si>
  <si>
    <t xml:space="preserve">    Accrued Interest</t>
  </si>
  <si>
    <t>Advertisting Expense</t>
  </si>
  <si>
    <t xml:space="preserve">    Prepaid Expense</t>
  </si>
  <si>
    <t>Bad Debt Expense</t>
  </si>
  <si>
    <t xml:space="preserve">    Allowance for Doubtful</t>
  </si>
  <si>
    <t>Closing Entry</t>
  </si>
  <si>
    <t xml:space="preserve">    Utility Expense</t>
  </si>
  <si>
    <t xml:space="preserve">    Warehouse Expense</t>
  </si>
  <si>
    <t xml:space="preserve">    Salary Expense</t>
  </si>
  <si>
    <t xml:space="preserve">    Depreciation Expense</t>
  </si>
  <si>
    <t xml:space="preserve">    Insurance Expense</t>
  </si>
  <si>
    <t xml:space="preserve">    Interest Expense</t>
  </si>
  <si>
    <t xml:space="preserve">    Advertisting Expense</t>
  </si>
  <si>
    <t xml:space="preserve">    Bad Debt Expense</t>
  </si>
  <si>
    <t>Revenue</t>
  </si>
  <si>
    <t xml:space="preserve">    Retained Earnings</t>
  </si>
  <si>
    <t>Property Plant Equipment</t>
  </si>
  <si>
    <t>Beg Bal</t>
  </si>
  <si>
    <t>Adjust Entry 7</t>
  </si>
  <si>
    <t>Adjust Entry 12</t>
  </si>
  <si>
    <t>Unadj Bal</t>
  </si>
  <si>
    <t>Adjust Entry 11</t>
  </si>
  <si>
    <t>Adjust Trial Bal</t>
  </si>
  <si>
    <t>Accumulated Depreciation</t>
  </si>
  <si>
    <t>Notes Payable</t>
  </si>
  <si>
    <t>Accrued Liabilites</t>
  </si>
  <si>
    <t>Adjust Entry 5</t>
  </si>
  <si>
    <t>Adjust Entry 6</t>
  </si>
  <si>
    <t>Adust Trial Bal</t>
  </si>
  <si>
    <t>Salaries Payable</t>
  </si>
  <si>
    <t>Common Stock</t>
  </si>
  <si>
    <t>Adjust Entry 3</t>
  </si>
  <si>
    <t>Advertising Expense</t>
  </si>
  <si>
    <t>Allowance For Doubtful</t>
  </si>
  <si>
    <t>Adjust Entry 19</t>
  </si>
  <si>
    <t xml:space="preserve">Unadjusted </t>
  </si>
  <si>
    <t xml:space="preserve">Adjusted </t>
  </si>
  <si>
    <t>Post Closing</t>
  </si>
  <si>
    <t>Trial Balance</t>
  </si>
  <si>
    <t>Adjustments</t>
  </si>
  <si>
    <t>Account Name</t>
  </si>
  <si>
    <t>Income Statement</t>
  </si>
  <si>
    <t>Statement of Stockholders' Equity</t>
  </si>
  <si>
    <t xml:space="preserve">Common </t>
  </si>
  <si>
    <t>Retained</t>
  </si>
  <si>
    <t xml:space="preserve">Total </t>
  </si>
  <si>
    <t>Stock</t>
  </si>
  <si>
    <t>Earnings</t>
  </si>
  <si>
    <t>Equity</t>
  </si>
  <si>
    <t>Beginning Balance</t>
  </si>
  <si>
    <t>Net Income</t>
  </si>
  <si>
    <t>Balance Sheet</t>
  </si>
  <si>
    <t>Assets</t>
  </si>
  <si>
    <t>Liabilities</t>
  </si>
  <si>
    <t>Stockholders' Equity</t>
  </si>
  <si>
    <t>Net income</t>
  </si>
  <si>
    <t>Total current assets</t>
  </si>
  <si>
    <t>Property Plant Equipment net</t>
  </si>
  <si>
    <t>less: accumulated depreciation</t>
  </si>
  <si>
    <t>Total non-current assets</t>
  </si>
  <si>
    <t>Total assets</t>
  </si>
  <si>
    <t>Total liabilites</t>
  </si>
  <si>
    <t>Total stockholders equity</t>
  </si>
  <si>
    <t>A = L + E</t>
  </si>
  <si>
    <t>Warehouse Lease Expense</t>
  </si>
  <si>
    <t>Post Closing Bal</t>
  </si>
  <si>
    <t>Dividends</t>
  </si>
  <si>
    <t>Stock Issuance</t>
  </si>
  <si>
    <t>Gross Profit</t>
  </si>
  <si>
    <t>Operating Expenses</t>
  </si>
  <si>
    <t>Total Current Liabilities</t>
  </si>
  <si>
    <t>Total Long term liabilities</t>
  </si>
  <si>
    <t>Madrigal Coffee Company</t>
  </si>
  <si>
    <t>For Year Ended December 31, 2020</t>
  </si>
  <si>
    <t>Total Operating Expenses</t>
  </si>
  <si>
    <t>Operating income</t>
  </si>
  <si>
    <t>Other Income (Expense)</t>
  </si>
  <si>
    <t xml:space="preserve">    Warehouse Lease Expense</t>
  </si>
  <si>
    <t xml:space="preserve">    Advertising Expense</t>
  </si>
  <si>
    <t xml:space="preserve">            Total Other Income (Expense</t>
  </si>
  <si>
    <t>=</t>
  </si>
  <si>
    <t>+</t>
  </si>
  <si>
    <t>Liabilities + Equity=</t>
  </si>
  <si>
    <t>Statement of Cash Flows</t>
  </si>
  <si>
    <t>Cash Flows From Operating Activities</t>
  </si>
  <si>
    <t>Adjustments to Reconcile Net Income to Net Cash Provided By Operating Activities:</t>
  </si>
  <si>
    <t>Changes In Assets and Liabilities</t>
  </si>
  <si>
    <t>Prepaid Expenses</t>
  </si>
  <si>
    <t>Net Cash Provided By Operating Activities</t>
  </si>
  <si>
    <t>Cash Flows From Investing Activities</t>
  </si>
  <si>
    <t>Purchases of Property  &amp; Equipment</t>
  </si>
  <si>
    <t>Net Cash Used In Investing Activities</t>
  </si>
  <si>
    <t>Cash Flows From Financing Activities</t>
  </si>
  <si>
    <t>Sale of Common Stock</t>
  </si>
  <si>
    <t>Dividends Paid</t>
  </si>
  <si>
    <t>Net Cash Provided by Financing Activities</t>
  </si>
  <si>
    <t>Net Change in Cash</t>
  </si>
  <si>
    <t>Cash, Beginning of Year</t>
  </si>
  <si>
    <t>Cash, End of Year</t>
  </si>
  <si>
    <t>Supplemental Disclosures</t>
  </si>
  <si>
    <t>Cash Paid for Interest</t>
  </si>
  <si>
    <t>Cash Paid for Income Taxes</t>
  </si>
  <si>
    <t>Non Cash Investing &amp; Financing Activities</t>
  </si>
  <si>
    <t>Purchase of patent in exchange for preferred stock</t>
  </si>
  <si>
    <t>Purchase of Equipment Under Note Payable Obligations</t>
  </si>
  <si>
    <t>Purchase of Equipment Under Capital Lease Obligations</t>
  </si>
  <si>
    <t>For the year ended December 31, 2020</t>
  </si>
  <si>
    <t xml:space="preserve">Accrued Interest </t>
  </si>
  <si>
    <t>Add Current Year Expense</t>
  </si>
  <si>
    <t>Past Year Interest Payable</t>
  </si>
  <si>
    <t>Subtract Current Year Interest Expense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</si>
</sst>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charset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1" fontId="0" fillId="0" borderId="0" xfId="0" applyNumberFormat="1"/>
    <xf numFmtId="41" fontId="0" fillId="0" borderId="2" xfId="0" applyNumberFormat="1" applyBorder="1"/>
    <xf numFmtId="41" fontId="2" fillId="0" borderId="0" xfId="0" applyNumberFormat="1" applyFont="1" applyAlignment="1">
      <alignment horizontal="center"/>
    </xf>
    <xf numFmtId="41" fontId="2" fillId="0" borderId="2" xfId="0" applyNumberFormat="1" applyFont="1" applyBorder="1" applyAlignment="1">
      <alignment horizontal="center"/>
    </xf>
    <xf numFmtId="15" fontId="2" fillId="0" borderId="0" xfId="0" quotePrefix="1" applyNumberFormat="1" applyFont="1" applyAlignment="1">
      <alignment horizontal="center"/>
    </xf>
    <xf numFmtId="41" fontId="0" fillId="0" borderId="3" xfId="0" applyNumberFormat="1" applyBorder="1"/>
    <xf numFmtId="0" fontId="0" fillId="0" borderId="3" xfId="0" applyBorder="1"/>
    <xf numFmtId="1" fontId="0" fillId="0" borderId="0" xfId="0" applyNumberFormat="1"/>
    <xf numFmtId="41" fontId="0" fillId="0" borderId="4" xfId="0" applyNumberFormat="1" applyBorder="1"/>
    <xf numFmtId="0" fontId="4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horizontal="left"/>
    </xf>
    <xf numFmtId="41" fontId="0" fillId="0" borderId="8" xfId="0" applyNumberFormat="1" applyBorder="1"/>
    <xf numFmtId="41" fontId="0" fillId="0" borderId="0" xfId="0" applyNumberFormat="1" applyAlignment="1">
      <alignment horizontal="right"/>
    </xf>
    <xf numFmtId="164" fontId="0" fillId="0" borderId="0" xfId="1" applyNumberFormat="1" applyFont="1"/>
    <xf numFmtId="41" fontId="0" fillId="0" borderId="10" xfId="0" applyNumberFormat="1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41" fontId="0" fillId="2" borderId="0" xfId="0" applyNumberFormat="1" applyFill="1"/>
    <xf numFmtId="41" fontId="0" fillId="2" borderId="0" xfId="2" applyNumberFormat="1" applyFont="1" applyFill="1" applyBorder="1"/>
    <xf numFmtId="41" fontId="0" fillId="2" borderId="3" xfId="0" applyNumberFormat="1" applyFill="1" applyBorder="1"/>
    <xf numFmtId="164" fontId="0" fillId="2" borderId="0" xfId="1" applyNumberFormat="1" applyFont="1" applyFill="1"/>
    <xf numFmtId="0" fontId="0" fillId="2" borderId="3" xfId="0" applyFill="1" applyBorder="1"/>
    <xf numFmtId="43" fontId="0" fillId="0" borderId="0" xfId="1" applyFont="1"/>
    <xf numFmtId="43" fontId="0" fillId="0" borderId="0" xfId="1" applyFont="1" applyBorder="1"/>
    <xf numFmtId="43" fontId="2" fillId="0" borderId="0" xfId="1" applyFont="1" applyFill="1" applyBorder="1"/>
    <xf numFmtId="43" fontId="2" fillId="0" borderId="0" xfId="1" applyFont="1" applyBorder="1"/>
    <xf numFmtId="164" fontId="0" fillId="0" borderId="0" xfId="1" applyNumberFormat="1" applyFont="1" applyBorder="1"/>
    <xf numFmtId="0" fontId="1" fillId="0" borderId="0" xfId="0" applyFont="1"/>
    <xf numFmtId="165" fontId="1" fillId="0" borderId="0" xfId="0" applyNumberFormat="1" applyFont="1"/>
    <xf numFmtId="41" fontId="1" fillId="0" borderId="0" xfId="0" applyNumberFormat="1" applyFont="1"/>
    <xf numFmtId="41" fontId="1" fillId="0" borderId="2" xfId="0" applyNumberFormat="1" applyFont="1" applyBorder="1"/>
    <xf numFmtId="41" fontId="0" fillId="0" borderId="13" xfId="0" applyNumberFormat="1" applyBorder="1"/>
    <xf numFmtId="41" fontId="0" fillId="0" borderId="14" xfId="0" applyNumberFormat="1" applyBorder="1"/>
    <xf numFmtId="0" fontId="1" fillId="0" borderId="0" xfId="0" applyFont="1" applyAlignment="1">
      <alignment horizontal="right"/>
    </xf>
    <xf numFmtId="4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41" fontId="0" fillId="0" borderId="16" xfId="0" applyNumberFormat="1" applyBorder="1"/>
    <xf numFmtId="0" fontId="2" fillId="0" borderId="21" xfId="0" applyFont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right"/>
    </xf>
    <xf numFmtId="41" fontId="1" fillId="0" borderId="0" xfId="0" applyNumberFormat="1" applyFont="1" applyAlignment="1">
      <alignment horizontal="right"/>
    </xf>
    <xf numFmtId="3" fontId="0" fillId="2" borderId="0" xfId="0" applyNumberFormat="1" applyFill="1"/>
    <xf numFmtId="43" fontId="1" fillId="0" borderId="0" xfId="1" applyFont="1" applyBorder="1"/>
    <xf numFmtId="43" fontId="1" fillId="0" borderId="0" xfId="1" applyFont="1" applyFill="1" applyBorder="1"/>
    <xf numFmtId="43" fontId="1" fillId="0" borderId="0" xfId="1" quotePrefix="1" applyFont="1" applyBorder="1" applyAlignment="1">
      <alignment horizontal="right"/>
    </xf>
    <xf numFmtId="41" fontId="1" fillId="0" borderId="5" xfId="0" applyNumberFormat="1" applyFont="1" applyBorder="1"/>
    <xf numFmtId="41" fontId="1" fillId="0" borderId="0" xfId="0" quotePrefix="1" applyNumberFormat="1" applyFont="1" applyAlignment="1">
      <alignment horizontal="left"/>
    </xf>
    <xf numFmtId="41" fontId="1" fillId="0" borderId="11" xfId="0" applyNumberFormat="1" applyFont="1" applyBorder="1"/>
    <xf numFmtId="41" fontId="1" fillId="0" borderId="7" xfId="0" applyNumberFormat="1" applyFont="1" applyBorder="1"/>
    <xf numFmtId="41" fontId="1" fillId="0" borderId="9" xfId="0" applyNumberFormat="1" applyFont="1" applyBorder="1"/>
    <xf numFmtId="41" fontId="1" fillId="0" borderId="18" xfId="0" applyNumberFormat="1" applyFont="1" applyBorder="1"/>
    <xf numFmtId="41" fontId="1" fillId="0" borderId="10" xfId="0" applyNumberFormat="1" applyFont="1" applyBorder="1"/>
    <xf numFmtId="41" fontId="1" fillId="0" borderId="17" xfId="0" applyNumberFormat="1" applyFont="1" applyBorder="1"/>
    <xf numFmtId="41" fontId="1" fillId="0" borderId="16" xfId="0" applyNumberFormat="1" applyFont="1" applyBorder="1"/>
    <xf numFmtId="41" fontId="1" fillId="0" borderId="22" xfId="0" applyNumberFormat="1" applyFont="1" applyBorder="1"/>
    <xf numFmtId="41" fontId="1" fillId="0" borderId="19" xfId="0" applyNumberFormat="1" applyFont="1" applyBorder="1"/>
    <xf numFmtId="41" fontId="1" fillId="0" borderId="20" xfId="0" applyNumberFormat="1" applyFont="1" applyBorder="1"/>
    <xf numFmtId="3" fontId="1" fillId="0" borderId="0" xfId="0" applyNumberFormat="1" applyFont="1" applyAlignment="1">
      <alignment horizontal="left"/>
    </xf>
    <xf numFmtId="41" fontId="1" fillId="0" borderId="10" xfId="0" quotePrefix="1" applyNumberFormat="1" applyFont="1" applyBorder="1" applyAlignment="1">
      <alignment horizontal="right"/>
    </xf>
    <xf numFmtId="41" fontId="1" fillId="0" borderId="15" xfId="0" applyNumberFormat="1" applyFont="1" applyBorder="1"/>
    <xf numFmtId="0" fontId="1" fillId="0" borderId="3" xfId="0" applyFont="1" applyBorder="1"/>
    <xf numFmtId="41" fontId="1" fillId="0" borderId="3" xfId="0" applyNumberFormat="1" applyFont="1" applyBorder="1"/>
    <xf numFmtId="0" fontId="1" fillId="0" borderId="9" xfId="0" applyFont="1" applyBorder="1"/>
    <xf numFmtId="41" fontId="1" fillId="0" borderId="6" xfId="0" applyNumberFormat="1" applyFont="1" applyBorder="1"/>
    <xf numFmtId="0" fontId="1" fillId="0" borderId="5" xfId="0" applyFont="1" applyBorder="1"/>
    <xf numFmtId="41" fontId="1" fillId="0" borderId="12" xfId="0" applyNumberFormat="1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0" xfId="0" applyFont="1" applyAlignment="1">
      <alignment horizontal="center"/>
    </xf>
    <xf numFmtId="41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41" fontId="1" fillId="0" borderId="3" xfId="0" applyNumberFormat="1" applyFont="1" applyBorder="1" applyAlignment="1">
      <alignment horizontal="center"/>
    </xf>
    <xf numFmtId="41" fontId="0" fillId="0" borderId="0" xfId="0" applyNumberFormat="1" applyBorder="1"/>
    <xf numFmtId="0" fontId="1" fillId="0" borderId="11" xfId="0" applyFont="1" applyBorder="1"/>
    <xf numFmtId="3" fontId="1" fillId="0" borderId="18" xfId="0" applyNumberFormat="1" applyFont="1" applyBorder="1"/>
    <xf numFmtId="3" fontId="1" fillId="0" borderId="17" xfId="0" applyNumberFormat="1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9" xfId="0" applyNumberFormat="1" applyFont="1" applyBorder="1"/>
    <xf numFmtId="0" fontId="1" fillId="0" borderId="7" xfId="0" applyNumberFormat="1" applyFont="1" applyBorder="1"/>
    <xf numFmtId="3" fontId="1" fillId="0" borderId="11" xfId="0" applyNumberFormat="1" applyFont="1" applyBorder="1"/>
    <xf numFmtId="3" fontId="1" fillId="0" borderId="7" xfId="0" applyNumberFormat="1" applyFont="1" applyBorder="1"/>
    <xf numFmtId="3" fontId="1" fillId="0" borderId="9" xfId="0" applyNumberFormat="1" applyFont="1" applyBorder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4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6" fillId="0" borderId="0" xfId="0" applyFont="1"/>
    <xf numFmtId="164" fontId="6" fillId="0" borderId="0" xfId="1" applyNumberFormat="1" applyFont="1"/>
    <xf numFmtId="0" fontId="6" fillId="0" borderId="0" xfId="0" applyFont="1" applyAlignment="1">
      <alignment horizontal="left"/>
    </xf>
    <xf numFmtId="164" fontId="6" fillId="0" borderId="3" xfId="1" applyNumberFormat="1" applyFont="1" applyBorder="1"/>
    <xf numFmtId="164" fontId="6" fillId="0" borderId="4" xfId="1" applyNumberFormat="1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1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5" fontId="2" fillId="0" borderId="0" xfId="0" quotePrefix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9"/>
  <sheetViews>
    <sheetView zoomScaleNormal="100" workbookViewId="0">
      <pane ySplit="2" topLeftCell="A3" activePane="bottomLeft" state="frozen"/>
      <selection pane="bottomLeft" activeCell="G51" sqref="G51"/>
    </sheetView>
  </sheetViews>
  <sheetFormatPr baseColWidth="10" defaultColWidth="8.83203125" defaultRowHeight="13" x14ac:dyDescent="0.15"/>
  <cols>
    <col min="1" max="1" width="7" customWidth="1"/>
    <col min="2" max="2" width="8.1640625" style="23" customWidth="1"/>
    <col min="3" max="3" width="33" customWidth="1"/>
    <col min="4" max="4" width="18.83203125" style="5" customWidth="1"/>
    <col min="5" max="5" width="19.83203125" style="6" customWidth="1"/>
    <col min="7" max="7" width="21" bestFit="1" customWidth="1"/>
    <col min="8" max="8" width="12.83203125" bestFit="1" customWidth="1"/>
  </cols>
  <sheetData>
    <row r="2" spans="1:9" x14ac:dyDescent="0.15">
      <c r="A2" s="2" t="s">
        <v>0</v>
      </c>
      <c r="B2" s="22" t="s">
        <v>1</v>
      </c>
      <c r="C2" s="2" t="s">
        <v>2</v>
      </c>
      <c r="D2" s="7" t="s">
        <v>3</v>
      </c>
      <c r="E2" s="8" t="s">
        <v>4</v>
      </c>
    </row>
    <row r="3" spans="1:9" x14ac:dyDescent="0.15">
      <c r="A3">
        <v>1</v>
      </c>
      <c r="B3" s="23">
        <v>43831</v>
      </c>
      <c r="C3" s="37" t="s">
        <v>5</v>
      </c>
      <c r="D3" s="5">
        <v>225000</v>
      </c>
    </row>
    <row r="4" spans="1:9" x14ac:dyDescent="0.15">
      <c r="A4" s="37"/>
      <c r="B4" s="38"/>
      <c r="C4" s="37" t="s">
        <v>6</v>
      </c>
      <c r="E4" s="6">
        <v>225000</v>
      </c>
      <c r="F4" s="32"/>
      <c r="G4" s="32"/>
      <c r="H4" s="33"/>
    </row>
    <row r="5" spans="1:9" x14ac:dyDescent="0.15">
      <c r="A5" s="37"/>
      <c r="B5" s="38"/>
      <c r="C5" s="37"/>
      <c r="F5" s="32"/>
      <c r="G5" s="32"/>
      <c r="H5" s="33"/>
    </row>
    <row r="6" spans="1:9" x14ac:dyDescent="0.15">
      <c r="A6" s="37">
        <v>4</v>
      </c>
      <c r="B6" s="38">
        <v>43861</v>
      </c>
      <c r="C6" s="37" t="s">
        <v>5</v>
      </c>
      <c r="D6" s="5">
        <v>250000</v>
      </c>
      <c r="F6" s="32"/>
      <c r="G6" s="53"/>
      <c r="H6" s="33"/>
    </row>
    <row r="7" spans="1:9" x14ac:dyDescent="0.15">
      <c r="A7" s="37"/>
      <c r="B7" s="38"/>
      <c r="C7" s="37" t="s">
        <v>7</v>
      </c>
      <c r="E7" s="6">
        <v>250000</v>
      </c>
      <c r="F7" s="32"/>
      <c r="G7" s="53"/>
      <c r="H7" s="33"/>
    </row>
    <row r="8" spans="1:9" x14ac:dyDescent="0.15">
      <c r="A8" s="37"/>
      <c r="B8" s="38"/>
      <c r="C8" s="37"/>
      <c r="F8" s="32"/>
      <c r="G8" s="53"/>
      <c r="H8" s="33"/>
    </row>
    <row r="9" spans="1:9" x14ac:dyDescent="0.15">
      <c r="A9" s="37">
        <v>5</v>
      </c>
      <c r="B9" s="38">
        <v>43889</v>
      </c>
      <c r="C9" s="37" t="s">
        <v>8</v>
      </c>
      <c r="D9" s="5">
        <v>202500</v>
      </c>
      <c r="F9" s="32"/>
      <c r="G9" s="37"/>
      <c r="H9" s="5"/>
      <c r="I9" s="5"/>
    </row>
    <row r="10" spans="1:9" x14ac:dyDescent="0.15">
      <c r="A10" s="37"/>
      <c r="B10" s="38"/>
      <c r="C10" s="37" t="s">
        <v>9</v>
      </c>
      <c r="E10" s="6">
        <v>202500</v>
      </c>
      <c r="F10" s="32"/>
      <c r="G10" s="53"/>
      <c r="H10" s="33"/>
    </row>
    <row r="11" spans="1:9" x14ac:dyDescent="0.15">
      <c r="A11" s="37"/>
      <c r="B11" s="38"/>
      <c r="C11" s="37"/>
      <c r="F11" s="32"/>
      <c r="G11" s="53"/>
      <c r="H11" s="33"/>
    </row>
    <row r="12" spans="1:9" x14ac:dyDescent="0.15">
      <c r="A12" s="37">
        <v>7</v>
      </c>
      <c r="B12" s="38">
        <v>43918</v>
      </c>
      <c r="C12" s="37" t="s">
        <v>10</v>
      </c>
      <c r="D12" s="5">
        <v>32500</v>
      </c>
      <c r="F12" s="32"/>
      <c r="G12" s="37"/>
      <c r="H12" s="5"/>
      <c r="I12" s="5"/>
    </row>
    <row r="13" spans="1:9" x14ac:dyDescent="0.15">
      <c r="A13" s="37"/>
      <c r="B13" s="38"/>
      <c r="C13" s="37" t="s">
        <v>11</v>
      </c>
      <c r="E13" s="6">
        <v>32500</v>
      </c>
      <c r="F13" s="32"/>
      <c r="G13" s="33"/>
      <c r="H13" s="33"/>
    </row>
    <row r="14" spans="1:9" x14ac:dyDescent="0.15">
      <c r="A14" s="37"/>
      <c r="B14" s="38"/>
      <c r="C14" s="37"/>
      <c r="F14" s="32"/>
      <c r="G14" s="32"/>
      <c r="H14" s="33"/>
    </row>
    <row r="15" spans="1:9" x14ac:dyDescent="0.15">
      <c r="A15" s="37">
        <v>8</v>
      </c>
      <c r="B15" s="38">
        <v>43983</v>
      </c>
      <c r="C15" s="37" t="s">
        <v>12</v>
      </c>
      <c r="D15" s="39">
        <v>213000</v>
      </c>
      <c r="E15" s="40"/>
      <c r="F15" s="32"/>
      <c r="G15" s="32"/>
      <c r="H15" s="33"/>
    </row>
    <row r="16" spans="1:9" x14ac:dyDescent="0.15">
      <c r="A16" s="37"/>
      <c r="B16" s="38"/>
      <c r="C16" s="37" t="s">
        <v>11</v>
      </c>
      <c r="D16" s="39"/>
      <c r="E16" s="40">
        <v>213000</v>
      </c>
      <c r="F16" s="32"/>
      <c r="G16" s="37"/>
      <c r="H16" s="5"/>
      <c r="I16" s="5"/>
    </row>
    <row r="17" spans="1:9" x14ac:dyDescent="0.15">
      <c r="A17" s="37"/>
      <c r="B17" s="38"/>
      <c r="C17" s="37"/>
      <c r="F17" s="32"/>
      <c r="G17" s="37"/>
      <c r="H17" s="5"/>
      <c r="I17" s="5"/>
    </row>
    <row r="18" spans="1:9" x14ac:dyDescent="0.15">
      <c r="A18" s="37">
        <v>9</v>
      </c>
      <c r="B18" s="38">
        <v>43983</v>
      </c>
      <c r="C18" s="37" t="s">
        <v>13</v>
      </c>
      <c r="D18" s="5">
        <v>108500</v>
      </c>
      <c r="F18" s="32"/>
      <c r="G18" s="32"/>
      <c r="H18" s="33"/>
    </row>
    <row r="19" spans="1:9" x14ac:dyDescent="0.15">
      <c r="A19" s="37"/>
      <c r="B19" s="38"/>
      <c r="C19" s="37" t="s">
        <v>14</v>
      </c>
      <c r="E19" s="6">
        <v>108500</v>
      </c>
      <c r="F19" s="32"/>
      <c r="G19" s="32"/>
      <c r="H19" s="33"/>
    </row>
    <row r="20" spans="1:9" x14ac:dyDescent="0.15">
      <c r="A20" s="37"/>
      <c r="B20" s="38"/>
      <c r="C20" s="37" t="s">
        <v>15</v>
      </c>
      <c r="D20" s="5">
        <v>47250</v>
      </c>
      <c r="F20" s="32"/>
      <c r="G20" s="37"/>
      <c r="H20" s="5"/>
      <c r="I20" s="5"/>
    </row>
    <row r="21" spans="1:9" x14ac:dyDescent="0.15">
      <c r="A21" s="37"/>
      <c r="B21" s="38"/>
      <c r="C21" s="37" t="s">
        <v>16</v>
      </c>
      <c r="E21" s="6">
        <v>47250</v>
      </c>
    </row>
    <row r="22" spans="1:9" x14ac:dyDescent="0.15">
      <c r="A22" s="37"/>
      <c r="B22" s="38"/>
      <c r="C22" s="37"/>
    </row>
    <row r="23" spans="1:9" x14ac:dyDescent="0.15">
      <c r="A23" s="37">
        <v>10</v>
      </c>
      <c r="B23" s="38">
        <v>44019</v>
      </c>
      <c r="C23" s="37" t="s">
        <v>17</v>
      </c>
      <c r="D23" s="5">
        <v>230000</v>
      </c>
    </row>
    <row r="24" spans="1:9" x14ac:dyDescent="0.15">
      <c r="A24" s="37"/>
      <c r="B24" s="38"/>
      <c r="C24" s="37" t="s">
        <v>9</v>
      </c>
      <c r="E24" s="6">
        <v>230000</v>
      </c>
    </row>
    <row r="25" spans="1:9" x14ac:dyDescent="0.15">
      <c r="A25" s="37"/>
      <c r="B25" s="38"/>
      <c r="C25" s="37"/>
    </row>
    <row r="26" spans="1:9" x14ac:dyDescent="0.15">
      <c r="A26" s="37">
        <v>11</v>
      </c>
      <c r="B26" s="38">
        <v>44051</v>
      </c>
      <c r="C26" s="37" t="s">
        <v>5</v>
      </c>
      <c r="D26" s="5">
        <v>342000</v>
      </c>
      <c r="G26" s="37"/>
      <c r="H26" s="5"/>
      <c r="I26" s="5"/>
    </row>
    <row r="27" spans="1:9" x14ac:dyDescent="0.15">
      <c r="A27" s="37"/>
      <c r="B27" s="38"/>
      <c r="C27" s="37" t="s">
        <v>18</v>
      </c>
      <c r="E27" s="6">
        <v>342000</v>
      </c>
    </row>
    <row r="28" spans="1:9" x14ac:dyDescent="0.15">
      <c r="A28" s="37"/>
      <c r="B28" s="38"/>
      <c r="C28" s="37"/>
    </row>
    <row r="29" spans="1:9" x14ac:dyDescent="0.15">
      <c r="A29" s="37">
        <v>12</v>
      </c>
      <c r="B29" s="38">
        <v>44075</v>
      </c>
      <c r="C29" s="37" t="s">
        <v>19</v>
      </c>
      <c r="D29" s="5">
        <v>12000</v>
      </c>
      <c r="G29" s="37"/>
      <c r="H29" s="5"/>
      <c r="I29" s="5"/>
    </row>
    <row r="30" spans="1:9" x14ac:dyDescent="0.15">
      <c r="A30" s="37"/>
      <c r="B30" s="38"/>
      <c r="C30" s="37" t="s">
        <v>11</v>
      </c>
      <c r="E30" s="6">
        <v>12000</v>
      </c>
    </row>
    <row r="31" spans="1:9" x14ac:dyDescent="0.15">
      <c r="A31" s="37"/>
      <c r="B31" s="38"/>
      <c r="C31" s="37"/>
      <c r="G31" s="37"/>
      <c r="H31" s="5"/>
      <c r="I31" s="5"/>
    </row>
    <row r="32" spans="1:9" x14ac:dyDescent="0.15">
      <c r="A32" s="37">
        <v>13</v>
      </c>
      <c r="B32" s="38">
        <v>44107</v>
      </c>
      <c r="C32" s="37" t="s">
        <v>12</v>
      </c>
      <c r="D32" s="39">
        <v>175000</v>
      </c>
      <c r="E32" s="40"/>
    </row>
    <row r="33" spans="1:9" x14ac:dyDescent="0.15">
      <c r="A33" s="37"/>
      <c r="B33" s="38"/>
      <c r="C33" s="37" t="s">
        <v>11</v>
      </c>
      <c r="D33" s="39"/>
      <c r="E33" s="40">
        <v>175000</v>
      </c>
    </row>
    <row r="34" spans="1:9" x14ac:dyDescent="0.15">
      <c r="A34" s="37"/>
      <c r="B34" s="38"/>
      <c r="C34" s="37"/>
      <c r="G34" s="37"/>
      <c r="H34" s="5"/>
      <c r="I34" s="5"/>
    </row>
    <row r="35" spans="1:9" x14ac:dyDescent="0.15">
      <c r="A35" s="37">
        <v>14</v>
      </c>
      <c r="B35" s="38">
        <v>44119</v>
      </c>
      <c r="C35" s="37" t="s">
        <v>5</v>
      </c>
      <c r="D35" s="5">
        <v>8850</v>
      </c>
    </row>
    <row r="36" spans="1:9" x14ac:dyDescent="0.15">
      <c r="A36" s="37"/>
      <c r="B36" s="38"/>
      <c r="C36" s="37" t="s">
        <v>14</v>
      </c>
      <c r="E36" s="6">
        <v>8850</v>
      </c>
      <c r="G36" s="37"/>
      <c r="H36" s="5"/>
      <c r="I36" s="5"/>
    </row>
    <row r="37" spans="1:9" x14ac:dyDescent="0.15">
      <c r="A37" s="37"/>
      <c r="B37" s="38"/>
      <c r="C37" s="37" t="s">
        <v>15</v>
      </c>
      <c r="D37" s="5">
        <v>4350</v>
      </c>
    </row>
    <row r="38" spans="1:9" x14ac:dyDescent="0.15">
      <c r="A38" s="37"/>
      <c r="B38" s="38"/>
      <c r="C38" s="37" t="s">
        <v>16</v>
      </c>
      <c r="E38" s="6">
        <v>4350</v>
      </c>
    </row>
    <row r="39" spans="1:9" x14ac:dyDescent="0.15">
      <c r="A39" s="37"/>
      <c r="B39" s="38"/>
      <c r="C39" s="37"/>
    </row>
    <row r="40" spans="1:9" x14ac:dyDescent="0.15">
      <c r="A40" s="37">
        <v>15</v>
      </c>
      <c r="B40" s="38">
        <v>44142</v>
      </c>
      <c r="C40" s="37" t="s">
        <v>20</v>
      </c>
      <c r="D40" s="5">
        <v>72000</v>
      </c>
      <c r="G40" s="37"/>
      <c r="H40" s="5"/>
      <c r="I40" s="5"/>
    </row>
    <row r="41" spans="1:9" x14ac:dyDescent="0.15">
      <c r="A41" s="37"/>
      <c r="B41" s="38"/>
      <c r="C41" s="37" t="s">
        <v>14</v>
      </c>
      <c r="E41" s="6">
        <v>72000</v>
      </c>
    </row>
    <row r="42" spans="1:9" x14ac:dyDescent="0.15">
      <c r="A42" s="37"/>
      <c r="B42" s="38"/>
      <c r="C42" s="37" t="s">
        <v>15</v>
      </c>
      <c r="D42" s="5">
        <v>32500</v>
      </c>
    </row>
    <row r="43" spans="1:9" x14ac:dyDescent="0.15">
      <c r="A43" s="37"/>
      <c r="B43" s="38"/>
      <c r="C43" s="37" t="s">
        <v>16</v>
      </c>
      <c r="E43" s="6">
        <v>32500</v>
      </c>
    </row>
    <row r="44" spans="1:9" x14ac:dyDescent="0.15">
      <c r="A44" s="37"/>
      <c r="B44" s="38"/>
      <c r="C44" s="37"/>
      <c r="G44" s="1"/>
    </row>
    <row r="45" spans="1:9" x14ac:dyDescent="0.15">
      <c r="A45" s="37">
        <v>16</v>
      </c>
      <c r="B45" s="38">
        <v>44175</v>
      </c>
      <c r="C45" s="37" t="s">
        <v>21</v>
      </c>
      <c r="D45" s="5">
        <v>520</v>
      </c>
      <c r="G45" s="37"/>
      <c r="H45" s="5"/>
      <c r="I45" s="5"/>
    </row>
    <row r="46" spans="1:9" x14ac:dyDescent="0.15">
      <c r="A46" s="37"/>
      <c r="B46" s="38"/>
      <c r="C46" s="37" t="s">
        <v>9</v>
      </c>
      <c r="E46" s="6">
        <v>520</v>
      </c>
      <c r="G46" s="37"/>
      <c r="I46" s="37"/>
    </row>
    <row r="47" spans="1:9" x14ac:dyDescent="0.15">
      <c r="A47" s="37"/>
      <c r="B47" s="38"/>
      <c r="C47" s="37"/>
      <c r="G47" s="37"/>
      <c r="H47" s="5"/>
      <c r="I47" s="5"/>
    </row>
    <row r="48" spans="1:9" x14ac:dyDescent="0.15">
      <c r="A48" s="37">
        <v>17</v>
      </c>
      <c r="B48" s="38">
        <v>44180</v>
      </c>
      <c r="C48" s="37" t="s">
        <v>22</v>
      </c>
      <c r="D48" s="5">
        <v>2500</v>
      </c>
      <c r="G48" s="37"/>
      <c r="I48" s="37"/>
    </row>
    <row r="49" spans="1:11" x14ac:dyDescent="0.15">
      <c r="A49" s="37"/>
      <c r="B49" s="38"/>
      <c r="C49" s="37" t="s">
        <v>11</v>
      </c>
      <c r="E49" s="6">
        <v>2500</v>
      </c>
      <c r="F49" s="32"/>
      <c r="G49" s="34"/>
      <c r="H49" s="33"/>
    </row>
    <row r="50" spans="1:11" x14ac:dyDescent="0.15">
      <c r="A50" s="37"/>
      <c r="B50" s="38"/>
      <c r="C50" s="37"/>
      <c r="F50" s="32"/>
      <c r="G50" s="53"/>
      <c r="H50" s="33"/>
    </row>
    <row r="51" spans="1:11" x14ac:dyDescent="0.15">
      <c r="A51" s="37">
        <v>2</v>
      </c>
      <c r="B51" s="38">
        <v>43891</v>
      </c>
      <c r="C51" s="37" t="s">
        <v>98</v>
      </c>
      <c r="D51" s="5">
        <v>82500</v>
      </c>
      <c r="F51" s="32"/>
      <c r="G51" s="53"/>
      <c r="H51" s="33"/>
      <c r="I51" s="37"/>
    </row>
    <row r="52" spans="1:11" x14ac:dyDescent="0.15">
      <c r="A52" s="37"/>
      <c r="B52" s="38"/>
      <c r="C52" s="37" t="s">
        <v>11</v>
      </c>
      <c r="E52" s="6">
        <v>82500</v>
      </c>
      <c r="F52" s="32"/>
      <c r="G52" s="34"/>
      <c r="H52" s="33"/>
    </row>
    <row r="53" spans="1:11" x14ac:dyDescent="0.15">
      <c r="A53" s="37"/>
      <c r="B53" s="38"/>
      <c r="C53" s="37"/>
      <c r="F53" s="32"/>
      <c r="G53" s="54"/>
      <c r="H53" s="33"/>
    </row>
    <row r="54" spans="1:11" x14ac:dyDescent="0.15">
      <c r="A54" s="37">
        <v>3</v>
      </c>
      <c r="B54" s="38">
        <v>44196</v>
      </c>
      <c r="C54" s="37" t="s">
        <v>23</v>
      </c>
      <c r="D54" s="5">
        <v>45000</v>
      </c>
      <c r="F54" s="32"/>
      <c r="G54" s="54"/>
      <c r="H54" s="33"/>
      <c r="I54" s="37"/>
    </row>
    <row r="55" spans="1:11" x14ac:dyDescent="0.15">
      <c r="A55" s="37"/>
      <c r="B55" s="38"/>
      <c r="C55" s="37" t="s">
        <v>11</v>
      </c>
      <c r="E55" s="6">
        <v>45000</v>
      </c>
      <c r="F55" s="32"/>
      <c r="G55" s="37"/>
      <c r="H55" s="39"/>
      <c r="I55" s="39"/>
    </row>
    <row r="56" spans="1:11" x14ac:dyDescent="0.15">
      <c r="A56" s="37"/>
      <c r="B56" s="38"/>
      <c r="C56" s="37"/>
      <c r="F56" s="32"/>
      <c r="G56" s="35"/>
      <c r="H56" s="55"/>
      <c r="I56" s="37"/>
    </row>
    <row r="57" spans="1:11" x14ac:dyDescent="0.15">
      <c r="A57" s="37">
        <v>4</v>
      </c>
      <c r="B57" s="38">
        <v>44196</v>
      </c>
      <c r="C57" s="37" t="s">
        <v>24</v>
      </c>
      <c r="D57" s="5">
        <v>9900</v>
      </c>
      <c r="F57" s="32"/>
      <c r="G57" s="54"/>
      <c r="H57" s="33"/>
    </row>
    <row r="58" spans="1:11" x14ac:dyDescent="0.15">
      <c r="A58" s="37"/>
      <c r="B58" s="38"/>
      <c r="C58" s="37" t="s">
        <v>11</v>
      </c>
      <c r="E58" s="6">
        <v>9900</v>
      </c>
      <c r="F58" s="32"/>
      <c r="G58" s="37"/>
      <c r="H58" s="39"/>
      <c r="I58" s="39"/>
    </row>
    <row r="59" spans="1:11" x14ac:dyDescent="0.15">
      <c r="A59" s="37"/>
      <c r="B59" s="38"/>
      <c r="C59" s="37"/>
      <c r="F59" s="32"/>
      <c r="G59" s="34"/>
      <c r="H59" s="33"/>
    </row>
    <row r="60" spans="1:11" x14ac:dyDescent="0.15">
      <c r="A60" s="37">
        <v>18</v>
      </c>
      <c r="B60" s="38">
        <v>44196</v>
      </c>
      <c r="C60" s="37" t="s">
        <v>25</v>
      </c>
      <c r="F60" s="32"/>
      <c r="G60" s="54"/>
      <c r="H60" s="33"/>
      <c r="I60" s="37"/>
      <c r="K60" s="37"/>
    </row>
    <row r="61" spans="1:11" x14ac:dyDescent="0.15">
      <c r="A61" s="37"/>
      <c r="B61" s="38"/>
      <c r="C61" s="37"/>
      <c r="F61" s="32"/>
      <c r="G61" s="37"/>
      <c r="H61" s="39"/>
      <c r="I61" s="39"/>
      <c r="J61" s="12"/>
    </row>
    <row r="62" spans="1:11" x14ac:dyDescent="0.15">
      <c r="A62" s="1" t="s">
        <v>26</v>
      </c>
      <c r="B62" s="24"/>
      <c r="F62" s="32"/>
      <c r="G62" s="54"/>
      <c r="H62" s="33"/>
      <c r="I62" s="37"/>
      <c r="J62" s="12"/>
    </row>
    <row r="63" spans="1:11" x14ac:dyDescent="0.15">
      <c r="A63" s="37"/>
      <c r="B63" s="38"/>
      <c r="C63" s="37"/>
      <c r="D63" s="39"/>
      <c r="E63" s="40"/>
      <c r="F63" s="32"/>
      <c r="G63" s="54"/>
      <c r="H63" s="33"/>
      <c r="I63" s="37"/>
      <c r="J63" s="12"/>
    </row>
    <row r="64" spans="1:11" x14ac:dyDescent="0.15">
      <c r="A64" s="37">
        <v>5</v>
      </c>
      <c r="B64" s="38">
        <v>44193</v>
      </c>
      <c r="C64" s="37" t="s">
        <v>27</v>
      </c>
      <c r="D64" s="39">
        <v>16875</v>
      </c>
      <c r="E64" s="40"/>
      <c r="F64" s="32"/>
      <c r="G64" s="37"/>
      <c r="H64" s="39"/>
      <c r="I64" s="39"/>
      <c r="J64" s="12"/>
    </row>
    <row r="65" spans="1:11" x14ac:dyDescent="0.15">
      <c r="A65" s="37"/>
      <c r="B65" s="38"/>
      <c r="C65" s="37" t="s">
        <v>28</v>
      </c>
      <c r="D65" s="39"/>
      <c r="E65" s="40">
        <v>16875</v>
      </c>
      <c r="F65" s="32"/>
      <c r="G65" s="54"/>
      <c r="H65" s="33"/>
      <c r="I65" s="37"/>
      <c r="J65" s="12"/>
    </row>
    <row r="66" spans="1:11" x14ac:dyDescent="0.15">
      <c r="A66" s="37"/>
      <c r="B66" s="38"/>
      <c r="C66" s="37"/>
      <c r="D66" s="39"/>
      <c r="E66" s="40"/>
      <c r="F66" s="32"/>
      <c r="G66" s="37"/>
      <c r="H66" s="39"/>
      <c r="I66" s="39"/>
      <c r="J66" s="12"/>
    </row>
    <row r="67" spans="1:11" x14ac:dyDescent="0.15">
      <c r="A67" s="37">
        <v>3</v>
      </c>
      <c r="B67" s="38">
        <v>44196</v>
      </c>
      <c r="C67" s="37" t="s">
        <v>23</v>
      </c>
      <c r="D67" s="39">
        <v>4500</v>
      </c>
      <c r="E67" s="40"/>
      <c r="F67" s="32"/>
      <c r="G67" s="54"/>
      <c r="H67" s="33"/>
      <c r="I67" s="37"/>
      <c r="J67" s="12"/>
    </row>
    <row r="68" spans="1:11" x14ac:dyDescent="0.15">
      <c r="A68" s="37"/>
      <c r="B68" s="38"/>
      <c r="C68" s="37" t="s">
        <v>29</v>
      </c>
      <c r="D68" s="39"/>
      <c r="E68" s="40">
        <v>4500</v>
      </c>
      <c r="F68" s="32"/>
      <c r="G68" s="54"/>
      <c r="H68" s="33"/>
      <c r="J68" s="5"/>
    </row>
    <row r="69" spans="1:11" x14ac:dyDescent="0.15">
      <c r="A69" s="37"/>
      <c r="B69" s="38"/>
      <c r="C69" s="37"/>
      <c r="D69" s="39"/>
      <c r="E69" s="40"/>
      <c r="F69" s="32"/>
      <c r="G69" s="54"/>
      <c r="H69" s="55"/>
      <c r="I69" s="37"/>
    </row>
    <row r="70" spans="1:11" x14ac:dyDescent="0.15">
      <c r="A70" s="37">
        <v>7</v>
      </c>
      <c r="B70" s="38">
        <v>44196</v>
      </c>
      <c r="C70" s="37" t="s">
        <v>30</v>
      </c>
      <c r="D70" s="39">
        <v>24375</v>
      </c>
      <c r="E70" s="40"/>
      <c r="F70" s="32"/>
      <c r="G70" s="37"/>
      <c r="H70" s="39"/>
      <c r="I70" s="39"/>
    </row>
    <row r="71" spans="1:11" x14ac:dyDescent="0.15">
      <c r="A71" s="37"/>
      <c r="B71" s="38"/>
      <c r="C71" s="37" t="s">
        <v>31</v>
      </c>
      <c r="D71" s="39"/>
      <c r="E71" s="40">
        <v>24375</v>
      </c>
      <c r="F71" s="32"/>
      <c r="G71" s="35"/>
      <c r="H71" s="55"/>
      <c r="I71" s="37"/>
      <c r="K71" s="37"/>
    </row>
    <row r="72" spans="1:11" x14ac:dyDescent="0.15">
      <c r="A72" s="37"/>
      <c r="B72" s="38"/>
      <c r="C72" s="37"/>
      <c r="D72" s="39"/>
      <c r="E72" s="40"/>
      <c r="F72" s="32"/>
      <c r="G72" s="54"/>
      <c r="H72" s="33"/>
      <c r="J72" s="12"/>
    </row>
    <row r="73" spans="1:11" x14ac:dyDescent="0.15">
      <c r="A73" s="37">
        <v>11</v>
      </c>
      <c r="B73" s="38">
        <v>44196</v>
      </c>
      <c r="C73" s="37" t="s">
        <v>32</v>
      </c>
      <c r="D73" s="39">
        <v>228000</v>
      </c>
      <c r="E73" s="40"/>
      <c r="F73" s="32"/>
      <c r="G73" s="37"/>
      <c r="H73" s="39"/>
      <c r="I73" s="39"/>
      <c r="J73" s="12"/>
    </row>
    <row r="74" spans="1:11" x14ac:dyDescent="0.15">
      <c r="A74" s="37"/>
      <c r="B74" s="38"/>
      <c r="C74" s="37" t="s">
        <v>14</v>
      </c>
      <c r="D74" s="39"/>
      <c r="E74" s="40">
        <v>228000</v>
      </c>
      <c r="F74" s="32"/>
      <c r="G74" s="34"/>
      <c r="H74" s="33"/>
    </row>
    <row r="75" spans="1:11" x14ac:dyDescent="0.15">
      <c r="A75" s="37"/>
      <c r="B75" s="38"/>
      <c r="C75" s="37" t="s">
        <v>33</v>
      </c>
      <c r="D75" s="39">
        <v>116000</v>
      </c>
      <c r="E75" s="40"/>
      <c r="F75" s="32"/>
      <c r="G75" s="37"/>
      <c r="H75" s="39"/>
      <c r="I75" s="39"/>
    </row>
    <row r="76" spans="1:11" x14ac:dyDescent="0.15">
      <c r="A76" s="37"/>
      <c r="B76" s="38"/>
      <c r="C76" s="37" t="s">
        <v>16</v>
      </c>
      <c r="D76" s="39"/>
      <c r="E76" s="40">
        <v>116000</v>
      </c>
      <c r="F76" s="32"/>
      <c r="G76" s="54"/>
      <c r="H76" s="33"/>
      <c r="I76" s="37"/>
    </row>
    <row r="77" spans="1:11" x14ac:dyDescent="0.15">
      <c r="A77" s="37"/>
      <c r="B77" s="38"/>
      <c r="C77" s="37"/>
      <c r="D77" s="39"/>
      <c r="E77" s="40"/>
      <c r="F77" s="32"/>
      <c r="G77" s="54"/>
      <c r="H77" s="33"/>
    </row>
    <row r="78" spans="1:11" x14ac:dyDescent="0.15">
      <c r="A78" s="37">
        <v>6</v>
      </c>
      <c r="B78" s="38">
        <v>44196</v>
      </c>
      <c r="C78" s="37" t="s">
        <v>24</v>
      </c>
      <c r="D78" s="39">
        <v>990</v>
      </c>
      <c r="E78" s="40"/>
      <c r="G78" s="37"/>
      <c r="H78" s="39"/>
      <c r="I78" s="39"/>
    </row>
    <row r="79" spans="1:11" x14ac:dyDescent="0.15">
      <c r="A79" s="37"/>
      <c r="B79" s="38"/>
      <c r="C79" s="37" t="s">
        <v>34</v>
      </c>
      <c r="D79" s="39"/>
      <c r="E79" s="40">
        <v>990</v>
      </c>
    </row>
    <row r="80" spans="1:11" x14ac:dyDescent="0.15">
      <c r="A80" s="37"/>
      <c r="B80" s="38"/>
      <c r="C80" s="37"/>
      <c r="D80" s="39"/>
      <c r="E80" s="40"/>
    </row>
    <row r="81" spans="1:9" x14ac:dyDescent="0.15">
      <c r="A81" s="37">
        <v>12</v>
      </c>
      <c r="B81" s="38">
        <v>44196</v>
      </c>
      <c r="C81" s="37" t="s">
        <v>35</v>
      </c>
      <c r="D81" s="39">
        <v>4000</v>
      </c>
      <c r="E81" s="40"/>
      <c r="G81" s="37"/>
      <c r="H81" s="39"/>
      <c r="I81" s="39"/>
    </row>
    <row r="82" spans="1:9" x14ac:dyDescent="0.15">
      <c r="A82" s="37"/>
      <c r="B82" s="38"/>
      <c r="C82" s="37" t="s">
        <v>36</v>
      </c>
      <c r="D82" s="39"/>
      <c r="E82" s="40">
        <v>4000</v>
      </c>
      <c r="G82" s="37"/>
      <c r="H82" s="5"/>
      <c r="I82" s="5"/>
    </row>
    <row r="83" spans="1:9" x14ac:dyDescent="0.15">
      <c r="A83" s="37"/>
      <c r="B83" s="38"/>
      <c r="C83" s="37"/>
      <c r="D83" s="39"/>
      <c r="E83" s="40"/>
    </row>
    <row r="84" spans="1:9" x14ac:dyDescent="0.15">
      <c r="A84" s="37">
        <v>19</v>
      </c>
      <c r="B84" s="38">
        <v>44196</v>
      </c>
      <c r="C84" s="37" t="s">
        <v>37</v>
      </c>
      <c r="D84" s="47">
        <v>10850</v>
      </c>
      <c r="E84" s="5"/>
    </row>
    <row r="85" spans="1:9" ht="14" thickBot="1" x14ac:dyDescent="0.2">
      <c r="A85" s="37"/>
      <c r="B85" s="38"/>
      <c r="C85" s="37" t="s">
        <v>38</v>
      </c>
      <c r="D85" s="41"/>
      <c r="E85" s="42">
        <v>10850</v>
      </c>
    </row>
    <row r="86" spans="1:9" x14ac:dyDescent="0.15">
      <c r="A86" s="37"/>
      <c r="B86" s="38"/>
      <c r="C86" s="37"/>
      <c r="D86" s="5">
        <f>SUM(D3:D85)</f>
        <v>2501460</v>
      </c>
      <c r="E86" s="6">
        <f>SUM(E3:E85)</f>
        <v>2501460</v>
      </c>
    </row>
    <row r="87" spans="1:9" x14ac:dyDescent="0.15">
      <c r="A87" s="1" t="s">
        <v>39</v>
      </c>
      <c r="B87" s="24"/>
    </row>
    <row r="88" spans="1:9" x14ac:dyDescent="0.15">
      <c r="A88" s="1"/>
      <c r="B88" s="38"/>
      <c r="C88" t="s">
        <v>22</v>
      </c>
      <c r="D88" s="47">
        <v>199510</v>
      </c>
      <c r="E88" s="5"/>
    </row>
    <row r="89" spans="1:9" x14ac:dyDescent="0.15">
      <c r="A89" s="37"/>
      <c r="B89" s="38"/>
      <c r="C89" s="37" t="s">
        <v>40</v>
      </c>
      <c r="E89" s="6">
        <v>520</v>
      </c>
    </row>
    <row r="90" spans="1:9" x14ac:dyDescent="0.15">
      <c r="A90" s="37"/>
      <c r="C90" s="37" t="s">
        <v>41</v>
      </c>
      <c r="E90" s="6">
        <v>82500</v>
      </c>
    </row>
    <row r="91" spans="1:9" x14ac:dyDescent="0.15">
      <c r="C91" s="37" t="s">
        <v>42</v>
      </c>
      <c r="E91" s="6">
        <v>49500</v>
      </c>
    </row>
    <row r="92" spans="1:9" x14ac:dyDescent="0.15">
      <c r="C92" s="37" t="s">
        <v>43</v>
      </c>
      <c r="E92" s="40">
        <v>16875</v>
      </c>
    </row>
    <row r="93" spans="1:9" x14ac:dyDescent="0.15">
      <c r="B93" s="38"/>
      <c r="C93" s="37" t="s">
        <v>44</v>
      </c>
      <c r="E93" s="40">
        <v>24375</v>
      </c>
    </row>
    <row r="94" spans="1:9" x14ac:dyDescent="0.15">
      <c r="A94" s="37"/>
      <c r="C94" s="37" t="s">
        <v>45</v>
      </c>
      <c r="E94" s="40">
        <v>10890</v>
      </c>
    </row>
    <row r="95" spans="1:9" x14ac:dyDescent="0.15">
      <c r="C95" s="37" t="s">
        <v>46</v>
      </c>
      <c r="E95" s="40">
        <v>4000</v>
      </c>
    </row>
    <row r="96" spans="1:9" x14ac:dyDescent="0.15">
      <c r="C96" s="37" t="s">
        <v>47</v>
      </c>
      <c r="E96" s="6">
        <v>10850</v>
      </c>
    </row>
    <row r="98" spans="3:5" x14ac:dyDescent="0.15">
      <c r="C98" t="s">
        <v>48</v>
      </c>
      <c r="D98" s="5">
        <v>417350</v>
      </c>
    </row>
    <row r="99" spans="3:5" x14ac:dyDescent="0.15">
      <c r="C99" t="s">
        <v>49</v>
      </c>
      <c r="E99" s="6">
        <v>417350</v>
      </c>
    </row>
  </sheetData>
  <phoneticPr fontId="3" type="noConversion"/>
  <pageMargins left="0.25" right="0.25" top="0.5" bottom="0.5" header="0.05" footer="0.05"/>
  <pageSetup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2"/>
  <sheetViews>
    <sheetView zoomScaleNormal="115" workbookViewId="0">
      <selection activeCell="C5" sqref="C5"/>
    </sheetView>
  </sheetViews>
  <sheetFormatPr baseColWidth="10" defaultColWidth="9.1640625" defaultRowHeight="13" x14ac:dyDescent="0.15"/>
  <cols>
    <col min="1" max="1" width="15.6640625" style="14" customWidth="1"/>
    <col min="2" max="3" width="12.6640625" style="15" customWidth="1"/>
    <col min="4" max="4" width="15.6640625" style="17" customWidth="1"/>
    <col min="5" max="5" width="15.6640625" style="14" customWidth="1"/>
    <col min="6" max="7" width="12.6640625" style="15" customWidth="1"/>
    <col min="8" max="8" width="15.6640625" style="17" customWidth="1"/>
    <col min="9" max="9" width="15.6640625" style="14" customWidth="1"/>
    <col min="10" max="11" width="12.6640625" style="15" customWidth="1"/>
    <col min="12" max="12" width="15.6640625" style="17" customWidth="1"/>
    <col min="13" max="13" width="15.6640625" style="14" customWidth="1"/>
    <col min="14" max="15" width="12.6640625" style="15" customWidth="1"/>
    <col min="16" max="16" width="15.6640625" style="17" customWidth="1"/>
    <col min="17" max="17" width="15.6640625" style="14" customWidth="1"/>
    <col min="18" max="19" width="12.6640625" style="15" customWidth="1"/>
    <col min="20" max="20" width="15.6640625" style="17" customWidth="1"/>
    <col min="21" max="16384" width="9.1640625" style="15"/>
  </cols>
  <sheetData>
    <row r="1" spans="1:20" x14ac:dyDescent="0.15">
      <c r="A1" s="43"/>
      <c r="B1" s="37"/>
      <c r="C1" s="37"/>
      <c r="D1" s="45"/>
      <c r="E1" s="43"/>
      <c r="F1" s="37"/>
      <c r="G1" s="37"/>
      <c r="H1" s="45"/>
      <c r="I1" s="43"/>
      <c r="J1" s="37"/>
      <c r="K1" s="37"/>
      <c r="L1" s="45"/>
      <c r="M1" s="43"/>
      <c r="N1" s="37"/>
      <c r="O1" s="37"/>
      <c r="P1" s="45"/>
      <c r="Q1" s="43"/>
      <c r="R1" s="37"/>
      <c r="S1" s="37"/>
      <c r="T1" s="45"/>
    </row>
    <row r="2" spans="1:20" x14ac:dyDescent="0.15">
      <c r="A2" s="43"/>
      <c r="B2" s="37"/>
      <c r="C2" s="37"/>
      <c r="D2" s="45"/>
      <c r="E2" s="43"/>
      <c r="F2" s="37"/>
      <c r="G2" s="37"/>
      <c r="H2" s="45"/>
      <c r="I2" s="43"/>
      <c r="J2" s="37"/>
      <c r="K2" s="37"/>
      <c r="L2" s="45"/>
      <c r="M2" s="43"/>
      <c r="N2" s="37"/>
      <c r="O2" s="37"/>
      <c r="P2" s="45"/>
      <c r="Q2" s="43"/>
      <c r="R2" s="37"/>
      <c r="S2" s="37"/>
      <c r="T2" s="45"/>
    </row>
    <row r="3" spans="1:20" ht="14" thickBot="1" x14ac:dyDescent="0.2">
      <c r="A3" s="43"/>
      <c r="B3" s="105" t="s">
        <v>5</v>
      </c>
      <c r="C3" s="105"/>
      <c r="D3" s="45"/>
      <c r="E3" s="43"/>
      <c r="F3" s="105" t="s">
        <v>20</v>
      </c>
      <c r="G3" s="105"/>
      <c r="H3" s="45"/>
      <c r="I3" s="43"/>
      <c r="J3" s="105" t="s">
        <v>17</v>
      </c>
      <c r="K3" s="105"/>
      <c r="L3" s="45"/>
      <c r="M3" s="43"/>
      <c r="N3" s="107" t="s">
        <v>19</v>
      </c>
      <c r="O3" s="107"/>
      <c r="P3" s="44"/>
      <c r="Q3" s="43"/>
      <c r="R3" s="105" t="s">
        <v>50</v>
      </c>
      <c r="S3" s="105"/>
      <c r="T3" s="45"/>
    </row>
    <row r="4" spans="1:20" x14ac:dyDescent="0.15">
      <c r="A4" s="43" t="s">
        <v>51</v>
      </c>
      <c r="B4" s="39">
        <v>32000</v>
      </c>
      <c r="C4" s="6">
        <v>82500</v>
      </c>
      <c r="D4" s="49">
        <v>2</v>
      </c>
      <c r="E4" s="43">
        <v>9</v>
      </c>
      <c r="F4" s="5">
        <v>108500</v>
      </c>
      <c r="G4" s="56"/>
      <c r="H4" s="57"/>
      <c r="I4" s="43" t="s">
        <v>51</v>
      </c>
      <c r="J4" s="39">
        <v>52000</v>
      </c>
      <c r="K4" s="6">
        <v>47250</v>
      </c>
      <c r="L4" s="49">
        <v>9</v>
      </c>
      <c r="M4" s="43">
        <v>7</v>
      </c>
      <c r="N4" s="5">
        <v>32500</v>
      </c>
      <c r="O4" s="56">
        <v>24375</v>
      </c>
      <c r="P4" s="49" t="s">
        <v>52</v>
      </c>
      <c r="Q4" s="43">
        <v>5</v>
      </c>
      <c r="R4" s="5">
        <v>202500</v>
      </c>
      <c r="S4" s="56"/>
      <c r="T4" s="45"/>
    </row>
    <row r="5" spans="1:20" x14ac:dyDescent="0.15">
      <c r="A5" s="50">
        <v>1</v>
      </c>
      <c r="B5" s="39">
        <v>225000</v>
      </c>
      <c r="C5" s="6">
        <v>45000</v>
      </c>
      <c r="D5" s="49">
        <v>3</v>
      </c>
      <c r="E5" s="43">
        <v>15</v>
      </c>
      <c r="F5" s="5">
        <v>72000</v>
      </c>
      <c r="G5" s="40"/>
      <c r="H5" s="44"/>
      <c r="I5" s="51">
        <v>10</v>
      </c>
      <c r="J5" s="5">
        <v>230000</v>
      </c>
      <c r="K5" s="6">
        <v>4350</v>
      </c>
      <c r="L5" s="49">
        <v>14</v>
      </c>
      <c r="M5" s="43">
        <v>12</v>
      </c>
      <c r="N5" s="5">
        <v>12000</v>
      </c>
      <c r="O5" s="40">
        <v>4000</v>
      </c>
      <c r="P5" s="45" t="s">
        <v>53</v>
      </c>
      <c r="Q5" s="43" t="s">
        <v>54</v>
      </c>
      <c r="R5" s="58">
        <f>SUM(R4)</f>
        <v>202500</v>
      </c>
      <c r="S5" s="59"/>
      <c r="T5" s="45"/>
    </row>
    <row r="6" spans="1:20" x14ac:dyDescent="0.15">
      <c r="A6" s="43">
        <v>4</v>
      </c>
      <c r="B6" s="5">
        <v>250000</v>
      </c>
      <c r="C6" s="6">
        <v>9900</v>
      </c>
      <c r="D6" s="49">
        <v>4</v>
      </c>
      <c r="E6" s="43" t="s">
        <v>54</v>
      </c>
      <c r="F6" s="58">
        <f>SUM(F3:F5)</f>
        <v>180500</v>
      </c>
      <c r="G6" s="60"/>
      <c r="H6" s="44"/>
      <c r="I6" s="51"/>
      <c r="J6" s="39"/>
      <c r="K6" s="6">
        <v>32500</v>
      </c>
      <c r="L6" s="45">
        <v>15</v>
      </c>
      <c r="M6" s="43" t="s">
        <v>54</v>
      </c>
      <c r="N6" s="61">
        <f>SUM(N4:N5)</f>
        <v>44500</v>
      </c>
      <c r="O6" s="60">
        <f>SUM(O4:O5)</f>
        <v>28375</v>
      </c>
      <c r="P6" s="45"/>
      <c r="Q6" s="43"/>
      <c r="R6" s="39"/>
      <c r="S6" s="39"/>
      <c r="T6" s="45"/>
    </row>
    <row r="7" spans="1:20" x14ac:dyDescent="0.15">
      <c r="A7" s="43">
        <v>11</v>
      </c>
      <c r="B7" s="5">
        <v>342000</v>
      </c>
      <c r="C7" s="6">
        <v>32500</v>
      </c>
      <c r="D7" s="49">
        <v>7</v>
      </c>
      <c r="E7" s="43"/>
      <c r="F7" s="39"/>
      <c r="G7" s="39"/>
      <c r="H7" s="44"/>
      <c r="I7" s="51"/>
      <c r="J7" s="59">
        <f>SUM(J4:J6)</f>
        <v>282000</v>
      </c>
      <c r="K7" s="60">
        <f>SUM(K4:K6)</f>
        <v>84100</v>
      </c>
      <c r="L7" s="45"/>
      <c r="M7" s="43"/>
      <c r="N7" s="58">
        <v>44500</v>
      </c>
      <c r="O7" s="60">
        <f>SUM(O6)</f>
        <v>28375</v>
      </c>
      <c r="P7" s="45"/>
      <c r="Q7" s="43"/>
      <c r="R7" s="39"/>
      <c r="S7" s="39"/>
      <c r="T7" s="45"/>
    </row>
    <row r="8" spans="1:20" x14ac:dyDescent="0.15">
      <c r="A8" s="43">
        <v>14</v>
      </c>
      <c r="B8" s="5">
        <v>8850</v>
      </c>
      <c r="C8" s="40">
        <v>213000</v>
      </c>
      <c r="D8" s="49">
        <v>8</v>
      </c>
      <c r="E8" s="43"/>
      <c r="F8" s="39"/>
      <c r="G8" s="39"/>
      <c r="H8" s="44"/>
      <c r="I8" s="43" t="s">
        <v>54</v>
      </c>
      <c r="J8" s="62">
        <f>J7-K7</f>
        <v>197900</v>
      </c>
      <c r="K8" s="63">
        <v>116000</v>
      </c>
      <c r="L8" s="45" t="s">
        <v>55</v>
      </c>
      <c r="M8" s="43" t="s">
        <v>56</v>
      </c>
      <c r="N8" s="59">
        <f>N7-O7</f>
        <v>16125</v>
      </c>
      <c r="O8" s="60"/>
      <c r="P8" s="45"/>
      <c r="Q8" s="43"/>
      <c r="R8" s="37"/>
      <c r="S8" s="37"/>
      <c r="T8" s="45"/>
    </row>
    <row r="9" spans="1:20" x14ac:dyDescent="0.15">
      <c r="A9" s="43"/>
      <c r="B9" s="64"/>
      <c r="C9" s="6">
        <v>12000</v>
      </c>
      <c r="D9" s="49">
        <v>12</v>
      </c>
      <c r="E9" s="51"/>
      <c r="F9" s="39"/>
      <c r="G9" s="39"/>
      <c r="H9" s="44"/>
      <c r="I9" s="51"/>
      <c r="J9" s="59">
        <v>197900</v>
      </c>
      <c r="K9" s="60">
        <v>116000</v>
      </c>
      <c r="L9" s="45"/>
      <c r="M9" s="51"/>
      <c r="N9" s="39"/>
      <c r="O9" s="39"/>
      <c r="P9" s="45"/>
      <c r="Q9" s="43"/>
      <c r="R9" s="39"/>
      <c r="S9" s="39"/>
      <c r="T9" s="45"/>
    </row>
    <row r="10" spans="1:20" x14ac:dyDescent="0.15">
      <c r="A10" s="43"/>
      <c r="B10" s="64"/>
      <c r="C10" s="40">
        <v>175000</v>
      </c>
      <c r="D10" s="45">
        <v>13</v>
      </c>
      <c r="E10" s="51"/>
      <c r="F10" s="39"/>
      <c r="G10" s="39"/>
      <c r="H10" s="44"/>
      <c r="I10" s="51" t="s">
        <v>56</v>
      </c>
      <c r="J10" s="59">
        <f>J9-K9</f>
        <v>81900</v>
      </c>
      <c r="K10" s="60"/>
      <c r="L10" s="45"/>
      <c r="M10" s="51"/>
      <c r="N10" s="39"/>
      <c r="O10" s="39"/>
      <c r="P10" s="45"/>
      <c r="Q10" s="43"/>
      <c r="R10" s="39"/>
      <c r="S10" s="39"/>
      <c r="T10" s="45"/>
    </row>
    <row r="11" spans="1:20" x14ac:dyDescent="0.15">
      <c r="A11" s="43"/>
      <c r="B11" s="64"/>
      <c r="C11" s="6">
        <v>2500</v>
      </c>
      <c r="D11" s="45">
        <v>17</v>
      </c>
      <c r="E11" s="51"/>
      <c r="F11" s="39"/>
      <c r="G11" s="39"/>
      <c r="H11" s="44"/>
      <c r="I11" s="51"/>
      <c r="J11" s="39"/>
      <c r="K11" s="39"/>
      <c r="L11" s="45"/>
      <c r="M11" s="51"/>
      <c r="N11" s="39"/>
      <c r="O11" s="39"/>
      <c r="P11" s="45"/>
      <c r="Q11" s="43"/>
      <c r="R11" s="39"/>
      <c r="S11" s="39"/>
      <c r="T11" s="45"/>
    </row>
    <row r="12" spans="1:20" x14ac:dyDescent="0.15">
      <c r="A12" s="43"/>
      <c r="B12" s="58">
        <f>SUM(B4:B11)</f>
        <v>857850</v>
      </c>
      <c r="C12" s="60">
        <f>SUM(C4:C11)</f>
        <v>572400</v>
      </c>
      <c r="D12" s="45"/>
      <c r="E12" s="51"/>
      <c r="F12" s="39"/>
      <c r="G12" s="39"/>
      <c r="H12" s="44"/>
      <c r="I12" s="51"/>
      <c r="J12" s="39">
        <f>+J10-J4</f>
        <v>29900</v>
      </c>
      <c r="K12" s="39"/>
      <c r="L12" s="45"/>
      <c r="M12" s="51"/>
      <c r="N12" s="39"/>
      <c r="O12" s="39"/>
      <c r="P12" s="45"/>
      <c r="Q12" s="43"/>
      <c r="R12" s="39"/>
      <c r="S12" s="39"/>
      <c r="T12" s="45"/>
    </row>
    <row r="13" spans="1:20" x14ac:dyDescent="0.15">
      <c r="A13" s="43" t="s">
        <v>54</v>
      </c>
      <c r="B13" s="58">
        <f>B12-C12</f>
        <v>285450</v>
      </c>
      <c r="C13" s="59"/>
      <c r="D13" s="45"/>
      <c r="E13" s="51"/>
      <c r="F13" s="39"/>
      <c r="G13" s="39"/>
      <c r="H13" s="44"/>
      <c r="I13" s="51"/>
      <c r="J13" s="39"/>
      <c r="K13" s="39"/>
      <c r="L13" s="6"/>
      <c r="M13" s="51"/>
      <c r="N13" s="39"/>
      <c r="O13" s="39"/>
      <c r="P13" s="45"/>
      <c r="Q13" s="43"/>
      <c r="R13" s="39"/>
      <c r="S13" s="39"/>
      <c r="T13" s="45"/>
    </row>
    <row r="14" spans="1:20" x14ac:dyDescent="0.15">
      <c r="A14" s="43"/>
      <c r="B14" s="39"/>
      <c r="C14" s="39"/>
      <c r="D14" s="45"/>
      <c r="E14" s="51"/>
      <c r="F14" s="39"/>
      <c r="G14" s="39"/>
      <c r="H14" s="44"/>
      <c r="I14" s="51"/>
      <c r="J14" s="39"/>
      <c r="K14" s="39"/>
      <c r="L14" s="6"/>
      <c r="M14" s="51"/>
      <c r="N14" s="39"/>
      <c r="O14" s="39"/>
      <c r="P14" s="45"/>
      <c r="Q14" s="43"/>
      <c r="R14" s="39"/>
      <c r="S14" s="39"/>
      <c r="T14" s="45"/>
    </row>
    <row r="15" spans="1:20" x14ac:dyDescent="0.15">
      <c r="A15" s="43"/>
      <c r="B15" s="39"/>
      <c r="C15" s="39"/>
      <c r="D15" s="45"/>
      <c r="E15" s="51"/>
      <c r="F15" s="39"/>
      <c r="G15" s="39"/>
      <c r="H15" s="44"/>
      <c r="I15" s="51"/>
      <c r="J15" s="39"/>
      <c r="K15" s="39"/>
      <c r="L15" s="6"/>
      <c r="M15" s="51"/>
      <c r="N15" s="39"/>
      <c r="O15" s="39"/>
      <c r="P15" s="45"/>
      <c r="Q15" s="43"/>
      <c r="R15" s="39"/>
      <c r="S15" s="39"/>
      <c r="T15" s="45"/>
    </row>
    <row r="16" spans="1:20" x14ac:dyDescent="0.15">
      <c r="A16" s="43"/>
      <c r="B16" s="39"/>
      <c r="C16" s="39"/>
      <c r="D16" s="45"/>
      <c r="E16" s="51"/>
      <c r="F16" s="39"/>
      <c r="G16" s="39"/>
      <c r="H16" s="44"/>
      <c r="I16" s="51"/>
      <c r="J16" s="39"/>
      <c r="K16" s="39"/>
      <c r="L16" s="44"/>
      <c r="M16" s="51"/>
      <c r="N16" s="39"/>
      <c r="O16" s="39"/>
      <c r="P16" s="45"/>
      <c r="Q16" s="43"/>
      <c r="R16" s="39"/>
      <c r="S16" s="39"/>
      <c r="T16" s="45"/>
    </row>
    <row r="17" spans="1:20" x14ac:dyDescent="0.15">
      <c r="A17" s="43"/>
      <c r="B17" s="39"/>
      <c r="C17" s="39"/>
      <c r="D17" s="45"/>
      <c r="E17" s="51"/>
      <c r="F17" s="39"/>
      <c r="G17" s="39"/>
      <c r="H17" s="44"/>
      <c r="I17" s="51"/>
      <c r="J17" s="39"/>
      <c r="K17" s="39"/>
      <c r="L17" s="45"/>
      <c r="M17" s="51"/>
      <c r="N17" s="39"/>
      <c r="O17" s="39"/>
      <c r="P17" s="45"/>
      <c r="Q17" s="43"/>
      <c r="R17" s="39"/>
      <c r="S17" s="39"/>
      <c r="T17" s="45"/>
    </row>
    <row r="18" spans="1:20" ht="14" thickBot="1" x14ac:dyDescent="0.2">
      <c r="A18" s="43"/>
      <c r="B18" s="105" t="s">
        <v>32</v>
      </c>
      <c r="C18" s="105"/>
      <c r="D18" s="45"/>
      <c r="E18" s="43"/>
      <c r="F18" s="105" t="s">
        <v>57</v>
      </c>
      <c r="G18" s="105"/>
      <c r="H18" s="45"/>
      <c r="I18" s="51"/>
      <c r="J18" s="105" t="s">
        <v>12</v>
      </c>
      <c r="K18" s="105"/>
      <c r="L18" s="45"/>
      <c r="M18" s="51"/>
      <c r="N18" s="107" t="s">
        <v>58</v>
      </c>
      <c r="O18" s="107"/>
      <c r="P18" s="45"/>
      <c r="Q18" s="43"/>
      <c r="R18" s="107" t="s">
        <v>59</v>
      </c>
      <c r="S18" s="107"/>
      <c r="T18" s="45"/>
    </row>
    <row r="19" spans="1:20" x14ac:dyDescent="0.15">
      <c r="A19" s="43" t="s">
        <v>55</v>
      </c>
      <c r="B19" s="39">
        <v>228000</v>
      </c>
      <c r="C19" s="6">
        <v>342000</v>
      </c>
      <c r="D19" s="45">
        <v>11</v>
      </c>
      <c r="E19" s="43"/>
      <c r="F19" s="39"/>
      <c r="G19" s="56">
        <v>16875</v>
      </c>
      <c r="H19" s="49" t="s">
        <v>60</v>
      </c>
      <c r="I19" s="51">
        <v>8</v>
      </c>
      <c r="J19" s="39">
        <v>213000</v>
      </c>
      <c r="K19" s="40">
        <v>10500</v>
      </c>
      <c r="L19" s="45" t="s">
        <v>51</v>
      </c>
      <c r="M19" s="51"/>
      <c r="N19" s="65"/>
      <c r="O19" s="5">
        <v>250000</v>
      </c>
      <c r="P19" s="49">
        <v>4</v>
      </c>
      <c r="Q19" s="50"/>
      <c r="R19" s="66"/>
      <c r="S19" s="67">
        <v>990</v>
      </c>
      <c r="T19" s="49" t="s">
        <v>61</v>
      </c>
    </row>
    <row r="20" spans="1:20" x14ac:dyDescent="0.15">
      <c r="A20" s="43"/>
      <c r="B20" s="59">
        <v>228000</v>
      </c>
      <c r="C20" s="60">
        <f>SUM(C19)</f>
        <v>342000</v>
      </c>
      <c r="D20" s="45" t="s">
        <v>54</v>
      </c>
      <c r="E20" s="51"/>
      <c r="F20" s="59"/>
      <c r="G20" s="60">
        <v>16875</v>
      </c>
      <c r="H20" s="45" t="s">
        <v>56</v>
      </c>
      <c r="I20" s="51">
        <v>13</v>
      </c>
      <c r="J20" s="39">
        <v>175000</v>
      </c>
      <c r="K20" s="6">
        <v>202500</v>
      </c>
      <c r="L20" s="45">
        <v>5</v>
      </c>
      <c r="M20" s="51"/>
      <c r="N20" s="58"/>
      <c r="O20" s="59">
        <f>SUM(O19)</f>
        <v>250000</v>
      </c>
      <c r="P20" s="45" t="s">
        <v>54</v>
      </c>
      <c r="Q20" s="43"/>
      <c r="R20" s="39"/>
      <c r="S20" s="40">
        <v>990</v>
      </c>
      <c r="T20" s="45" t="s">
        <v>62</v>
      </c>
    </row>
    <row r="21" spans="1:20" x14ac:dyDescent="0.15">
      <c r="A21" s="43"/>
      <c r="B21" s="59"/>
      <c r="C21" s="60">
        <f>C20-B20</f>
        <v>114000</v>
      </c>
      <c r="D21" s="45" t="s">
        <v>56</v>
      </c>
      <c r="E21" s="51"/>
      <c r="F21" s="39"/>
      <c r="G21" s="39"/>
      <c r="H21" s="45"/>
      <c r="I21" s="51"/>
      <c r="J21" s="39"/>
      <c r="K21" s="6">
        <v>230000</v>
      </c>
      <c r="L21" s="45">
        <v>10</v>
      </c>
      <c r="M21" s="51"/>
      <c r="N21" s="39"/>
      <c r="O21" s="39"/>
      <c r="P21" s="45"/>
      <c r="Q21" s="43"/>
      <c r="R21" s="62"/>
      <c r="S21" s="62"/>
      <c r="T21" s="45"/>
    </row>
    <row r="22" spans="1:20" x14ac:dyDescent="0.15">
      <c r="A22" s="43"/>
      <c r="B22" s="39"/>
      <c r="C22" s="39"/>
      <c r="D22" s="45"/>
      <c r="E22" s="43"/>
      <c r="F22" s="39"/>
      <c r="G22" s="39"/>
      <c r="H22" s="45"/>
      <c r="I22" s="43"/>
      <c r="J22" s="64"/>
      <c r="K22" s="6">
        <v>520</v>
      </c>
      <c r="L22" s="45">
        <v>16</v>
      </c>
      <c r="M22" s="51"/>
      <c r="N22" s="39"/>
      <c r="O22" s="39"/>
      <c r="P22" s="45"/>
      <c r="Q22" s="43"/>
      <c r="R22" s="39"/>
      <c r="S22" s="39"/>
      <c r="T22" s="45"/>
    </row>
    <row r="23" spans="1:20" x14ac:dyDescent="0.15">
      <c r="A23" s="43"/>
      <c r="B23" s="39"/>
      <c r="C23" s="39"/>
      <c r="D23" s="45"/>
      <c r="E23" s="51"/>
      <c r="F23" s="39"/>
      <c r="G23" s="39"/>
      <c r="H23" s="45"/>
      <c r="I23" s="51"/>
      <c r="J23" s="62">
        <f>SUM(J19:J22)</f>
        <v>388000</v>
      </c>
      <c r="K23" s="60">
        <f>SUM(K19:K22)</f>
        <v>443520</v>
      </c>
      <c r="L23" s="45"/>
      <c r="M23" s="43"/>
      <c r="N23" s="39"/>
      <c r="O23" s="39"/>
      <c r="P23" s="45"/>
      <c r="Q23" s="43"/>
      <c r="R23" s="39"/>
      <c r="S23" s="39"/>
      <c r="T23" s="45"/>
    </row>
    <row r="24" spans="1:20" x14ac:dyDescent="0.15">
      <c r="A24" s="43"/>
      <c r="B24" s="39"/>
      <c r="C24" s="39"/>
      <c r="D24" s="45"/>
      <c r="E24" s="51"/>
      <c r="F24" s="39"/>
      <c r="G24" s="39"/>
      <c r="H24" s="45"/>
      <c r="I24" s="51"/>
      <c r="J24" s="59"/>
      <c r="K24" s="60">
        <f>K23-J23</f>
        <v>55520</v>
      </c>
      <c r="L24" s="45" t="s">
        <v>54</v>
      </c>
      <c r="M24" s="51"/>
      <c r="N24" s="39"/>
      <c r="O24" s="39"/>
      <c r="P24" s="45"/>
      <c r="Q24" s="43"/>
      <c r="R24" s="39"/>
      <c r="S24" s="39"/>
      <c r="T24" s="45"/>
    </row>
    <row r="25" spans="1:20" ht="13.5" customHeight="1" x14ac:dyDescent="0.15">
      <c r="A25" s="43"/>
      <c r="B25" s="39"/>
      <c r="C25" s="39"/>
      <c r="D25" s="45"/>
      <c r="E25" s="51"/>
      <c r="F25" s="39"/>
      <c r="G25" s="39"/>
      <c r="H25" s="45"/>
      <c r="I25" s="51"/>
      <c r="J25" s="39"/>
      <c r="K25" s="39"/>
      <c r="L25" s="45"/>
      <c r="M25" s="51"/>
      <c r="N25" s="39"/>
      <c r="O25" s="39"/>
      <c r="P25" s="45"/>
      <c r="Q25" s="43"/>
      <c r="R25" s="39"/>
      <c r="S25" s="39"/>
      <c r="T25" s="45"/>
    </row>
    <row r="26" spans="1:20" x14ac:dyDescent="0.15">
      <c r="A26" s="43"/>
      <c r="B26" s="39"/>
      <c r="C26" s="39"/>
      <c r="D26" s="45"/>
      <c r="E26" s="51"/>
      <c r="F26" s="39"/>
      <c r="G26" s="39"/>
      <c r="H26" s="45"/>
      <c r="I26" s="51"/>
      <c r="J26" s="39"/>
      <c r="K26" s="39"/>
      <c r="L26" s="45"/>
      <c r="M26" s="51"/>
      <c r="N26" s="39"/>
      <c r="O26" s="39"/>
      <c r="P26" s="45"/>
      <c r="Q26" s="43"/>
      <c r="R26" s="39"/>
      <c r="S26" s="39"/>
      <c r="T26" s="45"/>
    </row>
    <row r="27" spans="1:20" x14ac:dyDescent="0.15">
      <c r="A27" s="43"/>
      <c r="B27" s="39"/>
      <c r="C27" s="39"/>
      <c r="D27" s="45"/>
      <c r="E27" s="51"/>
      <c r="F27" s="39"/>
      <c r="G27" s="39"/>
      <c r="H27" s="45"/>
      <c r="I27" s="51"/>
      <c r="J27" s="39"/>
      <c r="K27" s="39"/>
      <c r="L27" s="45"/>
      <c r="M27" s="51"/>
      <c r="N27" s="39"/>
      <c r="O27" s="39"/>
      <c r="P27" s="45"/>
      <c r="Q27" s="43"/>
      <c r="R27" s="39"/>
      <c r="S27" s="39"/>
      <c r="T27" s="45"/>
    </row>
    <row r="28" spans="1:20" x14ac:dyDescent="0.15">
      <c r="A28" s="43"/>
      <c r="B28" s="39"/>
      <c r="C28" s="39"/>
      <c r="D28" s="45"/>
      <c r="E28" s="51"/>
      <c r="F28" s="39"/>
      <c r="G28" s="39"/>
      <c r="H28" s="45"/>
      <c r="I28" s="43"/>
      <c r="J28" s="37"/>
      <c r="K28" s="37"/>
      <c r="L28" s="45"/>
      <c r="M28" s="43"/>
      <c r="N28" s="37"/>
      <c r="O28" s="37"/>
      <c r="P28" s="45"/>
      <c r="Q28" s="43"/>
      <c r="R28" s="37"/>
      <c r="S28" s="37"/>
      <c r="T28" s="45"/>
    </row>
    <row r="29" spans="1:20" ht="14" thickBot="1" x14ac:dyDescent="0.2">
      <c r="A29" s="43"/>
      <c r="B29" s="107" t="s">
        <v>63</v>
      </c>
      <c r="C29" s="107"/>
      <c r="D29" s="45"/>
      <c r="E29" s="51"/>
      <c r="F29" s="107" t="s">
        <v>64</v>
      </c>
      <c r="G29" s="107"/>
      <c r="H29" s="44"/>
      <c r="I29" s="43"/>
      <c r="J29" s="110" t="s">
        <v>22</v>
      </c>
      <c r="K29" s="110"/>
      <c r="L29" s="45"/>
      <c r="M29" s="43"/>
      <c r="N29" s="105" t="s">
        <v>98</v>
      </c>
      <c r="O29" s="105"/>
      <c r="P29" s="45"/>
      <c r="Q29" s="43"/>
      <c r="R29" s="107" t="s">
        <v>23</v>
      </c>
      <c r="S29" s="107"/>
      <c r="T29" s="45"/>
    </row>
    <row r="30" spans="1:20" x14ac:dyDescent="0.15">
      <c r="A30" s="43"/>
      <c r="B30" s="39"/>
      <c r="C30" s="56">
        <v>4500</v>
      </c>
      <c r="D30" s="49" t="s">
        <v>65</v>
      </c>
      <c r="E30" s="43"/>
      <c r="F30" s="39"/>
      <c r="G30" s="56">
        <v>71500</v>
      </c>
      <c r="H30" s="44" t="s">
        <v>51</v>
      </c>
      <c r="I30" s="43">
        <v>17</v>
      </c>
      <c r="J30" s="5">
        <v>2500</v>
      </c>
      <c r="K30" s="56">
        <v>2000</v>
      </c>
      <c r="L30" s="45" t="s">
        <v>51</v>
      </c>
      <c r="M30" s="43">
        <v>2</v>
      </c>
      <c r="N30" s="5">
        <v>82500</v>
      </c>
      <c r="O30" s="56"/>
      <c r="P30" s="45"/>
      <c r="Q30" s="43">
        <v>3</v>
      </c>
      <c r="R30" s="5">
        <v>45000</v>
      </c>
      <c r="S30" s="67"/>
      <c r="T30" s="45"/>
    </row>
    <row r="31" spans="1:20" x14ac:dyDescent="0.15">
      <c r="A31" s="43"/>
      <c r="B31" s="59"/>
      <c r="C31" s="60">
        <f>SUM(C30)</f>
        <v>4500</v>
      </c>
      <c r="D31" s="45" t="s">
        <v>56</v>
      </c>
      <c r="E31" s="43"/>
      <c r="F31" s="39"/>
      <c r="G31" s="40">
        <v>225000</v>
      </c>
      <c r="H31" s="68">
        <v>1</v>
      </c>
      <c r="I31" s="43" t="s">
        <v>54</v>
      </c>
      <c r="J31" s="62">
        <f>J30-K30</f>
        <v>500</v>
      </c>
      <c r="K31" s="63"/>
      <c r="L31" s="45"/>
      <c r="M31" s="43" t="s">
        <v>54</v>
      </c>
      <c r="N31" s="59">
        <f>SUM(N30)</f>
        <v>82500</v>
      </c>
      <c r="O31" s="60"/>
      <c r="P31" s="45"/>
      <c r="Q31" s="43" t="s">
        <v>54</v>
      </c>
      <c r="R31" s="69">
        <f>R30</f>
        <v>45000</v>
      </c>
      <c r="S31" s="63"/>
      <c r="T31" s="45"/>
    </row>
    <row r="32" spans="1:20" x14ac:dyDescent="0.15">
      <c r="A32" s="43"/>
      <c r="B32" s="39"/>
      <c r="C32" s="39"/>
      <c r="D32" s="45"/>
      <c r="E32" s="43"/>
      <c r="F32" s="58"/>
      <c r="G32" s="59">
        <f>SUM(G30:G31)</f>
        <v>296500</v>
      </c>
      <c r="H32" s="45" t="s">
        <v>54</v>
      </c>
      <c r="I32" s="43"/>
      <c r="J32" s="62"/>
      <c r="K32" s="63">
        <v>17740</v>
      </c>
      <c r="L32" s="45" t="s">
        <v>39</v>
      </c>
      <c r="M32" s="43"/>
      <c r="N32" s="39"/>
      <c r="O32" s="63">
        <v>82500</v>
      </c>
      <c r="P32" s="45" t="s">
        <v>39</v>
      </c>
      <c r="Q32" s="43" t="s">
        <v>65</v>
      </c>
      <c r="R32" s="59">
        <v>4500</v>
      </c>
      <c r="S32" s="60"/>
      <c r="T32" s="45"/>
    </row>
    <row r="33" spans="1:20" x14ac:dyDescent="0.15">
      <c r="A33" s="43"/>
      <c r="B33" s="39"/>
      <c r="C33" s="39"/>
      <c r="D33" s="45"/>
      <c r="E33" s="43"/>
      <c r="F33" s="39"/>
      <c r="G33" s="39"/>
      <c r="H33" s="44"/>
      <c r="I33" s="43"/>
      <c r="J33" s="59">
        <f>SUM(J31:J32)</f>
        <v>500</v>
      </c>
      <c r="K33" s="60">
        <f>SUM(K31:K32)</f>
        <v>17740</v>
      </c>
      <c r="L33" s="45"/>
      <c r="M33" s="43"/>
      <c r="N33" s="59">
        <v>82500</v>
      </c>
      <c r="O33" s="60">
        <v>82500</v>
      </c>
      <c r="P33" s="45"/>
      <c r="Q33" s="43" t="s">
        <v>56</v>
      </c>
      <c r="R33" s="59">
        <f>SUM(R31:R32)</f>
        <v>49500</v>
      </c>
      <c r="S33" s="60"/>
      <c r="T33" s="45"/>
    </row>
    <row r="34" spans="1:20" x14ac:dyDescent="0.15">
      <c r="A34" s="43"/>
      <c r="B34" s="39"/>
      <c r="C34" s="39"/>
      <c r="D34" s="45"/>
      <c r="E34" s="43"/>
      <c r="F34" s="39"/>
      <c r="G34" s="39"/>
      <c r="H34" s="45"/>
      <c r="I34" s="43"/>
      <c r="J34" s="72"/>
      <c r="K34" s="74">
        <v>17240</v>
      </c>
      <c r="L34" s="45" t="s">
        <v>99</v>
      </c>
      <c r="M34" s="43"/>
      <c r="N34" s="88"/>
      <c r="O34" s="73">
        <v>0</v>
      </c>
      <c r="P34" s="45" t="s">
        <v>99</v>
      </c>
      <c r="Q34" s="43"/>
      <c r="R34" s="37"/>
      <c r="S34" s="86">
        <v>49500</v>
      </c>
      <c r="T34" s="45" t="s">
        <v>39</v>
      </c>
    </row>
    <row r="35" spans="1:20" x14ac:dyDescent="0.15">
      <c r="A35" s="43"/>
      <c r="B35" s="37"/>
      <c r="C35" s="39"/>
      <c r="D35" s="45"/>
      <c r="E35" s="43"/>
      <c r="F35" s="39"/>
      <c r="G35" s="39"/>
      <c r="H35" s="44"/>
      <c r="I35" s="43"/>
      <c r="J35" s="37"/>
      <c r="K35" s="39"/>
      <c r="M35" s="43"/>
      <c r="N35" s="39"/>
      <c r="O35" s="39"/>
      <c r="P35" s="45"/>
      <c r="Q35" s="43"/>
      <c r="R35" s="62">
        <v>49500</v>
      </c>
      <c r="S35" s="63">
        <v>49500</v>
      </c>
      <c r="T35" s="44"/>
    </row>
    <row r="36" spans="1:20" x14ac:dyDescent="0.15">
      <c r="A36" s="43"/>
      <c r="B36" s="37"/>
      <c r="C36" s="39"/>
      <c r="D36" s="45"/>
      <c r="E36" s="43"/>
      <c r="F36" s="39"/>
      <c r="G36" s="39"/>
      <c r="H36" s="44"/>
      <c r="I36" s="43"/>
      <c r="J36" s="39"/>
      <c r="K36" s="37"/>
      <c r="L36" s="45"/>
      <c r="M36" s="43"/>
      <c r="N36" s="37"/>
      <c r="O36" s="39"/>
      <c r="P36" s="44"/>
      <c r="Q36" s="43"/>
      <c r="R36" s="88"/>
      <c r="S36" s="89">
        <v>0</v>
      </c>
      <c r="T36" s="45" t="s">
        <v>99</v>
      </c>
    </row>
    <row r="37" spans="1:20" x14ac:dyDescent="0.15">
      <c r="A37" s="43"/>
      <c r="B37" s="37"/>
      <c r="C37" s="39"/>
      <c r="D37" s="45"/>
      <c r="E37" s="43"/>
      <c r="F37" s="39"/>
      <c r="G37" s="39"/>
      <c r="H37" s="44"/>
      <c r="I37" s="43"/>
      <c r="J37" s="37"/>
      <c r="K37" s="37"/>
      <c r="L37" s="45"/>
      <c r="M37" s="43"/>
      <c r="N37" s="37"/>
      <c r="O37" s="39"/>
      <c r="P37" s="44"/>
      <c r="Q37" s="43"/>
      <c r="R37" s="39"/>
      <c r="S37" s="39"/>
      <c r="T37" s="45"/>
    </row>
    <row r="38" spans="1:20" ht="14" thickBot="1" x14ac:dyDescent="0.2">
      <c r="A38" s="43"/>
      <c r="B38" s="107" t="s">
        <v>24</v>
      </c>
      <c r="C38" s="107"/>
      <c r="D38" s="45"/>
      <c r="E38" s="51"/>
      <c r="F38" s="107" t="s">
        <v>27</v>
      </c>
      <c r="G38" s="107"/>
      <c r="H38" s="44"/>
      <c r="I38" s="43"/>
      <c r="J38" s="108" t="s">
        <v>30</v>
      </c>
      <c r="K38" s="109"/>
      <c r="L38" s="45"/>
      <c r="M38" s="43"/>
      <c r="N38" s="105" t="s">
        <v>48</v>
      </c>
      <c r="O38" s="105"/>
      <c r="P38" s="45"/>
      <c r="Q38" s="43"/>
      <c r="R38" s="105" t="s">
        <v>15</v>
      </c>
      <c r="S38" s="105"/>
      <c r="T38" s="45"/>
    </row>
    <row r="39" spans="1:20" x14ac:dyDescent="0.15">
      <c r="A39" s="43">
        <v>4</v>
      </c>
      <c r="B39" s="5">
        <v>9900</v>
      </c>
      <c r="C39" s="56"/>
      <c r="D39" s="49"/>
      <c r="E39" s="50" t="s">
        <v>60</v>
      </c>
      <c r="F39" s="39">
        <v>16875</v>
      </c>
      <c r="G39" s="56"/>
      <c r="H39" s="57"/>
      <c r="I39" s="50" t="s">
        <v>52</v>
      </c>
      <c r="J39" s="70">
        <v>24375</v>
      </c>
      <c r="K39" s="56"/>
      <c r="L39" s="45"/>
      <c r="M39" s="43"/>
      <c r="N39" s="39"/>
      <c r="O39" s="6">
        <v>108500</v>
      </c>
      <c r="P39" s="45">
        <v>9</v>
      </c>
      <c r="Q39" s="43">
        <v>9</v>
      </c>
      <c r="R39" s="5">
        <v>47250</v>
      </c>
      <c r="S39" s="40"/>
      <c r="T39" s="45"/>
    </row>
    <row r="40" spans="1:20" x14ac:dyDescent="0.15">
      <c r="A40" s="43" t="s">
        <v>54</v>
      </c>
      <c r="B40" s="59">
        <f>SUM(B39)</f>
        <v>9900</v>
      </c>
      <c r="C40" s="60"/>
      <c r="D40" s="49"/>
      <c r="E40" s="51" t="s">
        <v>56</v>
      </c>
      <c r="F40" s="58">
        <f>SUM(F39)</f>
        <v>16875</v>
      </c>
      <c r="G40" s="59"/>
      <c r="H40" s="45"/>
      <c r="I40" s="43" t="s">
        <v>56</v>
      </c>
      <c r="J40" s="58">
        <f>SUM(J39)</f>
        <v>24375</v>
      </c>
      <c r="K40" s="59"/>
      <c r="L40" s="45"/>
      <c r="M40" s="43"/>
      <c r="N40" s="39"/>
      <c r="O40" s="6">
        <v>8850</v>
      </c>
      <c r="P40" s="45">
        <v>14</v>
      </c>
      <c r="Q40" s="43">
        <v>14</v>
      </c>
      <c r="R40" s="5">
        <v>4350</v>
      </c>
      <c r="S40" s="40"/>
      <c r="T40" s="45"/>
    </row>
    <row r="41" spans="1:20" x14ac:dyDescent="0.15">
      <c r="A41" s="50" t="s">
        <v>61</v>
      </c>
      <c r="B41" s="59">
        <v>990</v>
      </c>
      <c r="C41" s="60"/>
      <c r="D41" s="49"/>
      <c r="E41" s="51"/>
      <c r="F41" s="39"/>
      <c r="G41" s="63">
        <v>16875</v>
      </c>
      <c r="H41" s="45" t="s">
        <v>39</v>
      </c>
      <c r="I41" s="43"/>
      <c r="J41" s="39"/>
      <c r="K41" s="63">
        <v>24375</v>
      </c>
      <c r="L41" s="45" t="s">
        <v>39</v>
      </c>
      <c r="M41" s="43"/>
      <c r="N41" s="39"/>
      <c r="O41" s="6">
        <v>72000</v>
      </c>
      <c r="P41" s="45">
        <v>15</v>
      </c>
      <c r="Q41" s="43">
        <v>15</v>
      </c>
      <c r="R41" s="5">
        <v>32500</v>
      </c>
      <c r="S41" s="40"/>
      <c r="T41" s="45"/>
    </row>
    <row r="42" spans="1:20" x14ac:dyDescent="0.15">
      <c r="A42" s="43" t="s">
        <v>56</v>
      </c>
      <c r="B42" s="59">
        <f>SUM(B40:B41)</f>
        <v>10890</v>
      </c>
      <c r="C42" s="60"/>
      <c r="D42" s="45"/>
      <c r="E42" s="51"/>
      <c r="F42" s="62">
        <v>16875</v>
      </c>
      <c r="G42" s="63">
        <v>16875</v>
      </c>
      <c r="H42" s="45"/>
      <c r="I42" s="43"/>
      <c r="J42" s="62">
        <v>24375</v>
      </c>
      <c r="K42" s="63">
        <v>24375</v>
      </c>
      <c r="L42" s="45"/>
      <c r="M42" s="43"/>
      <c r="N42" s="58"/>
      <c r="O42" s="59">
        <f>SUM(O39:O41)</f>
        <v>189350</v>
      </c>
      <c r="P42" s="45" t="s">
        <v>54</v>
      </c>
      <c r="Q42" s="43" t="s">
        <v>54</v>
      </c>
      <c r="R42" s="59">
        <f>SUM(R39:R41)</f>
        <v>84100</v>
      </c>
      <c r="S42" s="60"/>
      <c r="T42" s="45"/>
    </row>
    <row r="43" spans="1:20" x14ac:dyDescent="0.15">
      <c r="A43" s="43"/>
      <c r="B43" s="39"/>
      <c r="C43" s="63">
        <v>10890</v>
      </c>
      <c r="D43" s="44" t="s">
        <v>39</v>
      </c>
      <c r="E43" s="51"/>
      <c r="F43" s="59"/>
      <c r="G43" s="89">
        <v>0</v>
      </c>
      <c r="H43" s="45" t="s">
        <v>99</v>
      </c>
      <c r="I43" s="43"/>
      <c r="J43" s="88"/>
      <c r="K43" s="89">
        <v>0</v>
      </c>
      <c r="L43" s="45" t="s">
        <v>99</v>
      </c>
      <c r="M43" s="43"/>
      <c r="N43" s="58"/>
      <c r="O43" s="59">
        <v>228000</v>
      </c>
      <c r="P43" s="45" t="s">
        <v>55</v>
      </c>
      <c r="Q43" s="43" t="s">
        <v>55</v>
      </c>
      <c r="R43" s="59">
        <v>116000</v>
      </c>
      <c r="S43" s="60"/>
      <c r="T43" s="45"/>
    </row>
    <row r="44" spans="1:20" ht="13.5" customHeight="1" x14ac:dyDescent="0.15">
      <c r="A44" s="43"/>
      <c r="B44" s="59">
        <v>10890</v>
      </c>
      <c r="C44" s="60">
        <v>10890</v>
      </c>
      <c r="D44" s="44"/>
      <c r="E44" s="51"/>
      <c r="F44" s="39"/>
      <c r="G44" s="39"/>
      <c r="H44" s="44"/>
      <c r="I44" s="43"/>
      <c r="J44" s="39"/>
      <c r="K44" s="39"/>
      <c r="L44" s="45"/>
      <c r="M44" s="43"/>
      <c r="N44" s="84"/>
      <c r="O44" s="72">
        <f>SUM(O42:O43)</f>
        <v>417350</v>
      </c>
      <c r="P44" s="45" t="s">
        <v>56</v>
      </c>
      <c r="Q44" s="43" t="s">
        <v>56</v>
      </c>
      <c r="R44" s="72">
        <f>SUM(R42:R43)</f>
        <v>200100</v>
      </c>
      <c r="S44" s="73"/>
      <c r="T44" s="45"/>
    </row>
    <row r="45" spans="1:20" x14ac:dyDescent="0.15">
      <c r="A45" s="43"/>
      <c r="B45" s="59"/>
      <c r="C45" s="89">
        <v>0</v>
      </c>
      <c r="D45" s="44" t="s">
        <v>99</v>
      </c>
      <c r="E45" s="51"/>
      <c r="F45" s="39"/>
      <c r="G45" s="39"/>
      <c r="H45" s="44"/>
      <c r="I45" s="43"/>
      <c r="J45" s="37"/>
      <c r="K45" s="39"/>
      <c r="L45" s="45"/>
      <c r="M45" s="43" t="s">
        <v>39</v>
      </c>
      <c r="N45" s="85">
        <v>417350</v>
      </c>
      <c r="O45" s="87"/>
      <c r="P45" s="45"/>
      <c r="Q45" s="43"/>
      <c r="R45" s="37"/>
      <c r="S45" s="86">
        <v>200100</v>
      </c>
      <c r="T45" s="45" t="s">
        <v>39</v>
      </c>
    </row>
    <row r="46" spans="1:20" x14ac:dyDescent="0.15">
      <c r="A46" s="51"/>
      <c r="B46" s="39"/>
      <c r="C46" s="39"/>
      <c r="D46" s="44"/>
      <c r="E46" s="51"/>
      <c r="F46" s="39"/>
      <c r="G46" s="39"/>
      <c r="H46" s="44"/>
      <c r="I46" s="43"/>
      <c r="J46" s="37"/>
      <c r="K46" s="37"/>
      <c r="L46" s="45"/>
      <c r="M46" s="43"/>
      <c r="N46" s="91">
        <f>SUM(N45)</f>
        <v>417350</v>
      </c>
      <c r="O46" s="92">
        <v>417350</v>
      </c>
      <c r="P46" s="45"/>
      <c r="Q46" s="43"/>
      <c r="R46" s="92">
        <v>200100</v>
      </c>
      <c r="S46" s="93">
        <v>200100</v>
      </c>
      <c r="T46" s="45"/>
    </row>
    <row r="47" spans="1:20" x14ac:dyDescent="0.15">
      <c r="A47" s="51"/>
      <c r="B47" s="39"/>
      <c r="C47" s="39"/>
      <c r="D47" s="44"/>
      <c r="E47" s="51"/>
      <c r="F47" s="39"/>
      <c r="G47" s="39"/>
      <c r="H47" s="45"/>
      <c r="I47" s="51"/>
      <c r="J47" s="39"/>
      <c r="K47" s="39"/>
      <c r="M47" s="51" t="s">
        <v>99</v>
      </c>
      <c r="N47" s="90">
        <v>0</v>
      </c>
      <c r="O47" s="60"/>
      <c r="P47" s="44"/>
      <c r="Q47" s="51"/>
      <c r="R47" s="59"/>
      <c r="S47" s="89">
        <v>0</v>
      </c>
      <c r="T47" s="45" t="s">
        <v>99</v>
      </c>
    </row>
    <row r="48" spans="1:20" x14ac:dyDescent="0.15">
      <c r="A48" s="51"/>
      <c r="B48" s="39"/>
      <c r="C48" s="39"/>
      <c r="D48" s="44"/>
      <c r="E48" s="51"/>
      <c r="F48" s="39"/>
      <c r="G48" s="39"/>
      <c r="H48" s="45"/>
      <c r="I48" s="51"/>
      <c r="J48" s="39"/>
      <c r="K48" s="39"/>
      <c r="L48" s="45"/>
      <c r="M48" s="51"/>
      <c r="N48" s="39"/>
      <c r="O48" s="39"/>
      <c r="P48" s="44"/>
      <c r="Q48" s="51"/>
      <c r="R48" s="39"/>
      <c r="S48" s="39"/>
      <c r="T48" s="45"/>
    </row>
    <row r="49" spans="1:20" ht="14" thickBot="1" x14ac:dyDescent="0.2">
      <c r="A49" s="51"/>
      <c r="B49" s="105" t="s">
        <v>21</v>
      </c>
      <c r="C49" s="105"/>
      <c r="D49" s="45"/>
      <c r="E49" s="51"/>
      <c r="F49" s="105" t="s">
        <v>37</v>
      </c>
      <c r="G49" s="105"/>
      <c r="H49" s="44"/>
      <c r="I49" s="51"/>
      <c r="J49" s="107" t="s">
        <v>66</v>
      </c>
      <c r="K49" s="107"/>
      <c r="L49" s="45"/>
      <c r="M49" s="51"/>
      <c r="N49" s="107" t="s">
        <v>67</v>
      </c>
      <c r="O49" s="107"/>
      <c r="P49" s="44"/>
      <c r="Q49" s="51"/>
      <c r="R49" s="105"/>
      <c r="S49" s="105"/>
      <c r="T49" s="45"/>
    </row>
    <row r="50" spans="1:20" x14ac:dyDescent="0.15">
      <c r="A50" s="51">
        <v>16</v>
      </c>
      <c r="B50" s="5">
        <v>520</v>
      </c>
      <c r="C50" s="40"/>
      <c r="D50" s="45"/>
      <c r="E50" s="51" t="s">
        <v>68</v>
      </c>
      <c r="F50" s="39">
        <v>10850</v>
      </c>
      <c r="G50" s="40"/>
      <c r="H50" s="44"/>
      <c r="I50" s="51" t="s">
        <v>53</v>
      </c>
      <c r="J50" s="39">
        <v>4000</v>
      </c>
      <c r="K50" s="56"/>
      <c r="L50" s="49"/>
      <c r="M50" s="43"/>
      <c r="N50" s="39"/>
      <c r="O50" s="56">
        <v>10850</v>
      </c>
      <c r="P50" s="44" t="s">
        <v>68</v>
      </c>
      <c r="Q50" s="51"/>
      <c r="R50" s="39"/>
      <c r="S50" s="40"/>
      <c r="T50" s="45"/>
    </row>
    <row r="51" spans="1:20" x14ac:dyDescent="0.15">
      <c r="A51" s="43" t="s">
        <v>54</v>
      </c>
      <c r="B51" s="58">
        <f>SUM(B50)</f>
        <v>520</v>
      </c>
      <c r="C51" s="59"/>
      <c r="D51" s="45"/>
      <c r="E51" s="51" t="s">
        <v>56</v>
      </c>
      <c r="F51" s="58">
        <f>SUM(F50)</f>
        <v>10850</v>
      </c>
      <c r="G51" s="59"/>
      <c r="H51" s="45"/>
      <c r="I51" s="51" t="s">
        <v>56</v>
      </c>
      <c r="J51" s="58">
        <f>SUM(J50)</f>
        <v>4000</v>
      </c>
      <c r="K51" s="59"/>
      <c r="L51" s="49"/>
      <c r="M51" s="51"/>
      <c r="N51" s="58"/>
      <c r="O51" s="59">
        <f>SUM(O50)</f>
        <v>10850</v>
      </c>
      <c r="P51" s="44" t="s">
        <v>56</v>
      </c>
      <c r="Q51" s="51"/>
      <c r="R51" s="39"/>
      <c r="S51" s="40"/>
      <c r="T51" s="45"/>
    </row>
    <row r="52" spans="1:20" x14ac:dyDescent="0.15">
      <c r="A52" s="51"/>
      <c r="B52" s="59"/>
      <c r="C52" s="60">
        <v>520</v>
      </c>
      <c r="D52" s="44" t="s">
        <v>39</v>
      </c>
      <c r="E52" s="51"/>
      <c r="F52" s="39"/>
      <c r="G52" s="63">
        <v>10850</v>
      </c>
      <c r="H52" s="44" t="s">
        <v>39</v>
      </c>
      <c r="I52" s="51"/>
      <c r="J52" s="39"/>
      <c r="K52" s="63">
        <v>4000</v>
      </c>
      <c r="L52" s="45" t="s">
        <v>39</v>
      </c>
      <c r="M52" s="51"/>
      <c r="N52" s="39"/>
      <c r="O52" s="39"/>
      <c r="P52" s="44"/>
      <c r="Q52" s="51"/>
      <c r="R52" s="72"/>
      <c r="S52" s="74"/>
      <c r="T52" s="44"/>
    </row>
    <row r="53" spans="1:20" x14ac:dyDescent="0.15">
      <c r="A53" s="51"/>
      <c r="B53" s="59">
        <v>520</v>
      </c>
      <c r="C53" s="60">
        <v>520</v>
      </c>
      <c r="D53" s="45"/>
      <c r="E53" s="43"/>
      <c r="F53" s="59">
        <v>10850</v>
      </c>
      <c r="G53" s="60">
        <v>10850</v>
      </c>
      <c r="H53" s="44"/>
      <c r="I53" s="51"/>
      <c r="J53" s="62">
        <v>4000</v>
      </c>
      <c r="K53" s="63">
        <v>4000</v>
      </c>
      <c r="L53" s="45"/>
      <c r="M53" s="43"/>
      <c r="N53" s="39"/>
      <c r="O53" s="39"/>
      <c r="P53" s="44"/>
      <c r="Q53" s="43"/>
      <c r="R53" s="59"/>
      <c r="S53" s="60"/>
      <c r="T53" s="44"/>
    </row>
    <row r="54" spans="1:20" x14ac:dyDescent="0.15">
      <c r="A54" s="51"/>
      <c r="B54" s="90"/>
      <c r="C54" s="89">
        <v>0</v>
      </c>
      <c r="D54" s="44" t="s">
        <v>99</v>
      </c>
      <c r="E54" s="51"/>
      <c r="F54" s="59"/>
      <c r="G54" s="89">
        <v>0</v>
      </c>
      <c r="H54" s="44" t="s">
        <v>99</v>
      </c>
      <c r="I54" s="51"/>
      <c r="J54" s="59"/>
      <c r="K54" s="89">
        <v>0</v>
      </c>
      <c r="L54" s="45" t="s">
        <v>99</v>
      </c>
      <c r="M54" s="43"/>
      <c r="N54" s="39"/>
      <c r="O54" s="39"/>
      <c r="P54" s="44"/>
      <c r="Q54" s="51"/>
      <c r="R54" s="59"/>
      <c r="S54" s="59"/>
      <c r="T54" s="44"/>
    </row>
    <row r="55" spans="1:20" x14ac:dyDescent="0.15">
      <c r="A55" s="51"/>
      <c r="B55" s="39"/>
      <c r="C55" s="39"/>
      <c r="D55" s="44"/>
      <c r="E55" s="51"/>
      <c r="F55" s="39"/>
      <c r="G55" s="39"/>
      <c r="H55" s="44"/>
      <c r="I55" s="51"/>
      <c r="J55" s="39"/>
      <c r="K55" s="39"/>
      <c r="L55" s="45"/>
      <c r="M55" s="51"/>
      <c r="N55" s="39"/>
      <c r="O55" s="39"/>
      <c r="P55" s="45"/>
      <c r="Q55" s="51"/>
      <c r="R55" s="39"/>
      <c r="S55" s="39"/>
      <c r="T55" s="45"/>
    </row>
    <row r="56" spans="1:20" ht="13.5" customHeight="1" x14ac:dyDescent="0.15">
      <c r="A56" s="51"/>
      <c r="B56" s="37"/>
      <c r="C56" s="37"/>
      <c r="D56" s="44"/>
      <c r="E56" s="51"/>
      <c r="F56" s="39"/>
      <c r="G56" s="39"/>
      <c r="H56" s="44"/>
      <c r="I56" s="51"/>
      <c r="J56" s="39"/>
      <c r="K56" s="39"/>
      <c r="L56" s="45"/>
      <c r="M56" s="51"/>
      <c r="N56" s="39"/>
      <c r="O56" s="39"/>
      <c r="P56" s="45"/>
      <c r="Q56" s="51"/>
      <c r="R56" s="39"/>
      <c r="S56" s="39"/>
      <c r="T56" s="45"/>
    </row>
    <row r="57" spans="1:20" x14ac:dyDescent="0.15">
      <c r="A57" s="51"/>
      <c r="B57" s="39"/>
      <c r="C57" s="39"/>
      <c r="D57" s="44"/>
      <c r="E57" s="51"/>
      <c r="F57" s="39"/>
      <c r="G57" s="39"/>
      <c r="H57" s="44"/>
      <c r="I57" s="51"/>
      <c r="J57" s="39"/>
      <c r="K57" s="39"/>
      <c r="L57" s="45"/>
      <c r="M57" s="51"/>
      <c r="N57" s="39"/>
      <c r="O57" s="39"/>
      <c r="P57" s="44"/>
      <c r="Q57" s="51"/>
      <c r="R57" s="39"/>
      <c r="S57" s="39"/>
      <c r="T57" s="45"/>
    </row>
    <row r="58" spans="1:20" x14ac:dyDescent="0.15">
      <c r="A58" s="51"/>
      <c r="B58" s="37"/>
      <c r="C58" s="37"/>
      <c r="D58" s="45"/>
      <c r="E58" s="43"/>
      <c r="F58" s="37"/>
      <c r="G58" s="37"/>
      <c r="H58" s="45"/>
      <c r="I58" s="43"/>
      <c r="J58" s="39"/>
      <c r="K58" s="39"/>
      <c r="L58" s="45"/>
      <c r="M58" s="51"/>
      <c r="N58" s="39"/>
      <c r="O58" s="39"/>
      <c r="P58" s="44"/>
      <c r="Q58" s="43"/>
      <c r="R58" s="37"/>
      <c r="S58" s="37"/>
      <c r="T58" s="45"/>
    </row>
    <row r="59" spans="1:20" x14ac:dyDescent="0.15">
      <c r="A59" s="51"/>
      <c r="B59" s="37"/>
      <c r="C59" s="37"/>
      <c r="D59" s="45"/>
      <c r="E59" s="43"/>
      <c r="F59" s="37"/>
      <c r="G59" s="37"/>
      <c r="H59" s="45"/>
      <c r="I59" s="43"/>
      <c r="J59" s="37"/>
      <c r="K59" s="37"/>
      <c r="L59" s="45"/>
      <c r="M59" s="43"/>
      <c r="N59" s="37"/>
      <c r="O59" s="37"/>
      <c r="P59" s="45"/>
      <c r="Q59" s="43"/>
      <c r="R59" s="37"/>
      <c r="S59" s="37"/>
      <c r="T59" s="45"/>
    </row>
    <row r="60" spans="1:20" x14ac:dyDescent="0.15">
      <c r="A60" s="51"/>
      <c r="B60" s="37"/>
      <c r="C60" s="37"/>
      <c r="D60" s="45"/>
      <c r="E60" s="43"/>
      <c r="F60" s="37"/>
      <c r="G60" s="37"/>
      <c r="H60" s="45"/>
      <c r="I60" s="43"/>
      <c r="J60" s="37"/>
      <c r="K60" s="37"/>
      <c r="L60" s="45"/>
      <c r="M60" s="43"/>
      <c r="N60" s="37"/>
      <c r="O60" s="37"/>
      <c r="P60" s="45"/>
      <c r="Q60" s="43"/>
      <c r="R60" s="37"/>
      <c r="S60" s="37"/>
      <c r="T60" s="45"/>
    </row>
    <row r="61" spans="1:20" ht="14" thickBot="1" x14ac:dyDescent="0.2">
      <c r="A61" s="43"/>
      <c r="B61" s="107"/>
      <c r="C61" s="107"/>
      <c r="D61" s="44"/>
      <c r="E61" s="43"/>
      <c r="F61" s="105"/>
      <c r="G61" s="105"/>
      <c r="H61" s="57"/>
      <c r="I61" s="43"/>
      <c r="J61" s="107"/>
      <c r="K61" s="107"/>
      <c r="L61" s="45"/>
      <c r="M61" s="43"/>
      <c r="N61" s="105"/>
      <c r="O61" s="105"/>
      <c r="P61" s="45"/>
      <c r="Q61" s="43"/>
      <c r="R61" s="106"/>
      <c r="S61" s="106"/>
      <c r="T61" s="45"/>
    </row>
    <row r="62" spans="1:20" x14ac:dyDescent="0.15">
      <c r="A62" s="43"/>
      <c r="B62" s="39"/>
      <c r="C62" s="56"/>
      <c r="D62" s="44"/>
      <c r="E62" s="43"/>
      <c r="F62" s="39"/>
      <c r="G62" s="40"/>
      <c r="H62" s="45"/>
      <c r="I62" s="51"/>
      <c r="J62" s="39"/>
      <c r="K62" s="56"/>
      <c r="L62" s="45"/>
      <c r="M62" s="43"/>
      <c r="N62" s="39"/>
      <c r="O62" s="56"/>
      <c r="P62" s="49"/>
      <c r="Q62" s="43"/>
      <c r="R62" s="37"/>
      <c r="S62" s="75"/>
      <c r="T62" s="45"/>
    </row>
    <row r="63" spans="1:20" x14ac:dyDescent="0.15">
      <c r="A63" s="43"/>
      <c r="B63" s="76"/>
      <c r="C63" s="74"/>
      <c r="D63" s="44"/>
      <c r="E63" s="43"/>
      <c r="F63" s="39"/>
      <c r="G63" s="40"/>
      <c r="H63" s="44"/>
      <c r="I63" s="43"/>
      <c r="J63" s="39"/>
      <c r="K63" s="40"/>
      <c r="L63" s="45"/>
      <c r="M63" s="43"/>
      <c r="N63" s="39"/>
      <c r="O63" s="40"/>
      <c r="P63" s="49"/>
      <c r="Q63" s="43"/>
      <c r="R63" s="37"/>
      <c r="S63" s="77"/>
      <c r="T63" s="45"/>
    </row>
    <row r="64" spans="1:20" x14ac:dyDescent="0.15">
      <c r="A64" s="51"/>
      <c r="B64" s="59"/>
      <c r="C64" s="60"/>
      <c r="D64" s="44"/>
      <c r="E64" s="43"/>
      <c r="F64" s="72"/>
      <c r="G64" s="74"/>
      <c r="H64" s="44"/>
      <c r="I64" s="43"/>
      <c r="J64" s="39"/>
      <c r="K64" s="40"/>
      <c r="L64" s="45"/>
      <c r="M64" s="43"/>
      <c r="N64" s="39"/>
      <c r="O64" s="40"/>
      <c r="P64" s="49"/>
      <c r="Q64" s="43"/>
      <c r="R64" s="37"/>
      <c r="S64" s="77"/>
      <c r="T64" s="45"/>
    </row>
    <row r="65" spans="1:19" x14ac:dyDescent="0.15">
      <c r="A65" s="51"/>
      <c r="B65" s="59"/>
      <c r="C65" s="60"/>
      <c r="D65" s="44"/>
      <c r="E65" s="43"/>
      <c r="F65" s="59"/>
      <c r="G65" s="60"/>
      <c r="H65" s="44"/>
      <c r="I65" s="43"/>
      <c r="J65" s="39"/>
      <c r="K65" s="40"/>
      <c r="L65" s="45"/>
      <c r="M65" s="43"/>
      <c r="N65" s="39"/>
      <c r="O65" s="40"/>
      <c r="P65" s="49"/>
      <c r="Q65" s="43"/>
      <c r="R65" s="71"/>
      <c r="S65" s="78"/>
    </row>
    <row r="66" spans="1:19" x14ac:dyDescent="0.15">
      <c r="A66" s="51"/>
      <c r="B66" s="39"/>
      <c r="C66" s="39"/>
      <c r="D66" s="44"/>
      <c r="E66" s="51"/>
      <c r="F66" s="59"/>
      <c r="G66" s="60"/>
      <c r="H66" s="44"/>
      <c r="I66" s="43"/>
      <c r="J66" s="72"/>
      <c r="K66" s="74"/>
      <c r="L66" s="45"/>
      <c r="M66" s="43"/>
      <c r="N66" s="71"/>
      <c r="O66" s="78"/>
      <c r="P66" s="45"/>
      <c r="Q66" s="43"/>
      <c r="R66" s="37"/>
      <c r="S66" s="77"/>
    </row>
    <row r="67" spans="1:19" x14ac:dyDescent="0.15">
      <c r="A67" s="51"/>
      <c r="B67" s="39"/>
      <c r="C67" s="39"/>
      <c r="D67" s="45"/>
      <c r="E67" s="51"/>
      <c r="F67" s="59"/>
      <c r="G67" s="60"/>
      <c r="H67" s="44"/>
      <c r="I67" s="51"/>
      <c r="J67" s="59"/>
      <c r="K67" s="60"/>
      <c r="L67" s="45"/>
      <c r="M67" s="51"/>
      <c r="N67" s="39"/>
      <c r="O67" s="40"/>
      <c r="P67" s="45"/>
      <c r="Q67" s="43"/>
      <c r="R67" s="39"/>
      <c r="S67" s="77"/>
    </row>
    <row r="68" spans="1:19" x14ac:dyDescent="0.15">
      <c r="A68" s="51"/>
      <c r="B68" s="39"/>
      <c r="C68" s="39"/>
      <c r="D68" s="44"/>
      <c r="E68" s="51"/>
      <c r="F68" s="39"/>
      <c r="G68" s="39"/>
      <c r="H68" s="44"/>
      <c r="I68" s="43"/>
      <c r="J68" s="39"/>
      <c r="K68" s="39"/>
      <c r="L68" s="45"/>
      <c r="M68" s="43"/>
      <c r="N68" s="37"/>
      <c r="O68" s="40"/>
      <c r="P68" s="45"/>
      <c r="Q68" s="43"/>
      <c r="R68" s="37"/>
      <c r="S68" s="77"/>
    </row>
    <row r="69" spans="1:19" x14ac:dyDescent="0.15">
      <c r="A69" s="51"/>
      <c r="B69" s="39"/>
      <c r="C69" s="39"/>
      <c r="D69" s="45"/>
      <c r="E69" s="43"/>
      <c r="F69" s="39"/>
      <c r="G69" s="39"/>
      <c r="H69" s="44"/>
      <c r="I69" s="43"/>
      <c r="J69" s="39"/>
      <c r="K69" s="39"/>
      <c r="L69" s="45"/>
      <c r="M69" s="51"/>
      <c r="N69" s="39"/>
      <c r="O69" s="37"/>
      <c r="P69" s="45"/>
      <c r="Q69" s="43"/>
      <c r="R69" s="37"/>
      <c r="S69" s="37"/>
    </row>
    <row r="70" spans="1:19" x14ac:dyDescent="0.15">
      <c r="A70" s="51"/>
      <c r="B70" s="39"/>
      <c r="C70" s="39"/>
      <c r="D70" s="44"/>
      <c r="E70" s="43"/>
      <c r="F70" s="37"/>
      <c r="G70" s="37"/>
      <c r="H70" s="45"/>
      <c r="I70" s="51"/>
      <c r="J70" s="39"/>
      <c r="K70" s="37"/>
      <c r="L70" s="45"/>
      <c r="M70" s="43"/>
      <c r="N70" s="37"/>
      <c r="O70" s="37"/>
      <c r="P70" s="45"/>
      <c r="Q70" s="43"/>
      <c r="R70" s="37"/>
      <c r="S70" s="37"/>
    </row>
    <row r="71" spans="1:19" x14ac:dyDescent="0.15">
      <c r="A71" s="51"/>
      <c r="B71" s="37"/>
      <c r="C71" s="37"/>
      <c r="D71" s="45"/>
      <c r="E71" s="43"/>
      <c r="F71" s="37"/>
      <c r="G71" s="37"/>
      <c r="H71" s="45"/>
      <c r="I71" s="43"/>
      <c r="J71" s="37"/>
      <c r="K71" s="37"/>
      <c r="L71" s="45"/>
      <c r="M71" s="43"/>
      <c r="N71" s="37"/>
      <c r="O71" s="37"/>
      <c r="P71" s="45"/>
      <c r="Q71" s="43"/>
      <c r="R71" s="37"/>
      <c r="S71" s="37"/>
    </row>
    <row r="72" spans="1:19" x14ac:dyDescent="0.15">
      <c r="A72" s="51"/>
      <c r="B72" s="37"/>
      <c r="C72" s="37"/>
      <c r="D72" s="45"/>
      <c r="E72" s="43"/>
      <c r="F72" s="37"/>
      <c r="G72" s="37"/>
      <c r="H72" s="45"/>
      <c r="I72" s="43"/>
      <c r="J72" s="37"/>
      <c r="K72" s="37"/>
      <c r="L72" s="45"/>
      <c r="M72" s="43"/>
      <c r="N72" s="37"/>
      <c r="O72" s="37"/>
      <c r="P72" s="45"/>
      <c r="Q72" s="43"/>
      <c r="R72" s="37"/>
      <c r="S72" s="37"/>
    </row>
    <row r="73" spans="1:19" x14ac:dyDescent="0.15">
      <c r="A73" s="43"/>
      <c r="B73" s="37"/>
      <c r="C73" s="37"/>
      <c r="D73" s="45"/>
      <c r="E73" s="43"/>
      <c r="F73" s="37"/>
      <c r="G73" s="37"/>
      <c r="H73" s="45"/>
      <c r="I73" s="43"/>
      <c r="J73" s="37"/>
      <c r="K73" s="37"/>
      <c r="L73" s="45"/>
      <c r="M73" s="43"/>
      <c r="N73" s="37"/>
      <c r="O73" s="37"/>
      <c r="P73" s="45"/>
      <c r="Q73" s="43"/>
      <c r="R73" s="37"/>
      <c r="S73" s="37"/>
    </row>
    <row r="74" spans="1:19" x14ac:dyDescent="0.15">
      <c r="A74" s="43"/>
      <c r="B74" s="37"/>
      <c r="C74" s="37"/>
      <c r="D74" s="45"/>
      <c r="E74" s="43"/>
      <c r="F74" s="37"/>
      <c r="G74" s="37"/>
      <c r="H74" s="45"/>
      <c r="I74" s="43"/>
      <c r="J74" s="37"/>
      <c r="K74" s="37"/>
      <c r="L74" s="45"/>
      <c r="M74" s="43"/>
      <c r="N74" s="37"/>
      <c r="O74" s="37"/>
      <c r="P74" s="45"/>
      <c r="Q74" s="43"/>
      <c r="R74" s="37"/>
      <c r="S74" s="37"/>
    </row>
    <row r="102" spans="2:4" x14ac:dyDescent="0.15">
      <c r="B102" s="39"/>
      <c r="C102" s="39"/>
      <c r="D102" s="44"/>
    </row>
  </sheetData>
  <mergeCells count="30">
    <mergeCell ref="J38:K38"/>
    <mergeCell ref="N38:O38"/>
    <mergeCell ref="R38:S38"/>
    <mergeCell ref="B29:C29"/>
    <mergeCell ref="R18:S18"/>
    <mergeCell ref="J29:K29"/>
    <mergeCell ref="R3:S3"/>
    <mergeCell ref="N29:O29"/>
    <mergeCell ref="R29:S29"/>
    <mergeCell ref="N3:O3"/>
    <mergeCell ref="B3:C3"/>
    <mergeCell ref="F3:G3"/>
    <mergeCell ref="J3:K3"/>
    <mergeCell ref="N18:O18"/>
    <mergeCell ref="N61:O61"/>
    <mergeCell ref="B49:C49"/>
    <mergeCell ref="R61:S61"/>
    <mergeCell ref="N49:O49"/>
    <mergeCell ref="F18:G18"/>
    <mergeCell ref="F38:G38"/>
    <mergeCell ref="B61:C61"/>
    <mergeCell ref="F49:G49"/>
    <mergeCell ref="R49:S49"/>
    <mergeCell ref="B38:C38"/>
    <mergeCell ref="J61:K61"/>
    <mergeCell ref="F61:G61"/>
    <mergeCell ref="J18:K18"/>
    <mergeCell ref="J49:K49"/>
    <mergeCell ref="B18:C18"/>
    <mergeCell ref="F29:G29"/>
  </mergeCells>
  <phoneticPr fontId="3" type="noConversion"/>
  <pageMargins left="0.25" right="0.25" top="0.5" bottom="0.5" header="0.05" footer="0.05"/>
  <pageSetup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2"/>
  <sheetViews>
    <sheetView zoomScale="98" zoomScaleNormal="98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7" sqref="E27"/>
    </sheetView>
  </sheetViews>
  <sheetFormatPr baseColWidth="10" defaultColWidth="8.83203125" defaultRowHeight="13" x14ac:dyDescent="0.15"/>
  <cols>
    <col min="1" max="1" width="24.1640625" bestFit="1" customWidth="1"/>
    <col min="2" max="2" width="13.1640625" customWidth="1"/>
    <col min="3" max="3" width="13.6640625" customWidth="1"/>
    <col min="4" max="4" width="11.5" customWidth="1"/>
    <col min="5" max="5" width="12.5" customWidth="1"/>
    <col min="6" max="6" width="14.5" customWidth="1"/>
    <col min="7" max="7" width="1.5" customWidth="1"/>
    <col min="8" max="8" width="14" customWidth="1"/>
    <col min="9" max="9" width="14.6640625" customWidth="1"/>
    <col min="10" max="10" width="1.5" customWidth="1"/>
    <col min="11" max="11" width="19.6640625" customWidth="1"/>
    <col min="12" max="12" width="13.5" customWidth="1"/>
    <col min="13" max="13" width="1.6640625" customWidth="1"/>
    <col min="14" max="14" width="15.33203125" customWidth="1"/>
    <col min="15" max="15" width="12.83203125" customWidth="1"/>
  </cols>
  <sheetData>
    <row r="1" spans="1:15" s="1" customFormat="1" x14ac:dyDescent="0.15">
      <c r="B1" s="111" t="s">
        <v>69</v>
      </c>
      <c r="C1" s="111"/>
      <c r="E1" s="25"/>
      <c r="F1" s="25"/>
      <c r="H1" s="111" t="s">
        <v>70</v>
      </c>
      <c r="I1" s="111"/>
      <c r="K1" s="25"/>
      <c r="L1" s="25"/>
      <c r="N1" s="111" t="s">
        <v>71</v>
      </c>
      <c r="O1" s="111"/>
    </row>
    <row r="2" spans="1:15" s="1" customFormat="1" x14ac:dyDescent="0.15">
      <c r="B2" s="112" t="s">
        <v>72</v>
      </c>
      <c r="C2" s="112"/>
      <c r="E2" s="113" t="s">
        <v>73</v>
      </c>
      <c r="F2" s="113"/>
      <c r="H2" s="112" t="s">
        <v>72</v>
      </c>
      <c r="I2" s="112"/>
      <c r="K2" s="113" t="s">
        <v>39</v>
      </c>
      <c r="L2" s="113"/>
      <c r="N2" s="112" t="s">
        <v>72</v>
      </c>
      <c r="O2" s="112"/>
    </row>
    <row r="3" spans="1:15" s="1" customFormat="1" ht="14" thickBot="1" x14ac:dyDescent="0.2">
      <c r="A3" s="3" t="s">
        <v>74</v>
      </c>
      <c r="B3" s="48" t="s">
        <v>3</v>
      </c>
      <c r="C3" s="4" t="s">
        <v>4</v>
      </c>
      <c r="D3" s="4"/>
      <c r="E3" s="26" t="s">
        <v>3</v>
      </c>
      <c r="F3" s="26" t="s">
        <v>4</v>
      </c>
      <c r="G3" s="4"/>
      <c r="H3" s="4" t="s">
        <v>3</v>
      </c>
      <c r="I3" s="4" t="s">
        <v>4</v>
      </c>
      <c r="K3" s="26" t="s">
        <v>3</v>
      </c>
      <c r="L3" s="26" t="s">
        <v>4</v>
      </c>
      <c r="N3" s="4" t="s">
        <v>3</v>
      </c>
      <c r="O3" s="4" t="s">
        <v>4</v>
      </c>
    </row>
    <row r="4" spans="1:15" x14ac:dyDescent="0.15">
      <c r="A4" s="37" t="s">
        <v>5</v>
      </c>
      <c r="B4" s="39">
        <v>285450</v>
      </c>
      <c r="E4" s="27"/>
      <c r="F4" s="27"/>
      <c r="G4" s="5"/>
      <c r="H4" s="5">
        <f>B4</f>
        <v>285450</v>
      </c>
      <c r="I4" s="5"/>
      <c r="J4" s="5"/>
      <c r="K4" s="27"/>
      <c r="L4" s="27"/>
      <c r="M4" s="5"/>
      <c r="N4" s="5">
        <f>H4</f>
        <v>285450</v>
      </c>
    </row>
    <row r="5" spans="1:15" x14ac:dyDescent="0.15">
      <c r="A5" t="s">
        <v>20</v>
      </c>
      <c r="B5" s="39">
        <v>180500</v>
      </c>
      <c r="E5" s="27"/>
      <c r="F5" s="27"/>
      <c r="G5" s="5"/>
      <c r="H5" s="5">
        <f>B5</f>
        <v>180500</v>
      </c>
      <c r="I5" s="5"/>
      <c r="J5" s="5"/>
      <c r="K5" s="27"/>
      <c r="L5" s="27"/>
      <c r="M5" s="5"/>
      <c r="N5" s="5">
        <f>H5</f>
        <v>180500</v>
      </c>
    </row>
    <row r="6" spans="1:15" ht="15" x14ac:dyDescent="0.2">
      <c r="A6" s="46" t="s">
        <v>67</v>
      </c>
      <c r="B6" s="5"/>
      <c r="D6" s="37"/>
      <c r="E6" s="27"/>
      <c r="F6" s="27">
        <v>10850</v>
      </c>
      <c r="G6" s="5"/>
      <c r="H6" s="5"/>
      <c r="I6" s="5">
        <f>F6</f>
        <v>10850</v>
      </c>
      <c r="J6" s="5"/>
      <c r="K6" s="27"/>
      <c r="L6" s="27"/>
      <c r="M6" s="5"/>
      <c r="N6" s="5"/>
      <c r="O6" s="5">
        <f>I6</f>
        <v>10850</v>
      </c>
    </row>
    <row r="7" spans="1:15" x14ac:dyDescent="0.15">
      <c r="A7" s="37" t="s">
        <v>17</v>
      </c>
      <c r="B7" s="5">
        <v>197900</v>
      </c>
      <c r="E7" s="27"/>
      <c r="F7" s="27">
        <v>116000</v>
      </c>
      <c r="G7" s="5"/>
      <c r="H7" s="5">
        <f>B7-F7</f>
        <v>81900</v>
      </c>
      <c r="I7" s="5"/>
      <c r="J7" s="5"/>
      <c r="K7" s="27"/>
      <c r="L7" s="27"/>
      <c r="M7" s="5"/>
      <c r="N7" s="5">
        <f>H7</f>
        <v>81900</v>
      </c>
    </row>
    <row r="8" spans="1:15" ht="15" x14ac:dyDescent="0.2">
      <c r="A8" s="46" t="s">
        <v>19</v>
      </c>
      <c r="B8" s="5">
        <v>44500</v>
      </c>
      <c r="C8" s="5"/>
      <c r="D8" s="37"/>
      <c r="E8" s="27"/>
      <c r="F8" s="27">
        <v>28375</v>
      </c>
      <c r="G8" s="5"/>
      <c r="H8" s="5">
        <f>B8-F8</f>
        <v>16125</v>
      </c>
      <c r="I8" s="5"/>
      <c r="J8" s="5"/>
      <c r="K8" s="27"/>
      <c r="L8" s="27"/>
      <c r="M8" s="5"/>
      <c r="N8" s="5">
        <f>H8</f>
        <v>16125</v>
      </c>
    </row>
    <row r="9" spans="1:15" ht="15" x14ac:dyDescent="0.2">
      <c r="A9" s="46" t="s">
        <v>50</v>
      </c>
      <c r="B9" s="5">
        <v>202500</v>
      </c>
      <c r="D9" s="37"/>
      <c r="E9" s="27"/>
      <c r="F9" s="27"/>
      <c r="G9" s="5"/>
      <c r="H9" s="5">
        <f>B9</f>
        <v>202500</v>
      </c>
      <c r="I9" s="5"/>
      <c r="J9" s="5"/>
      <c r="K9" s="27"/>
      <c r="L9" s="27"/>
      <c r="M9" s="5"/>
      <c r="N9" s="5">
        <f>H9</f>
        <v>202500</v>
      </c>
    </row>
    <row r="10" spans="1:15" ht="15" x14ac:dyDescent="0.2">
      <c r="A10" s="46" t="s">
        <v>32</v>
      </c>
      <c r="B10" s="5"/>
      <c r="C10" s="5">
        <v>342000</v>
      </c>
      <c r="D10" s="37"/>
      <c r="E10" s="27">
        <v>228000</v>
      </c>
      <c r="F10" s="27"/>
      <c r="G10" s="5"/>
      <c r="H10" s="5"/>
      <c r="I10" s="5">
        <f>C10-E10</f>
        <v>114000</v>
      </c>
      <c r="J10" s="5"/>
      <c r="K10" s="27"/>
      <c r="L10" s="27"/>
      <c r="M10" s="5"/>
      <c r="N10" s="5"/>
      <c r="O10" s="5">
        <f t="shared" ref="O10:O16" si="0">I10</f>
        <v>114000</v>
      </c>
    </row>
    <row r="11" spans="1:15" ht="15" x14ac:dyDescent="0.2">
      <c r="A11" s="46" t="s">
        <v>57</v>
      </c>
      <c r="B11" s="5"/>
      <c r="C11" s="5"/>
      <c r="D11" s="37"/>
      <c r="E11" s="27"/>
      <c r="F11" s="27">
        <v>16875</v>
      </c>
      <c r="G11" s="5"/>
      <c r="H11" s="5"/>
      <c r="I11" s="5">
        <f>F11</f>
        <v>16875</v>
      </c>
      <c r="J11" s="5"/>
      <c r="K11" s="27"/>
      <c r="L11" s="27"/>
      <c r="M11" s="5"/>
      <c r="N11" s="5"/>
      <c r="O11" s="5">
        <f t="shared" si="0"/>
        <v>16875</v>
      </c>
    </row>
    <row r="12" spans="1:15" ht="15" x14ac:dyDescent="0.2">
      <c r="A12" s="46" t="s">
        <v>12</v>
      </c>
      <c r="B12" s="5"/>
      <c r="C12" s="5">
        <v>55520</v>
      </c>
      <c r="D12" s="37"/>
      <c r="E12" s="27"/>
      <c r="F12" s="27"/>
      <c r="G12" s="5"/>
      <c r="H12" s="5"/>
      <c r="I12" s="5">
        <f>C12</f>
        <v>55520</v>
      </c>
      <c r="J12" s="5"/>
      <c r="K12" s="27"/>
      <c r="L12" s="27"/>
      <c r="M12" s="5"/>
      <c r="N12" s="5"/>
      <c r="O12" s="5">
        <f t="shared" si="0"/>
        <v>55520</v>
      </c>
    </row>
    <row r="13" spans="1:15" ht="15" x14ac:dyDescent="0.2">
      <c r="A13" s="46" t="s">
        <v>58</v>
      </c>
      <c r="B13" s="5"/>
      <c r="C13" s="5">
        <v>250000</v>
      </c>
      <c r="D13" s="37"/>
      <c r="E13" s="27"/>
      <c r="F13" s="27"/>
      <c r="G13" s="5"/>
      <c r="H13" s="5"/>
      <c r="I13" s="5">
        <f>C13</f>
        <v>250000</v>
      </c>
      <c r="J13" s="5"/>
      <c r="K13" s="27"/>
      <c r="L13" s="27"/>
      <c r="M13" s="5"/>
      <c r="N13" s="5"/>
      <c r="O13" s="5">
        <f t="shared" si="0"/>
        <v>250000</v>
      </c>
    </row>
    <row r="14" spans="1:15" ht="15" x14ac:dyDescent="0.2">
      <c r="A14" s="46" t="s">
        <v>63</v>
      </c>
      <c r="B14" s="5"/>
      <c r="C14" s="5"/>
      <c r="D14" s="37"/>
      <c r="E14" s="27"/>
      <c r="F14" s="27">
        <v>4500</v>
      </c>
      <c r="G14" s="5"/>
      <c r="H14" s="5"/>
      <c r="I14" s="5">
        <f>F14</f>
        <v>4500</v>
      </c>
      <c r="J14" s="5"/>
      <c r="K14" s="27"/>
      <c r="L14" s="27"/>
      <c r="M14" s="5"/>
      <c r="N14" s="5"/>
      <c r="O14" s="5">
        <f t="shared" si="0"/>
        <v>4500</v>
      </c>
    </row>
    <row r="15" spans="1:15" ht="15" x14ac:dyDescent="0.2">
      <c r="A15" s="46" t="s">
        <v>59</v>
      </c>
      <c r="B15" s="5"/>
      <c r="C15" s="5"/>
      <c r="D15" s="37"/>
      <c r="E15" s="27"/>
      <c r="F15" s="27">
        <v>990</v>
      </c>
      <c r="G15" s="5"/>
      <c r="H15" s="5"/>
      <c r="I15" s="5">
        <f>F15</f>
        <v>990</v>
      </c>
      <c r="J15" s="5"/>
      <c r="K15" s="27"/>
      <c r="L15" s="27"/>
      <c r="M15" s="5"/>
      <c r="N15" s="5"/>
      <c r="O15" s="5">
        <f t="shared" si="0"/>
        <v>990</v>
      </c>
    </row>
    <row r="16" spans="1:15" ht="15" x14ac:dyDescent="0.2">
      <c r="A16" s="46" t="s">
        <v>64</v>
      </c>
      <c r="C16" s="5">
        <v>296500</v>
      </c>
      <c r="D16" s="37"/>
      <c r="E16" s="27"/>
      <c r="F16" s="27"/>
      <c r="G16" s="5"/>
      <c r="H16" s="5"/>
      <c r="I16" s="5">
        <f>C16</f>
        <v>296500</v>
      </c>
      <c r="J16" s="5"/>
      <c r="K16" s="27"/>
      <c r="L16" s="27"/>
      <c r="M16" s="5"/>
      <c r="N16" s="5"/>
      <c r="O16" s="5">
        <f t="shared" si="0"/>
        <v>296500</v>
      </c>
    </row>
    <row r="17" spans="1:17" ht="15" x14ac:dyDescent="0.2">
      <c r="A17" s="46" t="s">
        <v>22</v>
      </c>
      <c r="B17" s="5">
        <v>500</v>
      </c>
      <c r="C17" s="5"/>
      <c r="D17" s="37"/>
      <c r="E17" s="27"/>
      <c r="F17" s="27"/>
      <c r="G17" s="5"/>
      <c r="H17" s="5">
        <f>B17</f>
        <v>500</v>
      </c>
      <c r="I17" s="5"/>
      <c r="J17" s="5"/>
      <c r="K17" s="27"/>
      <c r="L17" s="27">
        <v>17740</v>
      </c>
      <c r="M17" s="5"/>
      <c r="N17" s="5"/>
      <c r="O17" s="5">
        <v>17240</v>
      </c>
    </row>
    <row r="18" spans="1:17" ht="15" x14ac:dyDescent="0.2">
      <c r="A18" s="46" t="s">
        <v>98</v>
      </c>
      <c r="B18" s="5">
        <v>82500</v>
      </c>
      <c r="C18" s="5"/>
      <c r="D18" s="37"/>
      <c r="E18" s="27"/>
      <c r="F18" s="27"/>
      <c r="G18" s="5"/>
      <c r="H18" s="5">
        <f>B18</f>
        <v>82500</v>
      </c>
      <c r="I18" s="5"/>
      <c r="J18" s="5"/>
      <c r="K18" s="27"/>
      <c r="L18" s="27">
        <f>H18</f>
        <v>82500</v>
      </c>
      <c r="M18" s="5"/>
      <c r="N18" s="5"/>
      <c r="O18" s="5">
        <v>0</v>
      </c>
    </row>
    <row r="19" spans="1:17" ht="15" x14ac:dyDescent="0.2">
      <c r="A19" s="46" t="s">
        <v>23</v>
      </c>
      <c r="B19" s="5">
        <v>45000</v>
      </c>
      <c r="C19" s="5"/>
      <c r="D19" s="37"/>
      <c r="E19" s="52">
        <v>4500</v>
      </c>
      <c r="F19" s="28"/>
      <c r="G19" s="5"/>
      <c r="H19" s="5">
        <f>B19+E19</f>
        <v>49500</v>
      </c>
      <c r="I19" s="5"/>
      <c r="J19" s="5"/>
      <c r="K19" s="27"/>
      <c r="L19" s="27">
        <f>H19</f>
        <v>49500</v>
      </c>
      <c r="M19" s="5"/>
      <c r="N19" s="5"/>
      <c r="O19" s="5">
        <v>0</v>
      </c>
    </row>
    <row r="20" spans="1:17" ht="15" x14ac:dyDescent="0.2">
      <c r="A20" s="46" t="s">
        <v>24</v>
      </c>
      <c r="B20" s="5">
        <v>9900</v>
      </c>
      <c r="C20" s="5"/>
      <c r="D20" s="37"/>
      <c r="E20" s="27">
        <v>990</v>
      </c>
      <c r="F20" s="27"/>
      <c r="G20" s="5"/>
      <c r="H20" s="5">
        <f>B20+E20</f>
        <v>10890</v>
      </c>
      <c r="I20" s="5"/>
      <c r="J20" s="5"/>
      <c r="K20" s="27"/>
      <c r="L20" s="27">
        <f>H20</f>
        <v>10890</v>
      </c>
      <c r="M20" s="5"/>
      <c r="N20" s="5"/>
      <c r="O20" s="5">
        <v>0</v>
      </c>
      <c r="Q20" s="5"/>
    </row>
    <row r="21" spans="1:17" ht="15" x14ac:dyDescent="0.2">
      <c r="A21" s="46" t="s">
        <v>27</v>
      </c>
      <c r="B21" s="5"/>
      <c r="C21" s="5"/>
      <c r="E21" s="27">
        <v>16875</v>
      </c>
      <c r="F21" s="27"/>
      <c r="G21" s="5"/>
      <c r="H21" s="5">
        <f>E21</f>
        <v>16875</v>
      </c>
      <c r="I21" s="5"/>
      <c r="J21" s="5"/>
      <c r="K21" s="27"/>
      <c r="L21" s="27">
        <f>H21</f>
        <v>16875</v>
      </c>
      <c r="M21" s="5"/>
      <c r="N21" s="5"/>
      <c r="O21" s="5">
        <v>0</v>
      </c>
    </row>
    <row r="22" spans="1:17" ht="15" x14ac:dyDescent="0.2">
      <c r="A22" s="46" t="s">
        <v>30</v>
      </c>
      <c r="B22" s="5"/>
      <c r="C22" s="5"/>
      <c r="E22" s="27">
        <v>24375</v>
      </c>
      <c r="F22" s="27"/>
      <c r="G22" s="5"/>
      <c r="H22" s="5">
        <f>E22</f>
        <v>24375</v>
      </c>
      <c r="I22" s="5"/>
      <c r="J22" s="5"/>
      <c r="K22" s="30"/>
      <c r="L22" s="27">
        <f>H22</f>
        <v>24375</v>
      </c>
      <c r="M22" s="5"/>
      <c r="N22" s="5"/>
      <c r="O22" s="5">
        <v>0</v>
      </c>
    </row>
    <row r="23" spans="1:17" ht="15" x14ac:dyDescent="0.2">
      <c r="A23" s="46" t="s">
        <v>48</v>
      </c>
      <c r="B23" s="5"/>
      <c r="C23" s="5">
        <v>189350</v>
      </c>
      <c r="D23" s="37"/>
      <c r="E23" s="27"/>
      <c r="F23" s="27">
        <v>228000</v>
      </c>
      <c r="G23" s="5"/>
      <c r="H23" s="5"/>
      <c r="I23" s="5">
        <f>C23+F23</f>
        <v>417350</v>
      </c>
      <c r="J23" s="5"/>
      <c r="K23" s="27">
        <f>I23</f>
        <v>417350</v>
      </c>
      <c r="L23" s="27"/>
      <c r="M23" s="5"/>
      <c r="N23" s="5">
        <v>0</v>
      </c>
      <c r="O23" s="5"/>
    </row>
    <row r="24" spans="1:17" ht="15" x14ac:dyDescent="0.2">
      <c r="A24" s="46" t="s">
        <v>15</v>
      </c>
      <c r="B24" s="5">
        <v>84100</v>
      </c>
      <c r="C24" s="5"/>
      <c r="D24" s="37"/>
      <c r="E24" s="27">
        <v>116000</v>
      </c>
      <c r="F24" s="27"/>
      <c r="G24" s="5"/>
      <c r="H24" s="5">
        <f>B24+E24</f>
        <v>200100</v>
      </c>
      <c r="I24" s="5"/>
      <c r="J24" s="5"/>
      <c r="K24" s="27"/>
      <c r="L24" s="27">
        <f>H24</f>
        <v>200100</v>
      </c>
      <c r="M24" s="5"/>
      <c r="N24" s="5"/>
      <c r="O24" s="5">
        <v>0</v>
      </c>
    </row>
    <row r="25" spans="1:17" ht="15" x14ac:dyDescent="0.2">
      <c r="A25" s="46" t="s">
        <v>21</v>
      </c>
      <c r="B25" s="5">
        <v>520</v>
      </c>
      <c r="C25" s="5"/>
      <c r="D25" s="37"/>
      <c r="E25" s="27"/>
      <c r="F25" s="27"/>
      <c r="G25" s="5"/>
      <c r="H25" s="5">
        <f>B25</f>
        <v>520</v>
      </c>
      <c r="I25" s="5"/>
      <c r="J25" s="5"/>
      <c r="K25" s="27"/>
      <c r="L25" s="27">
        <f>H25</f>
        <v>520</v>
      </c>
      <c r="M25" s="5"/>
      <c r="N25" s="5"/>
      <c r="O25" s="5">
        <v>0</v>
      </c>
    </row>
    <row r="26" spans="1:17" ht="15" x14ac:dyDescent="0.2">
      <c r="A26" s="46" t="s">
        <v>37</v>
      </c>
      <c r="B26" s="5"/>
      <c r="D26" s="37"/>
      <c r="E26" s="27">
        <v>10850</v>
      </c>
      <c r="F26" s="27"/>
      <c r="G26" s="5"/>
      <c r="H26" s="5">
        <f>E26</f>
        <v>10850</v>
      </c>
      <c r="I26" s="5"/>
      <c r="J26" s="5"/>
      <c r="K26" s="27"/>
      <c r="L26" s="27">
        <f>H26</f>
        <v>10850</v>
      </c>
      <c r="M26" s="5"/>
      <c r="N26" s="5"/>
      <c r="O26" s="5">
        <v>0</v>
      </c>
    </row>
    <row r="27" spans="1:17" ht="15" x14ac:dyDescent="0.2">
      <c r="A27" s="46" t="s">
        <v>66</v>
      </c>
      <c r="B27" s="5"/>
      <c r="C27" s="5"/>
      <c r="D27" s="37"/>
      <c r="E27" s="27">
        <v>4000</v>
      </c>
      <c r="F27" s="27"/>
      <c r="G27" s="5"/>
      <c r="H27" s="5">
        <f>E27</f>
        <v>4000</v>
      </c>
      <c r="I27" s="5"/>
      <c r="J27" s="5"/>
      <c r="K27" s="27"/>
      <c r="L27" s="27">
        <f>H27</f>
        <v>4000</v>
      </c>
      <c r="M27" s="5"/>
      <c r="N27" s="5"/>
      <c r="O27" s="5">
        <v>0</v>
      </c>
    </row>
    <row r="28" spans="1:17" x14ac:dyDescent="0.15">
      <c r="A28" s="37"/>
      <c r="B28" s="10"/>
      <c r="C28" s="10"/>
      <c r="D28" s="37"/>
      <c r="E28" s="29"/>
      <c r="F28" s="29"/>
      <c r="G28" s="5"/>
      <c r="H28" s="10"/>
      <c r="I28" s="10"/>
      <c r="J28" s="5"/>
      <c r="K28" s="31"/>
      <c r="L28" s="29"/>
      <c r="M28" s="5"/>
      <c r="N28" s="10"/>
      <c r="O28" s="11"/>
    </row>
    <row r="29" spans="1:17" x14ac:dyDescent="0.15">
      <c r="B29" s="5">
        <f>SUM(B4:B28)</f>
        <v>1133370</v>
      </c>
      <c r="C29" s="5">
        <f>SUM(C4:C28)</f>
        <v>1133370</v>
      </c>
      <c r="E29" s="27">
        <f>SUM(E4:E28)</f>
        <v>405590</v>
      </c>
      <c r="F29" s="27">
        <f>SUM(F4:F28)</f>
        <v>405590</v>
      </c>
      <c r="G29" s="5"/>
      <c r="H29" s="5">
        <f>SUM(H4:H28)</f>
        <v>1166585</v>
      </c>
      <c r="I29" s="5">
        <f>SUM(I4:I28)</f>
        <v>1166585</v>
      </c>
      <c r="J29" s="5"/>
      <c r="K29" s="27">
        <f>SUM(K18:K28)</f>
        <v>417350</v>
      </c>
      <c r="L29" s="27">
        <f>SUM(L17:L27)</f>
        <v>417350</v>
      </c>
      <c r="M29" s="5"/>
      <c r="N29" s="5">
        <f>SUM(N4:N28)</f>
        <v>766475</v>
      </c>
      <c r="O29" s="5">
        <f>SUM(O4:O28)</f>
        <v>766475</v>
      </c>
    </row>
    <row r="30" spans="1:17" x14ac:dyDescent="0.15">
      <c r="C30" s="5"/>
      <c r="K30" s="5"/>
    </row>
    <row r="31" spans="1:17" x14ac:dyDescent="0.15">
      <c r="C31" s="5"/>
      <c r="K31" s="1"/>
    </row>
    <row r="32" spans="1:17" x14ac:dyDescent="0.15">
      <c r="H32" s="43"/>
      <c r="I32" s="5"/>
      <c r="K32" s="37"/>
      <c r="L32" s="20"/>
    </row>
    <row r="33" spans="8:14" x14ac:dyDescent="0.15">
      <c r="H33" s="5"/>
      <c r="I33" s="50"/>
      <c r="K33" s="37"/>
      <c r="N33" s="20"/>
    </row>
    <row r="34" spans="8:14" x14ac:dyDescent="0.15">
      <c r="I34" s="36"/>
    </row>
    <row r="35" spans="8:14" x14ac:dyDescent="0.15">
      <c r="K35" s="37"/>
      <c r="L35" s="16"/>
    </row>
    <row r="36" spans="8:14" x14ac:dyDescent="0.15">
      <c r="H36" s="43"/>
      <c r="I36" s="16"/>
      <c r="K36" s="37"/>
      <c r="N36" s="20"/>
    </row>
    <row r="37" spans="8:14" x14ac:dyDescent="0.15">
      <c r="K37" s="37"/>
      <c r="N37" s="20"/>
    </row>
    <row r="38" spans="8:14" x14ac:dyDescent="0.15">
      <c r="K38" s="37"/>
      <c r="N38" s="20"/>
    </row>
    <row r="39" spans="8:14" x14ac:dyDescent="0.15">
      <c r="K39" s="37"/>
      <c r="N39" s="20"/>
    </row>
    <row r="40" spans="8:14" x14ac:dyDescent="0.15">
      <c r="K40" s="37"/>
      <c r="N40" s="20"/>
    </row>
    <row r="41" spans="8:14" x14ac:dyDescent="0.15">
      <c r="K41" s="37"/>
      <c r="N41" s="20"/>
    </row>
    <row r="42" spans="8:14" x14ac:dyDescent="0.15">
      <c r="N42" s="20"/>
    </row>
  </sheetData>
  <mergeCells count="8">
    <mergeCell ref="N1:O1"/>
    <mergeCell ref="N2:O2"/>
    <mergeCell ref="B1:C1"/>
    <mergeCell ref="B2:C2"/>
    <mergeCell ref="E2:F2"/>
    <mergeCell ref="H1:I1"/>
    <mergeCell ref="H2:I2"/>
    <mergeCell ref="K2:L2"/>
  </mergeCells>
  <phoneticPr fontId="3" type="noConversion"/>
  <pageMargins left="0.25" right="0.25" top="0.5" bottom="0.5" header="0.05" footer="0.0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3"/>
  <sheetViews>
    <sheetView tabSelected="1" zoomScale="99" zoomScaleNormal="99" workbookViewId="0">
      <selection activeCell="L125" sqref="L125:L126"/>
    </sheetView>
  </sheetViews>
  <sheetFormatPr baseColWidth="10" defaultColWidth="8.83203125" defaultRowHeight="13" x14ac:dyDescent="0.15"/>
  <cols>
    <col min="4" max="4" width="14.5" customWidth="1"/>
    <col min="5" max="5" width="10.83203125" customWidth="1"/>
    <col min="6" max="6" width="9.6640625" customWidth="1"/>
    <col min="7" max="7" width="10" style="5" bestFit="1" customWidth="1"/>
    <col min="9" max="9" width="11.1640625" customWidth="1"/>
  </cols>
  <sheetData>
    <row r="1" spans="1:21" x14ac:dyDescent="0.15">
      <c r="A1" s="111" t="s">
        <v>106</v>
      </c>
      <c r="B1" s="111"/>
      <c r="C1" s="111"/>
      <c r="D1" s="111"/>
      <c r="E1" s="111"/>
      <c r="F1" s="111"/>
      <c r="G1" s="111"/>
      <c r="H1" s="111"/>
      <c r="I1" s="111"/>
    </row>
    <row r="2" spans="1:21" x14ac:dyDescent="0.15">
      <c r="A2" s="111" t="s">
        <v>75</v>
      </c>
      <c r="B2" s="111"/>
      <c r="C2" s="111"/>
      <c r="D2" s="111"/>
      <c r="E2" s="111"/>
      <c r="F2" s="111"/>
      <c r="G2" s="111"/>
      <c r="H2" s="111"/>
      <c r="I2" s="111"/>
    </row>
    <row r="3" spans="1:21" x14ac:dyDescent="0.15">
      <c r="A3" s="115" t="s">
        <v>107</v>
      </c>
      <c r="B3" s="115"/>
      <c r="C3" s="115"/>
      <c r="D3" s="115"/>
      <c r="E3" s="115"/>
      <c r="F3" s="115"/>
      <c r="G3" s="115"/>
      <c r="H3" s="115"/>
      <c r="I3" s="115"/>
    </row>
    <row r="6" spans="1:21" ht="15" x14ac:dyDescent="0.2">
      <c r="B6" s="46" t="s">
        <v>48</v>
      </c>
      <c r="C6" s="37"/>
      <c r="G6" s="83">
        <f>'Trial Balance'!I23</f>
        <v>417350</v>
      </c>
      <c r="J6" s="94"/>
      <c r="K6" s="95"/>
      <c r="L6" s="94"/>
      <c r="M6" s="95"/>
      <c r="N6" s="95"/>
      <c r="O6" s="95"/>
      <c r="P6" s="95"/>
      <c r="Q6" s="95"/>
      <c r="R6" s="95"/>
      <c r="S6" s="95"/>
      <c r="T6" s="95"/>
      <c r="U6" s="95"/>
    </row>
    <row r="7" spans="1:21" ht="15" x14ac:dyDescent="0.2">
      <c r="B7" s="46" t="s">
        <v>15</v>
      </c>
      <c r="C7" s="37"/>
      <c r="D7" s="37"/>
      <c r="G7" s="10">
        <f>'Trial Balance'!H24</f>
        <v>200100</v>
      </c>
      <c r="J7" s="37"/>
    </row>
    <row r="8" spans="1:21" ht="15" x14ac:dyDescent="0.2">
      <c r="B8" s="46"/>
      <c r="C8" s="37"/>
      <c r="D8" s="37"/>
      <c r="J8" s="37"/>
    </row>
    <row r="9" spans="1:21" ht="15" x14ac:dyDescent="0.2">
      <c r="B9" s="46" t="s">
        <v>102</v>
      </c>
      <c r="C9" s="37"/>
      <c r="D9" s="37"/>
      <c r="G9" s="5">
        <v>217250</v>
      </c>
      <c r="J9" s="37"/>
    </row>
    <row r="10" spans="1:21" ht="15" x14ac:dyDescent="0.2">
      <c r="B10" s="46"/>
      <c r="C10" s="37"/>
      <c r="D10" s="37"/>
      <c r="J10" s="37"/>
    </row>
    <row r="11" spans="1:21" ht="15" x14ac:dyDescent="0.2">
      <c r="B11" s="46" t="s">
        <v>103</v>
      </c>
      <c r="C11" s="37"/>
      <c r="D11" s="37"/>
      <c r="J11" s="37"/>
    </row>
    <row r="12" spans="1:21" ht="15" x14ac:dyDescent="0.2">
      <c r="A12" s="43"/>
      <c r="B12" s="46" t="s">
        <v>111</v>
      </c>
      <c r="D12" s="37"/>
      <c r="G12" s="83">
        <f>'Trial Balance'!H18</f>
        <v>82500</v>
      </c>
      <c r="J12" s="37"/>
    </row>
    <row r="13" spans="1:21" ht="15" x14ac:dyDescent="0.2">
      <c r="B13" s="46" t="s">
        <v>42</v>
      </c>
      <c r="C13" s="37"/>
      <c r="G13" s="5">
        <f>'Trial Balance'!H19</f>
        <v>49500</v>
      </c>
      <c r="J13" s="37"/>
    </row>
    <row r="14" spans="1:21" ht="15" x14ac:dyDescent="0.2">
      <c r="B14" s="46" t="s">
        <v>112</v>
      </c>
      <c r="C14" s="37"/>
      <c r="G14" s="5">
        <v>4000</v>
      </c>
      <c r="J14" s="37"/>
    </row>
    <row r="15" spans="1:21" ht="15" x14ac:dyDescent="0.2">
      <c r="B15" s="46" t="s">
        <v>43</v>
      </c>
      <c r="C15" s="37"/>
      <c r="D15" s="37"/>
      <c r="G15" s="5">
        <f>'Trial Balance'!H21</f>
        <v>16875</v>
      </c>
      <c r="J15" s="37"/>
    </row>
    <row r="16" spans="1:21" ht="15" x14ac:dyDescent="0.2">
      <c r="B16" s="46" t="s">
        <v>44</v>
      </c>
      <c r="C16" s="37"/>
      <c r="D16" s="37"/>
      <c r="G16" s="5">
        <f>'Trial Balance'!H22</f>
        <v>24375</v>
      </c>
      <c r="J16" s="37"/>
    </row>
    <row r="17" spans="1:10" ht="15" x14ac:dyDescent="0.2">
      <c r="B17" s="46" t="s">
        <v>40</v>
      </c>
      <c r="D17" s="37"/>
      <c r="G17" s="5">
        <f>'Trial Balance'!H25</f>
        <v>520</v>
      </c>
      <c r="J17" s="37"/>
    </row>
    <row r="18" spans="1:10" ht="15" x14ac:dyDescent="0.2">
      <c r="B18" s="46" t="s">
        <v>47</v>
      </c>
      <c r="D18" s="37"/>
      <c r="G18" s="10">
        <f>'Trial Balance'!H26</f>
        <v>10850</v>
      </c>
      <c r="J18" s="37"/>
    </row>
    <row r="19" spans="1:10" x14ac:dyDescent="0.15">
      <c r="D19" s="37" t="s">
        <v>108</v>
      </c>
      <c r="G19" s="5">
        <f>SUM(G12:G18)</f>
        <v>188620</v>
      </c>
    </row>
    <row r="20" spans="1:10" x14ac:dyDescent="0.15">
      <c r="D20" s="37"/>
    </row>
    <row r="21" spans="1:10" x14ac:dyDescent="0.15">
      <c r="B21" s="37"/>
      <c r="D21" s="37" t="s">
        <v>109</v>
      </c>
      <c r="G21" s="5">
        <v>28630</v>
      </c>
    </row>
    <row r="22" spans="1:10" x14ac:dyDescent="0.15">
      <c r="B22" s="37"/>
    </row>
    <row r="23" spans="1:10" x14ac:dyDescent="0.15">
      <c r="B23" s="37" t="s">
        <v>110</v>
      </c>
      <c r="C23" s="37"/>
      <c r="D23" s="37"/>
    </row>
    <row r="24" spans="1:10" x14ac:dyDescent="0.15">
      <c r="B24" s="37" t="s">
        <v>45</v>
      </c>
      <c r="D24" s="37"/>
      <c r="G24" s="10">
        <v>-10890</v>
      </c>
    </row>
    <row r="25" spans="1:10" x14ac:dyDescent="0.15">
      <c r="B25" s="37" t="s">
        <v>113</v>
      </c>
      <c r="C25" s="37"/>
      <c r="D25" s="37"/>
      <c r="G25" s="96">
        <v>-10890</v>
      </c>
      <c r="I25" s="5"/>
    </row>
    <row r="26" spans="1:10" x14ac:dyDescent="0.15">
      <c r="B26" s="37"/>
      <c r="C26" s="37"/>
      <c r="D26" s="37"/>
      <c r="G26" s="83"/>
    </row>
    <row r="27" spans="1:10" ht="14" thickBot="1" x14ac:dyDescent="0.2">
      <c r="B27" t="s">
        <v>89</v>
      </c>
      <c r="D27" s="37"/>
      <c r="G27" s="13">
        <v>17740</v>
      </c>
    </row>
    <row r="28" spans="1:10" ht="14" thickTop="1" x14ac:dyDescent="0.15"/>
    <row r="29" spans="1:10" x14ac:dyDescent="0.15">
      <c r="A29" s="111" t="s">
        <v>106</v>
      </c>
      <c r="B29" s="111"/>
      <c r="C29" s="111"/>
      <c r="D29" s="111"/>
      <c r="E29" s="111"/>
      <c r="F29" s="111"/>
      <c r="G29" s="111"/>
      <c r="H29" s="111"/>
      <c r="I29" s="111"/>
    </row>
    <row r="30" spans="1:10" x14ac:dyDescent="0.15">
      <c r="A30" s="111" t="s">
        <v>76</v>
      </c>
      <c r="B30" s="111"/>
      <c r="C30" s="111"/>
      <c r="D30" s="111"/>
      <c r="E30" s="111"/>
      <c r="F30" s="111"/>
      <c r="G30" s="111"/>
      <c r="H30" s="111"/>
      <c r="I30" s="111"/>
    </row>
    <row r="31" spans="1:10" x14ac:dyDescent="0.15">
      <c r="A31" s="115"/>
      <c r="B31" s="115"/>
      <c r="C31" s="115"/>
      <c r="D31" s="115"/>
      <c r="E31" s="115"/>
      <c r="F31" s="115"/>
      <c r="G31" s="115"/>
      <c r="H31" s="115"/>
      <c r="I31" s="115"/>
    </row>
    <row r="32" spans="1:10" x14ac:dyDescent="0.15">
      <c r="A32" s="9"/>
      <c r="B32" s="2"/>
      <c r="C32" s="2"/>
      <c r="D32" s="2"/>
      <c r="E32" s="2"/>
      <c r="F32" s="2"/>
      <c r="G32" s="7"/>
      <c r="H32" s="2"/>
      <c r="I32" s="2"/>
    </row>
    <row r="33" spans="1:9" x14ac:dyDescent="0.15">
      <c r="D33" s="79" t="s">
        <v>77</v>
      </c>
      <c r="E33" s="79" t="s">
        <v>78</v>
      </c>
      <c r="F33" s="80" t="s">
        <v>79</v>
      </c>
    </row>
    <row r="34" spans="1:9" x14ac:dyDescent="0.15">
      <c r="D34" s="81" t="s">
        <v>80</v>
      </c>
      <c r="E34" s="81" t="s">
        <v>81</v>
      </c>
      <c r="F34" s="82" t="s">
        <v>82</v>
      </c>
    </row>
    <row r="35" spans="1:9" x14ac:dyDescent="0.15">
      <c r="A35" s="37"/>
      <c r="B35" s="37" t="s">
        <v>83</v>
      </c>
      <c r="D35" s="39">
        <v>71500</v>
      </c>
      <c r="E35" s="5">
        <v>2000</v>
      </c>
      <c r="F35" s="5">
        <f>D35+E35</f>
        <v>73500</v>
      </c>
    </row>
    <row r="36" spans="1:9" x14ac:dyDescent="0.15">
      <c r="A36" s="37"/>
      <c r="B36" s="37" t="s">
        <v>101</v>
      </c>
      <c r="D36" s="39">
        <v>225000</v>
      </c>
      <c r="E36" s="5"/>
      <c r="F36" s="5"/>
    </row>
    <row r="37" spans="1:9" x14ac:dyDescent="0.15">
      <c r="A37" s="37"/>
      <c r="B37" s="37" t="s">
        <v>84</v>
      </c>
      <c r="D37" s="5"/>
      <c r="E37" s="5">
        <f>G27</f>
        <v>17740</v>
      </c>
      <c r="F37" s="5">
        <f>SUM(D37:E37)</f>
        <v>17740</v>
      </c>
    </row>
    <row r="38" spans="1:9" x14ac:dyDescent="0.15">
      <c r="A38" s="37"/>
      <c r="B38" s="37" t="s">
        <v>100</v>
      </c>
      <c r="D38" s="19"/>
      <c r="E38" s="5">
        <v>-2500</v>
      </c>
      <c r="F38" s="10"/>
    </row>
    <row r="39" spans="1:9" ht="14" thickBot="1" x14ac:dyDescent="0.2">
      <c r="A39" s="37"/>
      <c r="B39" s="37"/>
      <c r="D39" s="18">
        <f>SUM(D35:D38)</f>
        <v>296500</v>
      </c>
      <c r="E39" s="18">
        <f>SUM(E35:E38)</f>
        <v>17240</v>
      </c>
      <c r="F39" s="18">
        <f>SUM(D39+E39)</f>
        <v>313740</v>
      </c>
    </row>
    <row r="40" spans="1:9" ht="14" thickTop="1" x14ac:dyDescent="0.15">
      <c r="F40" s="5"/>
    </row>
    <row r="41" spans="1:9" x14ac:dyDescent="0.15">
      <c r="A41" s="37"/>
    </row>
    <row r="42" spans="1:9" x14ac:dyDescent="0.15">
      <c r="A42" s="111" t="s">
        <v>106</v>
      </c>
      <c r="B42" s="111"/>
      <c r="C42" s="111"/>
      <c r="D42" s="111"/>
      <c r="E42" s="111"/>
      <c r="F42" s="111"/>
      <c r="G42" s="111"/>
      <c r="H42" s="111"/>
      <c r="I42" s="111"/>
    </row>
    <row r="43" spans="1:9" x14ac:dyDescent="0.15">
      <c r="A43" s="111" t="s">
        <v>85</v>
      </c>
      <c r="B43" s="111"/>
      <c r="C43" s="111"/>
      <c r="D43" s="111"/>
      <c r="E43" s="111"/>
      <c r="F43" s="111"/>
      <c r="G43" s="111"/>
      <c r="H43" s="111"/>
      <c r="I43" s="111"/>
    </row>
    <row r="44" spans="1:9" x14ac:dyDescent="0.15">
      <c r="A44" s="115" t="s">
        <v>107</v>
      </c>
      <c r="B44" s="111"/>
      <c r="C44" s="111"/>
      <c r="D44" s="111"/>
      <c r="E44" s="111"/>
      <c r="F44" s="111"/>
      <c r="G44" s="111"/>
      <c r="H44" s="111"/>
      <c r="I44" s="111"/>
    </row>
    <row r="45" spans="1:9" x14ac:dyDescent="0.15">
      <c r="B45" s="1"/>
      <c r="C45" s="1" t="s">
        <v>86</v>
      </c>
    </row>
    <row r="46" spans="1:9" x14ac:dyDescent="0.15">
      <c r="D46" t="s">
        <v>5</v>
      </c>
      <c r="F46" s="43"/>
      <c r="G46" s="5">
        <f>'Trial Balance'!H4</f>
        <v>285450</v>
      </c>
    </row>
    <row r="47" spans="1:9" x14ac:dyDescent="0.15">
      <c r="B47" s="37"/>
      <c r="C47" s="37"/>
      <c r="D47" t="s">
        <v>20</v>
      </c>
      <c r="G47" s="5">
        <f>'Trial Balance'!H5</f>
        <v>180500</v>
      </c>
    </row>
    <row r="48" spans="1:9" ht="15" x14ac:dyDescent="0.2">
      <c r="B48" s="37"/>
      <c r="C48" s="37"/>
      <c r="D48" s="46" t="s">
        <v>67</v>
      </c>
      <c r="G48" s="5">
        <f>-'Trial Balance'!I6</f>
        <v>-10850</v>
      </c>
    </row>
    <row r="49" spans="2:7" x14ac:dyDescent="0.15">
      <c r="B49" s="37"/>
      <c r="C49" s="37"/>
      <c r="D49" s="37" t="s">
        <v>17</v>
      </c>
      <c r="G49" s="5">
        <f>'Trial Balance'!H7</f>
        <v>81900</v>
      </c>
    </row>
    <row r="50" spans="2:7" ht="15" x14ac:dyDescent="0.2">
      <c r="B50" s="37"/>
      <c r="C50" s="37"/>
      <c r="D50" s="46" t="s">
        <v>19</v>
      </c>
      <c r="G50" s="83">
        <f>'Trial Balance'!H8</f>
        <v>16125</v>
      </c>
    </row>
    <row r="51" spans="2:7" x14ac:dyDescent="0.15">
      <c r="B51" s="37"/>
      <c r="C51" s="37"/>
      <c r="D51" s="37" t="s">
        <v>90</v>
      </c>
      <c r="G51" s="21">
        <f>SUM(G46:G50)</f>
        <v>553125</v>
      </c>
    </row>
    <row r="53" spans="2:7" ht="15" x14ac:dyDescent="0.2">
      <c r="B53" s="37"/>
      <c r="C53" s="37"/>
      <c r="D53" s="46" t="s">
        <v>91</v>
      </c>
      <c r="G53" s="83">
        <f>'Trial Balance'!H9</f>
        <v>202500</v>
      </c>
    </row>
    <row r="54" spans="2:7" x14ac:dyDescent="0.15">
      <c r="D54" t="s">
        <v>92</v>
      </c>
      <c r="G54" s="5">
        <f>-'Trial Balance'!I11</f>
        <v>-16875</v>
      </c>
    </row>
    <row r="55" spans="2:7" x14ac:dyDescent="0.15">
      <c r="B55" s="37"/>
      <c r="C55" s="37"/>
      <c r="D55" t="s">
        <v>93</v>
      </c>
      <c r="G55" s="21">
        <f>SUM(G53:G54)</f>
        <v>185625</v>
      </c>
    </row>
    <row r="56" spans="2:7" x14ac:dyDescent="0.15">
      <c r="B56" s="37"/>
      <c r="D56" s="37"/>
    </row>
    <row r="57" spans="2:7" x14ac:dyDescent="0.15">
      <c r="B57" s="37"/>
      <c r="D57" s="37"/>
    </row>
    <row r="58" spans="2:7" x14ac:dyDescent="0.15">
      <c r="B58" s="37"/>
      <c r="D58" s="37"/>
    </row>
    <row r="59" spans="2:7" ht="14" thickBot="1" x14ac:dyDescent="0.2">
      <c r="B59" s="37"/>
      <c r="D59" s="37" t="s">
        <v>94</v>
      </c>
      <c r="G59" s="13">
        <f>G51+G55</f>
        <v>738750</v>
      </c>
    </row>
    <row r="60" spans="2:7" ht="14" thickTop="1" x14ac:dyDescent="0.15">
      <c r="B60" s="37"/>
      <c r="C60" s="37"/>
      <c r="D60" s="37"/>
    </row>
    <row r="61" spans="2:7" x14ac:dyDescent="0.15">
      <c r="B61" s="1"/>
      <c r="C61" s="1" t="s">
        <v>87</v>
      </c>
    </row>
    <row r="62" spans="2:7" ht="15" x14ac:dyDescent="0.2">
      <c r="B62" s="37"/>
      <c r="D62" s="46" t="s">
        <v>12</v>
      </c>
      <c r="F62" s="43"/>
      <c r="G62" s="5">
        <f>'Trial Balance'!I12</f>
        <v>55520</v>
      </c>
    </row>
    <row r="63" spans="2:7" ht="15" x14ac:dyDescent="0.2">
      <c r="B63" s="37"/>
      <c r="C63" s="37"/>
      <c r="D63" s="46" t="s">
        <v>63</v>
      </c>
      <c r="G63" s="5">
        <f>'Trial Balance'!I14</f>
        <v>4500</v>
      </c>
    </row>
    <row r="64" spans="2:7" ht="15" x14ac:dyDescent="0.2">
      <c r="B64" s="37"/>
      <c r="C64" s="37"/>
      <c r="D64" s="46" t="s">
        <v>59</v>
      </c>
      <c r="G64" s="5">
        <f>'Trial Balance'!I15</f>
        <v>990</v>
      </c>
    </row>
    <row r="65" spans="1:14" ht="15" x14ac:dyDescent="0.2">
      <c r="D65" s="46" t="s">
        <v>32</v>
      </c>
      <c r="G65" s="5">
        <v>114000</v>
      </c>
    </row>
    <row r="66" spans="1:14" ht="15" x14ac:dyDescent="0.2">
      <c r="B66" s="37"/>
      <c r="D66" s="46" t="s">
        <v>104</v>
      </c>
      <c r="G66" s="21">
        <f>SUM(G62:G65)</f>
        <v>175010</v>
      </c>
    </row>
    <row r="68" spans="1:14" ht="15" x14ac:dyDescent="0.2">
      <c r="A68" s="37"/>
      <c r="B68" s="37"/>
      <c r="C68" s="37"/>
      <c r="D68" s="46" t="s">
        <v>105</v>
      </c>
    </row>
    <row r="69" spans="1:14" ht="15" x14ac:dyDescent="0.2">
      <c r="B69" s="37"/>
      <c r="D69" s="46" t="s">
        <v>58</v>
      </c>
      <c r="F69" s="43"/>
      <c r="G69" s="5">
        <f>'Trial Balance'!I13</f>
        <v>250000</v>
      </c>
    </row>
    <row r="70" spans="1:14" x14ac:dyDescent="0.15">
      <c r="B70" s="37"/>
      <c r="D70" s="37" t="s">
        <v>95</v>
      </c>
      <c r="G70" s="21">
        <f>SUM(G66:G69)</f>
        <v>425010</v>
      </c>
      <c r="J70" t="s">
        <v>97</v>
      </c>
    </row>
    <row r="71" spans="1:14" x14ac:dyDescent="0.15">
      <c r="G71" s="83"/>
      <c r="J71" s="5">
        <f>G59</f>
        <v>738750</v>
      </c>
      <c r="K71" s="97" t="s">
        <v>114</v>
      </c>
      <c r="L71" s="5">
        <f>G70</f>
        <v>425010</v>
      </c>
      <c r="M71" s="98" t="s">
        <v>115</v>
      </c>
      <c r="N71" s="5">
        <f>G75</f>
        <v>313740</v>
      </c>
    </row>
    <row r="72" spans="1:14" x14ac:dyDescent="0.15">
      <c r="C72" s="1" t="s">
        <v>88</v>
      </c>
      <c r="J72" s="5">
        <f>J71</f>
        <v>738750</v>
      </c>
      <c r="K72" s="98" t="s">
        <v>114</v>
      </c>
      <c r="L72" s="5">
        <f>L71+N71</f>
        <v>738750</v>
      </c>
    </row>
    <row r="73" spans="1:14" ht="15" x14ac:dyDescent="0.2">
      <c r="B73" s="37"/>
      <c r="D73" s="46" t="s">
        <v>64</v>
      </c>
      <c r="G73" s="5">
        <f>D39</f>
        <v>296500</v>
      </c>
      <c r="J73" s="5"/>
      <c r="K73" s="5">
        <f>J72-L72</f>
        <v>0</v>
      </c>
    </row>
    <row r="74" spans="1:14" ht="15" x14ac:dyDescent="0.2">
      <c r="B74" s="37"/>
      <c r="D74" s="46" t="s">
        <v>22</v>
      </c>
      <c r="G74" s="10">
        <f>E39</f>
        <v>17240</v>
      </c>
    </row>
    <row r="75" spans="1:14" x14ac:dyDescent="0.15">
      <c r="B75" s="37"/>
      <c r="D75" t="s">
        <v>96</v>
      </c>
      <c r="G75" s="5">
        <f>SUM(G73:G74)</f>
        <v>313740</v>
      </c>
    </row>
    <row r="76" spans="1:14" x14ac:dyDescent="0.15">
      <c r="B76" s="37"/>
      <c r="D76" s="37"/>
      <c r="G76" s="10"/>
    </row>
    <row r="78" spans="1:14" ht="14" thickBot="1" x14ac:dyDescent="0.2">
      <c r="C78" s="37"/>
      <c r="D78" s="37" t="s">
        <v>116</v>
      </c>
      <c r="F78" s="43"/>
      <c r="G78" s="13">
        <f>G70+G75</f>
        <v>738750</v>
      </c>
    </row>
    <row r="79" spans="1:14" ht="14" thickTop="1" x14ac:dyDescent="0.15"/>
    <row r="81" spans="1:26" ht="16" x14ac:dyDescent="0.2">
      <c r="A81" s="114" t="s">
        <v>106</v>
      </c>
      <c r="B81" s="114"/>
      <c r="C81" s="114"/>
      <c r="D81" s="114"/>
      <c r="E81" s="114"/>
      <c r="F81" s="114"/>
      <c r="G81" s="114"/>
      <c r="H81" s="114"/>
      <c r="I81" s="114"/>
      <c r="J81" s="114"/>
    </row>
    <row r="82" spans="1:26" ht="16" x14ac:dyDescent="0.2">
      <c r="A82" s="114" t="s">
        <v>117</v>
      </c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26" ht="16" x14ac:dyDescent="0.2">
      <c r="A83" s="114" t="s">
        <v>140</v>
      </c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26" ht="16" x14ac:dyDescent="0.2">
      <c r="A84" s="99"/>
      <c r="B84" s="99"/>
      <c r="C84" s="99"/>
      <c r="D84" s="99"/>
      <c r="E84" s="99"/>
      <c r="F84" s="99"/>
      <c r="G84" s="99"/>
      <c r="H84" s="99"/>
      <c r="I84" s="100"/>
      <c r="J84" s="99"/>
    </row>
    <row r="85" spans="1:26" ht="16" x14ac:dyDescent="0.2">
      <c r="A85" s="99" t="s">
        <v>118</v>
      </c>
      <c r="C85" s="99"/>
      <c r="D85" s="99"/>
      <c r="E85" s="99"/>
      <c r="F85" s="99"/>
      <c r="G85" s="99"/>
      <c r="H85" s="99"/>
      <c r="I85" s="100"/>
      <c r="J85" s="99"/>
    </row>
    <row r="86" spans="1:26" ht="16" x14ac:dyDescent="0.2">
      <c r="A86" s="99"/>
      <c r="B86" s="99" t="s">
        <v>84</v>
      </c>
      <c r="D86" s="99"/>
      <c r="E86" s="99"/>
      <c r="F86" s="99"/>
      <c r="G86" s="99"/>
      <c r="H86" s="99"/>
      <c r="I86" s="100">
        <f>G27</f>
        <v>17740</v>
      </c>
      <c r="J86" s="99"/>
    </row>
    <row r="87" spans="1:26" ht="16" x14ac:dyDescent="0.2">
      <c r="A87" s="99"/>
      <c r="B87" s="101" t="s">
        <v>119</v>
      </c>
      <c r="D87" s="99"/>
      <c r="E87" s="99"/>
      <c r="F87" s="99"/>
      <c r="G87" s="99"/>
      <c r="H87" s="99"/>
      <c r="I87" s="100"/>
      <c r="J87" s="99"/>
    </row>
    <row r="88" spans="1:26" ht="16" x14ac:dyDescent="0.2">
      <c r="A88" s="99"/>
      <c r="B88" s="101"/>
      <c r="C88" s="37" t="s">
        <v>37</v>
      </c>
      <c r="D88" s="99"/>
      <c r="E88" s="99"/>
      <c r="F88" s="99"/>
      <c r="G88" s="99"/>
      <c r="H88" s="99"/>
      <c r="I88" s="100">
        <v>10850</v>
      </c>
      <c r="J88" s="99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ht="16" x14ac:dyDescent="0.2">
      <c r="A89" s="99"/>
      <c r="B89" s="99"/>
      <c r="C89" s="99" t="s">
        <v>27</v>
      </c>
      <c r="D89" s="99"/>
      <c r="E89" s="99"/>
      <c r="F89" s="99"/>
      <c r="G89" s="99"/>
      <c r="H89" s="99"/>
      <c r="I89" s="100">
        <f>G15</f>
        <v>16875</v>
      </c>
      <c r="J89" s="99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ht="16" x14ac:dyDescent="0.2">
      <c r="A90" s="99"/>
      <c r="B90" s="99" t="s">
        <v>120</v>
      </c>
      <c r="D90" s="99"/>
      <c r="E90" s="99"/>
      <c r="F90" s="99"/>
      <c r="G90" s="99"/>
      <c r="H90" s="99"/>
      <c r="I90" s="100"/>
      <c r="J90" s="99"/>
    </row>
    <row r="91" spans="1:26" ht="16" x14ac:dyDescent="0.2">
      <c r="A91" s="99"/>
      <c r="B91" s="99"/>
      <c r="C91" s="99" t="s">
        <v>20</v>
      </c>
      <c r="D91" s="99"/>
      <c r="E91" s="99"/>
      <c r="F91" s="99"/>
      <c r="G91" s="99"/>
      <c r="H91" s="99"/>
      <c r="I91" s="100">
        <v>-180500</v>
      </c>
      <c r="J91" s="99"/>
    </row>
    <row r="92" spans="1:26" ht="16" x14ac:dyDescent="0.2">
      <c r="A92" s="99"/>
      <c r="B92" s="99"/>
      <c r="C92" s="99" t="s">
        <v>17</v>
      </c>
      <c r="D92" s="99"/>
      <c r="E92" s="99"/>
      <c r="F92" s="99"/>
      <c r="G92" s="99"/>
      <c r="H92" s="99"/>
      <c r="I92" s="100">
        <v>-29900</v>
      </c>
      <c r="J92" s="99"/>
    </row>
    <row r="93" spans="1:26" ht="16" x14ac:dyDescent="0.2">
      <c r="A93" s="99"/>
      <c r="B93" s="99"/>
      <c r="C93" s="99" t="s">
        <v>121</v>
      </c>
      <c r="D93" s="99"/>
      <c r="E93" s="99"/>
      <c r="F93" s="99"/>
      <c r="G93" s="99"/>
      <c r="H93" s="99"/>
      <c r="I93" s="100">
        <v>-16125</v>
      </c>
      <c r="J93" s="99"/>
    </row>
    <row r="94" spans="1:26" ht="16" x14ac:dyDescent="0.2">
      <c r="A94" s="99"/>
      <c r="B94" s="99"/>
      <c r="C94" s="99" t="s">
        <v>12</v>
      </c>
      <c r="D94" s="99"/>
      <c r="E94" s="99"/>
      <c r="F94" s="99"/>
      <c r="G94" s="99"/>
      <c r="H94" s="99"/>
      <c r="I94" s="100">
        <v>45020</v>
      </c>
      <c r="J94" s="99"/>
    </row>
    <row r="95" spans="1:26" ht="16" x14ac:dyDescent="0.2">
      <c r="A95" s="99"/>
      <c r="B95" s="99"/>
      <c r="C95" s="99" t="s">
        <v>141</v>
      </c>
      <c r="D95" s="99"/>
      <c r="E95" s="99"/>
      <c r="F95" s="99"/>
      <c r="G95" s="99"/>
      <c r="H95" s="99"/>
      <c r="I95" s="100">
        <v>990</v>
      </c>
      <c r="J95" s="99"/>
    </row>
    <row r="96" spans="1:26" ht="16" x14ac:dyDescent="0.2">
      <c r="A96" s="99"/>
      <c r="B96" s="99"/>
      <c r="C96" s="99" t="s">
        <v>63</v>
      </c>
      <c r="D96" s="99"/>
      <c r="E96" s="99"/>
      <c r="F96" s="99"/>
      <c r="G96" s="99"/>
      <c r="H96" s="99"/>
      <c r="I96" s="100">
        <v>4500</v>
      </c>
      <c r="J96" s="99"/>
    </row>
    <row r="97" spans="1:13" ht="16" x14ac:dyDescent="0.2">
      <c r="A97" s="99"/>
      <c r="B97" s="99"/>
      <c r="C97" s="99" t="s">
        <v>32</v>
      </c>
      <c r="D97" s="99"/>
      <c r="E97" s="99"/>
      <c r="F97" s="99"/>
      <c r="G97" s="99"/>
      <c r="H97" s="99"/>
      <c r="I97" s="100">
        <v>114000</v>
      </c>
      <c r="J97" s="99"/>
    </row>
    <row r="98" spans="1:13" ht="16" x14ac:dyDescent="0.2">
      <c r="A98" s="99"/>
      <c r="B98" s="99"/>
      <c r="C98" s="99"/>
      <c r="D98" s="99"/>
      <c r="E98" s="99"/>
      <c r="F98" s="99"/>
      <c r="G98" s="99"/>
      <c r="H98" s="99"/>
      <c r="I98" s="100"/>
      <c r="J98" s="99"/>
    </row>
    <row r="99" spans="1:13" ht="16" x14ac:dyDescent="0.2">
      <c r="A99" s="99"/>
      <c r="B99" s="99"/>
      <c r="C99" s="99" t="s">
        <v>122</v>
      </c>
      <c r="D99" s="99"/>
      <c r="E99" s="99"/>
      <c r="F99" s="99"/>
      <c r="G99" s="99"/>
      <c r="H99" s="99"/>
      <c r="I99" s="100">
        <f>SUM(I86:I97)</f>
        <v>-16550</v>
      </c>
      <c r="J99" s="99"/>
    </row>
    <row r="100" spans="1:13" ht="16" x14ac:dyDescent="0.2">
      <c r="A100" s="99"/>
      <c r="B100" s="99"/>
      <c r="C100" s="99"/>
      <c r="D100" s="99"/>
      <c r="E100" s="99"/>
      <c r="F100" s="99"/>
      <c r="G100" s="99"/>
      <c r="H100" s="99"/>
      <c r="I100" s="100"/>
      <c r="J100" s="99"/>
    </row>
    <row r="101" spans="1:13" ht="16" x14ac:dyDescent="0.2">
      <c r="A101" s="99" t="s">
        <v>123</v>
      </c>
      <c r="C101" s="99"/>
      <c r="D101" s="99"/>
      <c r="E101" s="99"/>
      <c r="F101" s="99"/>
      <c r="G101" s="99"/>
      <c r="H101" s="99"/>
      <c r="I101" s="100"/>
      <c r="J101" s="99"/>
    </row>
    <row r="102" spans="1:13" ht="16" x14ac:dyDescent="0.2">
      <c r="A102" s="99"/>
      <c r="B102" s="99"/>
      <c r="C102" s="99" t="s">
        <v>124</v>
      </c>
      <c r="D102" s="99"/>
      <c r="E102" s="99"/>
      <c r="F102" s="99"/>
      <c r="G102" s="99"/>
      <c r="H102" s="99"/>
      <c r="I102" s="100">
        <v>-202500</v>
      </c>
      <c r="J102" s="99"/>
    </row>
    <row r="103" spans="1:13" ht="16" x14ac:dyDescent="0.2">
      <c r="A103" s="99"/>
      <c r="B103" s="99"/>
      <c r="C103" s="99"/>
      <c r="D103" s="99"/>
      <c r="E103" s="99"/>
      <c r="F103" s="99"/>
      <c r="G103" s="99"/>
      <c r="H103" s="99"/>
      <c r="I103" s="100"/>
      <c r="J103" s="99"/>
    </row>
    <row r="104" spans="1:13" ht="16" x14ac:dyDescent="0.2">
      <c r="A104" s="99"/>
      <c r="B104" s="99"/>
      <c r="C104" s="99" t="s">
        <v>125</v>
      </c>
      <c r="D104" s="99"/>
      <c r="E104" s="99"/>
      <c r="F104" s="99"/>
      <c r="G104" s="99"/>
      <c r="H104" s="99"/>
      <c r="I104" s="100">
        <f>SUM(I102:I103)</f>
        <v>-202500</v>
      </c>
      <c r="J104" s="99"/>
    </row>
    <row r="105" spans="1:13" ht="16" x14ac:dyDescent="0.2">
      <c r="A105" s="99"/>
      <c r="B105" s="99"/>
      <c r="C105" s="99"/>
      <c r="D105" s="99"/>
      <c r="E105" s="99"/>
      <c r="F105" s="99"/>
      <c r="G105" s="99"/>
      <c r="H105" s="99"/>
      <c r="I105" s="100"/>
      <c r="J105" s="99"/>
    </row>
    <row r="106" spans="1:13" ht="16" x14ac:dyDescent="0.2">
      <c r="A106" s="99" t="s">
        <v>126</v>
      </c>
      <c r="C106" s="99"/>
      <c r="D106" s="99"/>
      <c r="E106" s="99"/>
      <c r="F106" s="99"/>
      <c r="G106" s="99"/>
      <c r="H106" s="99"/>
      <c r="I106" s="100"/>
      <c r="J106" s="99"/>
    </row>
    <row r="107" spans="1:13" ht="16" x14ac:dyDescent="0.2">
      <c r="A107" s="99"/>
      <c r="C107" s="99" t="s">
        <v>58</v>
      </c>
      <c r="D107" s="99"/>
      <c r="E107" s="99"/>
      <c r="F107" s="99"/>
      <c r="G107" s="99"/>
      <c r="H107" s="99"/>
      <c r="I107" s="100">
        <v>250000</v>
      </c>
      <c r="J107" s="99"/>
    </row>
    <row r="108" spans="1:13" ht="16" x14ac:dyDescent="0.2">
      <c r="A108" s="99"/>
      <c r="B108" s="99"/>
      <c r="C108" s="99" t="s">
        <v>127</v>
      </c>
      <c r="D108" s="99"/>
      <c r="E108" s="99"/>
      <c r="F108" s="99"/>
      <c r="G108" s="99"/>
      <c r="H108" s="99"/>
      <c r="I108" s="100">
        <f>D36</f>
        <v>225000</v>
      </c>
      <c r="J108" s="99"/>
    </row>
    <row r="109" spans="1:13" ht="16" x14ac:dyDescent="0.2">
      <c r="A109" s="99"/>
      <c r="B109" s="99"/>
      <c r="C109" s="99" t="s">
        <v>128</v>
      </c>
      <c r="D109" s="99"/>
      <c r="E109" s="99"/>
      <c r="F109" s="99"/>
      <c r="G109" s="99"/>
      <c r="H109" s="99"/>
      <c r="I109" s="102">
        <f>E38</f>
        <v>-2500</v>
      </c>
      <c r="J109" s="99"/>
    </row>
    <row r="110" spans="1:13" ht="16" x14ac:dyDescent="0.2">
      <c r="A110" s="99"/>
      <c r="B110" s="99"/>
      <c r="C110" s="99"/>
      <c r="D110" s="99"/>
      <c r="E110" s="99"/>
      <c r="F110" s="99"/>
      <c r="G110" s="99"/>
      <c r="H110" s="99"/>
      <c r="I110" s="100"/>
      <c r="J110" s="99"/>
    </row>
    <row r="111" spans="1:13" ht="16" x14ac:dyDescent="0.2">
      <c r="A111" s="99"/>
      <c r="B111" s="99"/>
      <c r="C111" s="99" t="s">
        <v>129</v>
      </c>
      <c r="D111" s="99"/>
      <c r="E111" s="99"/>
      <c r="F111" s="99"/>
      <c r="G111" s="99"/>
      <c r="H111" s="99"/>
      <c r="I111" s="100">
        <f>SUM(I107:I110)</f>
        <v>472500</v>
      </c>
      <c r="J111" s="99"/>
      <c r="M111" s="16"/>
    </row>
    <row r="112" spans="1:13" ht="16" x14ac:dyDescent="0.2">
      <c r="A112" s="99"/>
      <c r="B112" s="99"/>
      <c r="C112" s="99"/>
      <c r="D112" s="99"/>
      <c r="E112" s="99"/>
      <c r="F112" s="99"/>
      <c r="G112" s="99"/>
      <c r="H112" s="99"/>
      <c r="I112" s="100"/>
      <c r="J112" s="99"/>
    </row>
    <row r="113" spans="1:17" ht="16" x14ac:dyDescent="0.2">
      <c r="A113" s="99"/>
      <c r="B113" s="99"/>
      <c r="C113" s="99" t="s">
        <v>130</v>
      </c>
      <c r="D113" s="99"/>
      <c r="E113" s="99"/>
      <c r="F113" s="99"/>
      <c r="G113" s="99"/>
      <c r="H113" s="99"/>
      <c r="I113" s="100">
        <f>I99+I104+I111</f>
        <v>253450</v>
      </c>
      <c r="J113" s="99"/>
    </row>
    <row r="114" spans="1:17" ht="16" x14ac:dyDescent="0.2">
      <c r="A114" s="99"/>
      <c r="B114" s="99"/>
      <c r="C114" s="99"/>
      <c r="D114" s="99"/>
      <c r="E114" s="99"/>
      <c r="F114" s="99"/>
      <c r="G114" s="99"/>
      <c r="H114" s="99"/>
      <c r="I114" s="100"/>
      <c r="J114" s="99"/>
    </row>
    <row r="115" spans="1:17" ht="16" x14ac:dyDescent="0.2">
      <c r="A115" s="99"/>
      <c r="B115" s="99"/>
      <c r="C115" s="99" t="s">
        <v>131</v>
      </c>
      <c r="D115" s="99"/>
      <c r="E115" s="99"/>
      <c r="F115" s="99"/>
      <c r="G115" s="99"/>
      <c r="H115" s="99"/>
      <c r="I115" s="102">
        <v>32000</v>
      </c>
      <c r="J115" s="99"/>
    </row>
    <row r="116" spans="1:17" ht="16" x14ac:dyDescent="0.2">
      <c r="A116" s="99"/>
      <c r="B116" s="99"/>
      <c r="C116" s="99"/>
      <c r="D116" s="99"/>
      <c r="E116" s="99"/>
      <c r="F116" s="99"/>
      <c r="G116" s="99"/>
      <c r="H116" s="99"/>
      <c r="I116" s="100"/>
      <c r="J116" s="99"/>
    </row>
    <row r="117" spans="1:17" ht="17" thickBot="1" x14ac:dyDescent="0.25">
      <c r="A117" s="99"/>
      <c r="B117" s="99"/>
      <c r="C117" s="99" t="s">
        <v>132</v>
      </c>
      <c r="D117" s="99"/>
      <c r="E117" s="99"/>
      <c r="F117" s="99"/>
      <c r="G117" s="99"/>
      <c r="H117" s="99"/>
      <c r="I117" s="103">
        <f>I113+I115</f>
        <v>285450</v>
      </c>
      <c r="J117" s="99"/>
      <c r="K117" s="5"/>
    </row>
    <row r="118" spans="1:17" ht="17" thickTop="1" x14ac:dyDescent="0.2">
      <c r="A118" s="99"/>
      <c r="B118" s="99"/>
      <c r="C118" s="99"/>
      <c r="D118" s="99"/>
      <c r="E118" s="99"/>
      <c r="F118" s="99"/>
      <c r="G118" s="99"/>
      <c r="H118" s="99"/>
      <c r="I118" s="100"/>
      <c r="J118" s="99"/>
      <c r="K118" s="5"/>
    </row>
    <row r="119" spans="1:17" ht="16" x14ac:dyDescent="0.2">
      <c r="A119" s="99"/>
      <c r="B119" s="99"/>
      <c r="C119" s="99"/>
      <c r="D119" s="99"/>
      <c r="E119" s="99"/>
      <c r="F119" s="99"/>
      <c r="G119" s="99"/>
      <c r="H119" s="99"/>
      <c r="I119" s="100"/>
      <c r="J119" s="99"/>
    </row>
    <row r="120" spans="1:17" ht="16" x14ac:dyDescent="0.2">
      <c r="A120" s="99" t="s">
        <v>133</v>
      </c>
      <c r="B120" s="99"/>
      <c r="C120" s="99"/>
      <c r="D120" s="99"/>
      <c r="E120" s="99"/>
      <c r="F120" s="99"/>
      <c r="G120" s="99"/>
      <c r="H120" s="99"/>
      <c r="I120" s="100"/>
      <c r="J120" s="99"/>
    </row>
    <row r="121" spans="1:17" ht="16" x14ac:dyDescent="0.2">
      <c r="A121" s="99"/>
      <c r="B121" s="99"/>
      <c r="C121" s="99"/>
      <c r="D121" s="99"/>
      <c r="E121" s="99"/>
      <c r="F121" s="99"/>
      <c r="G121" s="99"/>
      <c r="H121" s="99"/>
      <c r="I121" s="100"/>
      <c r="J121" s="99"/>
      <c r="L121" s="37" t="s">
        <v>143</v>
      </c>
      <c r="Q121">
        <v>0</v>
      </c>
    </row>
    <row r="122" spans="1:17" ht="16" x14ac:dyDescent="0.2">
      <c r="A122" s="99"/>
      <c r="B122" s="99" t="s">
        <v>134</v>
      </c>
      <c r="C122" s="99"/>
      <c r="D122" s="99"/>
      <c r="E122" s="99"/>
      <c r="F122" s="99"/>
      <c r="G122" s="99"/>
      <c r="H122" s="99"/>
      <c r="I122" s="100">
        <v>9900</v>
      </c>
      <c r="J122" s="99"/>
      <c r="L122" s="37" t="s">
        <v>142</v>
      </c>
      <c r="Q122">
        <v>10890</v>
      </c>
    </row>
    <row r="123" spans="1:17" ht="16" x14ac:dyDescent="0.2">
      <c r="A123" s="99"/>
      <c r="B123" s="99"/>
      <c r="C123" s="99"/>
      <c r="D123" s="99"/>
      <c r="E123" s="99"/>
      <c r="F123" s="99"/>
      <c r="G123" s="99"/>
      <c r="H123" s="99"/>
      <c r="I123" s="100"/>
      <c r="J123" s="99"/>
      <c r="L123" s="37" t="s">
        <v>144</v>
      </c>
      <c r="Q123">
        <v>-990</v>
      </c>
    </row>
    <row r="124" spans="1:17" ht="16" x14ac:dyDescent="0.2">
      <c r="A124" s="99"/>
      <c r="B124" s="99" t="s">
        <v>135</v>
      </c>
      <c r="C124" s="99"/>
      <c r="D124" s="99"/>
      <c r="E124" s="99"/>
      <c r="F124" s="99"/>
      <c r="G124" s="99"/>
      <c r="H124" s="99"/>
      <c r="I124" s="100">
        <v>0</v>
      </c>
      <c r="J124" s="99"/>
      <c r="Q124">
        <f>SUM(Q121:Q123)</f>
        <v>9900</v>
      </c>
    </row>
    <row r="125" spans="1:17" ht="16" x14ac:dyDescent="0.2">
      <c r="A125" s="99"/>
      <c r="B125" s="99"/>
      <c r="C125" s="99"/>
      <c r="D125" s="99"/>
      <c r="E125" s="99"/>
      <c r="F125" s="99"/>
      <c r="G125" s="99"/>
      <c r="H125" s="99"/>
      <c r="I125" s="100"/>
      <c r="J125" s="99"/>
    </row>
    <row r="126" spans="1:17" ht="16" x14ac:dyDescent="0.2">
      <c r="A126" s="99"/>
      <c r="B126" s="104" t="s">
        <v>136</v>
      </c>
      <c r="C126" s="99"/>
      <c r="D126" s="99"/>
      <c r="E126" s="99"/>
      <c r="F126" s="99"/>
      <c r="G126" s="99"/>
      <c r="H126" s="99"/>
      <c r="I126" s="100"/>
      <c r="J126" s="99"/>
    </row>
    <row r="127" spans="1:17" ht="16" x14ac:dyDescent="0.2">
      <c r="A127" s="99"/>
      <c r="B127" s="104"/>
      <c r="C127" s="99"/>
      <c r="D127" s="99"/>
      <c r="E127" s="99"/>
      <c r="F127" s="99"/>
      <c r="G127" s="99"/>
      <c r="H127" s="99"/>
      <c r="I127" s="100"/>
      <c r="J127" s="99"/>
    </row>
    <row r="128" spans="1:17" ht="16" x14ac:dyDescent="0.2">
      <c r="A128" s="99"/>
      <c r="B128" s="99" t="s">
        <v>137</v>
      </c>
      <c r="C128" s="99"/>
      <c r="D128" s="99"/>
      <c r="E128" s="99"/>
      <c r="F128" s="99"/>
      <c r="G128" s="99"/>
      <c r="H128" s="99"/>
      <c r="I128" s="100">
        <v>0</v>
      </c>
      <c r="J128" s="99"/>
    </row>
    <row r="129" spans="1:10" ht="16" x14ac:dyDescent="0.2">
      <c r="A129" s="99"/>
      <c r="B129" s="99"/>
      <c r="C129" s="99"/>
      <c r="D129" s="99"/>
      <c r="E129" s="99"/>
      <c r="F129" s="99"/>
      <c r="G129" s="99"/>
      <c r="H129" s="99"/>
      <c r="I129" s="100"/>
      <c r="J129" s="99"/>
    </row>
    <row r="130" spans="1:10" ht="16" x14ac:dyDescent="0.2">
      <c r="A130" s="99"/>
      <c r="B130" s="99" t="s">
        <v>138</v>
      </c>
      <c r="C130" s="99"/>
      <c r="D130" s="99"/>
      <c r="E130" s="99"/>
      <c r="F130" s="99"/>
      <c r="G130" s="99"/>
      <c r="H130" s="99"/>
      <c r="I130" s="100">
        <v>0</v>
      </c>
      <c r="J130" s="99"/>
    </row>
    <row r="131" spans="1:10" ht="16" x14ac:dyDescent="0.2">
      <c r="A131" s="99"/>
      <c r="B131" s="99"/>
      <c r="C131" s="99"/>
      <c r="D131" s="99"/>
      <c r="E131" s="99"/>
      <c r="F131" s="99"/>
      <c r="G131" s="99"/>
      <c r="H131" s="99"/>
      <c r="I131" s="100"/>
      <c r="J131" s="99"/>
    </row>
    <row r="132" spans="1:10" ht="16" x14ac:dyDescent="0.2">
      <c r="A132" s="99"/>
      <c r="B132" s="99" t="s">
        <v>139</v>
      </c>
      <c r="C132" s="99"/>
      <c r="D132" s="99"/>
      <c r="E132" s="99"/>
      <c r="F132" s="99"/>
      <c r="G132" s="99"/>
      <c r="H132" s="99"/>
      <c r="I132" s="100">
        <v>0</v>
      </c>
      <c r="J132" s="99"/>
    </row>
    <row r="133" spans="1:10" ht="16" x14ac:dyDescent="0.2">
      <c r="A133" s="99"/>
      <c r="B133" s="99"/>
      <c r="C133" s="99"/>
      <c r="D133" s="99"/>
      <c r="E133" s="99"/>
      <c r="F133" s="99"/>
      <c r="G133" s="99"/>
      <c r="H133" s="99"/>
      <c r="I133" s="100"/>
      <c r="J133" s="99"/>
    </row>
  </sheetData>
  <mergeCells count="12">
    <mergeCell ref="A31:I31"/>
    <mergeCell ref="A1:I1"/>
    <mergeCell ref="A2:I2"/>
    <mergeCell ref="A3:I3"/>
    <mergeCell ref="A29:I29"/>
    <mergeCell ref="A30:I30"/>
    <mergeCell ref="A81:J81"/>
    <mergeCell ref="A82:J82"/>
    <mergeCell ref="A83:J83"/>
    <mergeCell ref="A42:I42"/>
    <mergeCell ref="A43:I43"/>
    <mergeCell ref="A44:I44"/>
  </mergeCells>
  <phoneticPr fontId="3" type="noConversion"/>
  <pageMargins left="0.75" right="0.75" top="1" bottom="1" header="0.5" footer="0.5"/>
  <pageSetup scale="96" orientation="portrait" r:id="rId1"/>
  <headerFooter alignWithMargins="0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 Entries</vt:lpstr>
      <vt:lpstr>T-Accounts</vt:lpstr>
      <vt:lpstr>Trial Balance</vt:lpstr>
      <vt:lpstr>Financial Statements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Ertel, Lacy</dc:creator>
  <cp:keywords/>
  <dc:description/>
  <cp:lastModifiedBy>Mason Rossi</cp:lastModifiedBy>
  <cp:revision/>
  <dcterms:created xsi:type="dcterms:W3CDTF">2008-09-23T00:44:54Z</dcterms:created>
  <dcterms:modified xsi:type="dcterms:W3CDTF">2022-05-12T20:02:43Z</dcterms:modified>
  <cp:category/>
  <cp:contentStatus/>
</cp:coreProperties>
</file>